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96" windowWidth="19140" windowHeight="9756" tabRatio="732" firstSheet="6" activeTab="12"/>
  </bookViews>
  <sheets>
    <sheet name="Bioreactors" sheetId="8" r:id="rId1"/>
    <sheet name="Blind Inlet" sheetId="1" r:id="rId2"/>
    <sheet name="Conserv. Crop Rot." sheetId="4" r:id="rId3"/>
    <sheet name="Constr. Wetl." sheetId="6" r:id="rId4"/>
    <sheet name="Cover Crops" sheetId="5" r:id="rId5"/>
    <sheet name="Drain. W. Man." sheetId="9" r:id="rId6"/>
    <sheet name="Gras. Wtrwy" sheetId="2" r:id="rId7"/>
    <sheet name="Grs Hdg - VFS" sheetId="12" r:id="rId8"/>
    <sheet name="Man. amend." sheetId="14" r:id="rId9"/>
    <sheet name="No-tillage" sheetId="3" r:id="rId10"/>
    <sheet name="2Stage Ditch" sheetId="10" r:id="rId11"/>
    <sheet name="Novel Stream Modifications" sheetId="11" r:id="rId12"/>
    <sheet name="Ripar. Buff." sheetId="13" r:id="rId13"/>
    <sheet name="Citations" sheetId="7" r:id="rId14"/>
  </sheets>
  <calcPr calcId="145621"/>
</workbook>
</file>

<file path=xl/calcChain.xml><?xml version="1.0" encoding="utf-8"?>
<calcChain xmlns="http://schemas.openxmlformats.org/spreadsheetml/2006/main">
  <c r="BU117" i="13" l="1"/>
  <c r="BW117" i="13"/>
  <c r="BU118" i="13"/>
  <c r="BW118" i="13"/>
  <c r="BU119" i="13"/>
  <c r="BW119" i="13"/>
  <c r="BU121" i="13"/>
  <c r="BW121" i="13"/>
  <c r="BU122" i="13"/>
  <c r="BW122" i="13"/>
  <c r="BU123" i="13"/>
  <c r="BW123" i="13"/>
  <c r="BT123" i="13"/>
  <c r="BT122" i="13"/>
  <c r="BT121" i="13"/>
  <c r="BT119" i="13"/>
  <c r="BT118" i="13"/>
  <c r="BT117" i="13"/>
  <c r="BZ184" i="12"/>
  <c r="BY184" i="12"/>
  <c r="BV184" i="12"/>
  <c r="BU184" i="12"/>
  <c r="BT184" i="12"/>
  <c r="BU182" i="12"/>
  <c r="BV182" i="12"/>
  <c r="BY182" i="12"/>
  <c r="BZ182" i="12"/>
  <c r="BT182" i="12"/>
  <c r="CC160" i="12"/>
  <c r="BT160" i="12"/>
  <c r="CC159" i="12"/>
  <c r="BT159" i="12"/>
  <c r="CC156" i="12"/>
  <c r="BT156" i="12"/>
  <c r="CC155" i="12"/>
  <c r="BT155" i="12"/>
  <c r="CC152" i="12"/>
  <c r="BT152" i="12"/>
  <c r="CC151" i="12"/>
  <c r="BT151" i="12"/>
  <c r="BT148" i="12"/>
  <c r="CC148" i="12"/>
  <c r="CC147" i="12"/>
  <c r="BT147" i="12"/>
  <c r="BU115" i="12"/>
  <c r="BV115" i="12"/>
  <c r="BX115" i="12"/>
  <c r="BY115" i="12"/>
  <c r="BZ115" i="12"/>
  <c r="BU116" i="12"/>
  <c r="BV116" i="12"/>
  <c r="BX116" i="12"/>
  <c r="BY116" i="12"/>
  <c r="BZ116" i="12"/>
  <c r="BU117" i="12"/>
  <c r="BV117" i="12"/>
  <c r="BX117" i="12"/>
  <c r="BY117" i="12"/>
  <c r="BZ117" i="12"/>
  <c r="BU118" i="12"/>
  <c r="BV118" i="12"/>
  <c r="BX118" i="12"/>
  <c r="BY118" i="12"/>
  <c r="BZ118" i="12"/>
  <c r="BU119" i="12"/>
  <c r="BV119" i="12"/>
  <c r="BX119" i="12"/>
  <c r="BY119" i="12"/>
  <c r="BZ119" i="12"/>
  <c r="BT119" i="12"/>
  <c r="BT118" i="12"/>
  <c r="BT117" i="12"/>
  <c r="BT116" i="12"/>
  <c r="BT115" i="12"/>
  <c r="BZ83" i="11"/>
  <c r="BY83" i="11"/>
  <c r="BX83" i="11"/>
  <c r="BZ81" i="11"/>
  <c r="BY81" i="11"/>
  <c r="BX81" i="11"/>
  <c r="BZ79" i="11"/>
  <c r="BY79" i="11"/>
  <c r="BX79" i="11"/>
  <c r="BZ77" i="11"/>
  <c r="BY77" i="11"/>
  <c r="BX77" i="11"/>
  <c r="BZ75" i="11"/>
  <c r="BY75" i="11"/>
  <c r="BX75" i="11"/>
  <c r="BY73" i="11"/>
  <c r="BZ73" i="11"/>
  <c r="BX73" i="11"/>
  <c r="AM192" i="3"/>
  <c r="AM191" i="3"/>
  <c r="AM186" i="3"/>
  <c r="AM185" i="3"/>
  <c r="AM180" i="3"/>
  <c r="AM179" i="3"/>
  <c r="AM174" i="3"/>
  <c r="AM173" i="3"/>
  <c r="AM168" i="3"/>
  <c r="AM167" i="3"/>
  <c r="AM162" i="3"/>
  <c r="AM161" i="3"/>
  <c r="AM156" i="3"/>
  <c r="AM155" i="3"/>
  <c r="AM150" i="3"/>
  <c r="AM149" i="3"/>
  <c r="AM144" i="3"/>
  <c r="AM143" i="3"/>
  <c r="AM138" i="3"/>
  <c r="AM137" i="3"/>
  <c r="AM132" i="3"/>
  <c r="AM131" i="3"/>
  <c r="AM126" i="3"/>
  <c r="AM125" i="3"/>
  <c r="AM120" i="3"/>
  <c r="AM119" i="3"/>
  <c r="AM114" i="3"/>
  <c r="AM113" i="3"/>
  <c r="AM112" i="3"/>
  <c r="AM108" i="3"/>
  <c r="AM107" i="3"/>
  <c r="AM106" i="3"/>
  <c r="AM102" i="3"/>
  <c r="AM101" i="3"/>
  <c r="AM100" i="3"/>
  <c r="AM95" i="3"/>
  <c r="AM96" i="3"/>
  <c r="AM94" i="3"/>
  <c r="BU8" i="14"/>
  <c r="BW8" i="14"/>
  <c r="BX8" i="14"/>
  <c r="BY8" i="14"/>
  <c r="BU9" i="14"/>
  <c r="BW9" i="14"/>
  <c r="BX9" i="14"/>
  <c r="BY9" i="14"/>
  <c r="BU12" i="14"/>
  <c r="BW12" i="14"/>
  <c r="BX12" i="14"/>
  <c r="BY12" i="14"/>
  <c r="BU13" i="14"/>
  <c r="BW13" i="14"/>
  <c r="BX13" i="14"/>
  <c r="BY13" i="14"/>
  <c r="BU16" i="14"/>
  <c r="BW16" i="14"/>
  <c r="BX16" i="14"/>
  <c r="BY16" i="14"/>
  <c r="BU17" i="14"/>
  <c r="BW17" i="14"/>
  <c r="BX17" i="14"/>
  <c r="BY17" i="14"/>
  <c r="BU20" i="14"/>
  <c r="BW20" i="14"/>
  <c r="BX20" i="14"/>
  <c r="BY20" i="14"/>
  <c r="BU21" i="14"/>
  <c r="BW21" i="14"/>
  <c r="BX21" i="14"/>
  <c r="BY21" i="14"/>
  <c r="BU24" i="14"/>
  <c r="BW24" i="14"/>
  <c r="BX24" i="14"/>
  <c r="BY24" i="14"/>
  <c r="BU25" i="14"/>
  <c r="BW25" i="14"/>
  <c r="BX25" i="14"/>
  <c r="BY25" i="14"/>
  <c r="BT25" i="14"/>
  <c r="BT24" i="14"/>
  <c r="BT21" i="14"/>
  <c r="BT20" i="14"/>
  <c r="BT17" i="14"/>
  <c r="BT16" i="14"/>
  <c r="BT13" i="14"/>
  <c r="BT12" i="14"/>
  <c r="BT9" i="14"/>
  <c r="BT8" i="14"/>
  <c r="BU4" i="14"/>
  <c r="BW4" i="14"/>
  <c r="BX4" i="14"/>
  <c r="CC4" i="14"/>
  <c r="BU5" i="14"/>
  <c r="BW5" i="14"/>
  <c r="BX5" i="14"/>
  <c r="CC5" i="14"/>
  <c r="BT5" i="14"/>
  <c r="BT4" i="14"/>
  <c r="AM26" i="8" l="1"/>
  <c r="BY26" i="4" l="1"/>
  <c r="BX26" i="4"/>
  <c r="BV26" i="4"/>
  <c r="BU26" i="4"/>
  <c r="BT26" i="4"/>
  <c r="BY18" i="4"/>
  <c r="BX18" i="4"/>
  <c r="BV18" i="4"/>
  <c r="BU18" i="4"/>
  <c r="BT18" i="4"/>
  <c r="BY14" i="4"/>
  <c r="BX14" i="4"/>
  <c r="BV14" i="4"/>
  <c r="BU14" i="4"/>
  <c r="BT14" i="4"/>
  <c r="BY10" i="4"/>
  <c r="BX10" i="4"/>
  <c r="BV10" i="4"/>
  <c r="BU10" i="4"/>
  <c r="BT10" i="4"/>
  <c r="BY6" i="4"/>
  <c r="BX6" i="4"/>
  <c r="BV6" i="4"/>
  <c r="BU6" i="4"/>
  <c r="BT6" i="4"/>
  <c r="AR26" i="4"/>
  <c r="AQ26" i="4"/>
  <c r="AO26" i="4"/>
  <c r="AN26" i="4"/>
  <c r="AM26" i="4"/>
  <c r="AR18" i="4"/>
  <c r="AQ18" i="4"/>
  <c r="AO18" i="4"/>
  <c r="AN18" i="4"/>
  <c r="AM18" i="4"/>
  <c r="AR14" i="4"/>
  <c r="AQ14" i="4"/>
  <c r="AO14" i="4"/>
  <c r="AN14" i="4"/>
  <c r="AM14" i="4"/>
  <c r="AR10" i="4"/>
  <c r="AQ10" i="4"/>
  <c r="AO10" i="4"/>
  <c r="AN10" i="4"/>
  <c r="AM10" i="4"/>
  <c r="AN6" i="4"/>
  <c r="AO6" i="4"/>
  <c r="AQ6" i="4"/>
  <c r="AR6" i="4"/>
  <c r="AM6" i="4"/>
  <c r="BU25" i="3"/>
  <c r="BV25" i="3"/>
  <c r="BX25" i="3"/>
  <c r="BY25" i="3"/>
  <c r="BT25" i="3"/>
  <c r="AR25" i="3"/>
  <c r="AQ25" i="3"/>
  <c r="AO25" i="3"/>
  <c r="AN25" i="3"/>
  <c r="AM25" i="3"/>
  <c r="BU7" i="3"/>
  <c r="BV7" i="3"/>
  <c r="BX7" i="3"/>
  <c r="BY7" i="3"/>
  <c r="BU9" i="3"/>
  <c r="BV9" i="3"/>
  <c r="BX9" i="3"/>
  <c r="BY9" i="3"/>
  <c r="BU11" i="3"/>
  <c r="BV11" i="3"/>
  <c r="BX11" i="3"/>
  <c r="BY11" i="3"/>
  <c r="BU13" i="3"/>
  <c r="BV13" i="3"/>
  <c r="BX13" i="3"/>
  <c r="BY13" i="3"/>
  <c r="BU17" i="3"/>
  <c r="BV17" i="3"/>
  <c r="BX17" i="3"/>
  <c r="BY17" i="3"/>
  <c r="BU19" i="3"/>
  <c r="BV19" i="3"/>
  <c r="BX19" i="3"/>
  <c r="BY19" i="3"/>
  <c r="BU21" i="3"/>
  <c r="BV21" i="3"/>
  <c r="BX21" i="3"/>
  <c r="BY21" i="3"/>
  <c r="BT21" i="3"/>
  <c r="BT19" i="3"/>
  <c r="BT17" i="3"/>
  <c r="BT13" i="3"/>
  <c r="BT11" i="3"/>
  <c r="BT9" i="3"/>
  <c r="BT7" i="3"/>
  <c r="AN15" i="3"/>
  <c r="AO15" i="3"/>
  <c r="AQ15" i="3"/>
  <c r="AR15" i="3"/>
  <c r="AN17" i="3"/>
  <c r="AO17" i="3"/>
  <c r="AQ17" i="3"/>
  <c r="AR17" i="3"/>
  <c r="AN19" i="3"/>
  <c r="AO19" i="3"/>
  <c r="AQ19" i="3"/>
  <c r="AR19" i="3"/>
  <c r="AN21" i="3"/>
  <c r="AO21" i="3"/>
  <c r="AQ21" i="3"/>
  <c r="AR21" i="3"/>
  <c r="AM21" i="3"/>
  <c r="AM19" i="3"/>
  <c r="AM17" i="3"/>
  <c r="AM15" i="3"/>
  <c r="BU5" i="2"/>
  <c r="BV5" i="2"/>
  <c r="BX5" i="2"/>
  <c r="BY5" i="2"/>
  <c r="BU7" i="2"/>
  <c r="BV7" i="2"/>
  <c r="BX7" i="2"/>
  <c r="BY7" i="2"/>
  <c r="BU11" i="2"/>
  <c r="BV11" i="2"/>
  <c r="BX11" i="2"/>
  <c r="BY11" i="2"/>
  <c r="BT11" i="2"/>
  <c r="BT7" i="2"/>
  <c r="BT5" i="2"/>
  <c r="AN9" i="2"/>
  <c r="AO9" i="2"/>
  <c r="AQ9" i="2"/>
  <c r="AR9" i="2"/>
  <c r="AN11" i="2"/>
  <c r="AO11" i="2"/>
  <c r="AQ11" i="2"/>
  <c r="AR11" i="2"/>
  <c r="AM11" i="2"/>
  <c r="AM9" i="2"/>
  <c r="AM115" i="13" l="1"/>
  <c r="AM114" i="13"/>
  <c r="AM113" i="13"/>
  <c r="AM229" i="9"/>
  <c r="AQ229" i="9"/>
  <c r="AM231" i="9"/>
  <c r="AQ231" i="9"/>
  <c r="AM233" i="9"/>
  <c r="AQ233" i="9"/>
  <c r="AQ227" i="9"/>
  <c r="AM227" i="9"/>
  <c r="AM152" i="8"/>
  <c r="AN152" i="8"/>
  <c r="AQ152" i="8"/>
  <c r="AM154" i="8"/>
  <c r="AN154" i="8"/>
  <c r="AQ154" i="8"/>
  <c r="AM156" i="8"/>
  <c r="AN156" i="8"/>
  <c r="AQ156" i="8"/>
  <c r="AM158" i="8"/>
  <c r="AN158" i="8"/>
  <c r="AQ158" i="8"/>
  <c r="AM160" i="8"/>
  <c r="AN160" i="8"/>
  <c r="AQ160" i="8"/>
  <c r="AM162" i="8"/>
  <c r="AN162" i="8"/>
  <c r="AQ162" i="8"/>
  <c r="AN150" i="8"/>
  <c r="AQ150" i="8"/>
  <c r="AM150" i="8"/>
  <c r="BZ299" i="6"/>
  <c r="BY299" i="6"/>
  <c r="BZ297" i="6"/>
  <c r="BY297" i="6"/>
  <c r="BZ295" i="6"/>
  <c r="BY295" i="6"/>
  <c r="BZ293" i="6"/>
  <c r="BY293" i="6"/>
  <c r="BZ291" i="6"/>
  <c r="BY291" i="6"/>
  <c r="BZ289" i="6"/>
  <c r="BY289" i="6"/>
  <c r="BZ287" i="6"/>
  <c r="BY287" i="6"/>
  <c r="BZ285" i="6"/>
  <c r="BY285" i="6"/>
  <c r="BZ283" i="6"/>
  <c r="BY283" i="6"/>
  <c r="BZ281" i="6"/>
  <c r="BY281" i="6"/>
  <c r="BZ279" i="6"/>
  <c r="BY279" i="6"/>
  <c r="BZ277" i="6"/>
  <c r="BY277" i="6"/>
  <c r="BZ275" i="6"/>
  <c r="BY275" i="6"/>
  <c r="BZ273" i="6"/>
  <c r="BY273" i="6"/>
  <c r="BZ271" i="6"/>
  <c r="BY271" i="6"/>
  <c r="BZ269" i="6"/>
  <c r="BY269" i="6"/>
  <c r="BZ267" i="6"/>
  <c r="BY267" i="6"/>
  <c r="BZ265" i="6"/>
  <c r="BY265" i="6"/>
  <c r="BZ263" i="6"/>
  <c r="BY263" i="6"/>
  <c r="BZ261" i="6"/>
  <c r="BZ259" i="6"/>
  <c r="BZ257" i="6"/>
  <c r="BY257" i="6"/>
  <c r="BZ255" i="6"/>
  <c r="BY255" i="6"/>
  <c r="BZ253" i="6"/>
  <c r="BY253" i="6"/>
  <c r="BZ251" i="6"/>
  <c r="BY251" i="6"/>
  <c r="BZ249" i="6"/>
  <c r="BY249" i="6"/>
  <c r="BZ247" i="6"/>
  <c r="BY247" i="6"/>
  <c r="BZ245" i="6"/>
  <c r="BY245" i="6"/>
  <c r="BZ243" i="6"/>
  <c r="BY243" i="6"/>
  <c r="BZ241" i="6"/>
  <c r="BY241" i="6"/>
  <c r="BZ239" i="6"/>
  <c r="BY239" i="6"/>
  <c r="BZ237" i="6"/>
  <c r="BY237" i="6"/>
  <c r="BZ235" i="6"/>
  <c r="BY235" i="6"/>
  <c r="BZ233" i="6"/>
  <c r="BY233" i="6"/>
  <c r="BZ231" i="6"/>
  <c r="BZ229" i="6"/>
  <c r="BZ227" i="6"/>
  <c r="BY227" i="6"/>
  <c r="BZ225" i="6"/>
  <c r="BY225" i="6"/>
  <c r="BZ223" i="6"/>
  <c r="BY223" i="6"/>
  <c r="BZ221" i="6"/>
  <c r="BY221" i="6"/>
  <c r="BY219" i="6"/>
  <c r="BY207" i="6"/>
  <c r="BY203" i="6"/>
  <c r="BZ217" i="6"/>
  <c r="BY217" i="6"/>
  <c r="BZ215" i="6"/>
  <c r="BY215" i="6"/>
  <c r="BZ213" i="6"/>
  <c r="BY213" i="6"/>
  <c r="BZ211" i="6"/>
  <c r="BY211" i="6"/>
  <c r="BZ209" i="6"/>
  <c r="BY209" i="6"/>
  <c r="BZ207" i="6"/>
  <c r="BZ205" i="6"/>
  <c r="BZ203" i="6"/>
  <c r="BZ201" i="6"/>
  <c r="BY201" i="6"/>
  <c r="BZ199" i="6"/>
  <c r="BY199" i="6"/>
  <c r="BZ197" i="6"/>
  <c r="BY197" i="6"/>
  <c r="BY195" i="6"/>
  <c r="BZ195" i="6"/>
  <c r="AN148" i="8"/>
  <c r="AM148" i="8"/>
  <c r="AN146" i="8"/>
  <c r="AM146" i="8"/>
  <c r="AN213" i="9"/>
  <c r="AR213" i="9"/>
  <c r="AN215" i="9"/>
  <c r="AQ215" i="9"/>
  <c r="AR215" i="9"/>
  <c r="AN217" i="9"/>
  <c r="AQ217" i="9"/>
  <c r="AR217" i="9"/>
  <c r="AN219" i="9"/>
  <c r="AQ219" i="9"/>
  <c r="AR219" i="9"/>
  <c r="AN221" i="9"/>
  <c r="AQ221" i="9"/>
  <c r="AR221" i="9"/>
  <c r="AN223" i="9"/>
  <c r="AQ223" i="9"/>
  <c r="AR223" i="9"/>
  <c r="AN225" i="9"/>
  <c r="AQ225" i="9"/>
  <c r="AR225" i="9"/>
  <c r="AM225" i="9"/>
  <c r="AM223" i="9"/>
  <c r="AM221" i="9"/>
  <c r="AM219" i="9"/>
  <c r="AM217" i="9"/>
  <c r="AM215" i="9"/>
  <c r="AM213" i="9"/>
  <c r="AN110" i="13"/>
  <c r="AQ110" i="13"/>
  <c r="AM110" i="13"/>
  <c r="BU138" i="5"/>
  <c r="BX138" i="5"/>
  <c r="BU140" i="5"/>
  <c r="BX140" i="5"/>
  <c r="BU142" i="5"/>
  <c r="BX142" i="5"/>
  <c r="BU144" i="5"/>
  <c r="BX144" i="5"/>
  <c r="BU145" i="5"/>
  <c r="BX145" i="5"/>
  <c r="BU146" i="5"/>
  <c r="BX146" i="5"/>
  <c r="BU148" i="5"/>
  <c r="BX148" i="5"/>
  <c r="BU149" i="5"/>
  <c r="BX149" i="5"/>
  <c r="BU150" i="5"/>
  <c r="BX150" i="5"/>
  <c r="BT150" i="5"/>
  <c r="BT149" i="5"/>
  <c r="BT148" i="5"/>
  <c r="BT146" i="5"/>
  <c r="BT145" i="5"/>
  <c r="BT144" i="5"/>
  <c r="BT142" i="5"/>
  <c r="BT140" i="5"/>
  <c r="BT138" i="5"/>
  <c r="AN144" i="8"/>
  <c r="AM144" i="8"/>
  <c r="AM142" i="8"/>
  <c r="AM140" i="8"/>
  <c r="AM138" i="8"/>
  <c r="BU183" i="6"/>
  <c r="BX183" i="6"/>
  <c r="BY183" i="6"/>
  <c r="BU185" i="6"/>
  <c r="BX185" i="6"/>
  <c r="BY185" i="6"/>
  <c r="BU187" i="6"/>
  <c r="BX187" i="6"/>
  <c r="BY187" i="6"/>
  <c r="BU189" i="6"/>
  <c r="BX189" i="6"/>
  <c r="BY189" i="6"/>
  <c r="BU191" i="6"/>
  <c r="BX191" i="6"/>
  <c r="BY191" i="6"/>
  <c r="BU193" i="6"/>
  <c r="BX193" i="6"/>
  <c r="BY193" i="6"/>
  <c r="BT193" i="6"/>
  <c r="BT191" i="6"/>
  <c r="BT189" i="6"/>
  <c r="BT187" i="6"/>
  <c r="BT185" i="6"/>
  <c r="BT183" i="6"/>
  <c r="BJ189" i="6"/>
  <c r="BI189" i="6"/>
  <c r="BI187" i="6"/>
  <c r="AM136" i="8"/>
  <c r="AM134" i="8"/>
  <c r="AM132" i="8"/>
  <c r="AM130" i="8"/>
  <c r="AM128" i="8"/>
  <c r="AM126" i="8"/>
  <c r="AM124" i="8"/>
  <c r="AN122" i="8"/>
  <c r="AM122" i="8"/>
  <c r="AN120" i="8"/>
  <c r="AM120" i="8"/>
  <c r="AN118" i="8"/>
  <c r="AM118" i="8"/>
  <c r="AN116" i="8"/>
  <c r="AM116" i="8"/>
  <c r="BX112" i="12" l="1"/>
  <c r="BX110" i="12"/>
  <c r="BX108" i="12"/>
  <c r="BX106" i="12"/>
  <c r="BX104" i="12"/>
  <c r="BT112" i="12"/>
  <c r="BT110" i="12"/>
  <c r="BT108" i="12"/>
  <c r="BT106" i="12"/>
  <c r="BT104" i="12"/>
  <c r="AM90" i="3"/>
  <c r="AM88" i="3"/>
  <c r="AM86" i="3"/>
  <c r="AM84" i="3"/>
  <c r="AM82" i="3"/>
  <c r="AM80" i="3"/>
  <c r="AM78" i="3"/>
  <c r="AM76" i="3"/>
  <c r="AM74" i="3"/>
  <c r="AM72" i="3"/>
  <c r="AM70" i="3"/>
  <c r="AN114" i="8"/>
  <c r="AO114" i="8"/>
  <c r="AP114" i="8"/>
  <c r="AR114" i="8"/>
  <c r="AS114" i="8"/>
  <c r="AV114" i="8"/>
  <c r="AM114" i="8"/>
  <c r="BY103" i="12"/>
  <c r="BX103" i="12"/>
  <c r="BY101" i="12"/>
  <c r="BX101" i="12"/>
  <c r="BY99" i="12"/>
  <c r="BX99" i="12"/>
  <c r="BY97" i="12"/>
  <c r="BX97" i="12"/>
  <c r="BY95" i="12"/>
  <c r="BX95" i="12"/>
  <c r="BY175" i="6"/>
  <c r="BZ175" i="6"/>
  <c r="BY177" i="6"/>
  <c r="BZ177" i="6"/>
  <c r="BX177" i="6"/>
  <c r="BX175" i="6"/>
  <c r="AM68" i="3"/>
  <c r="AM66" i="3"/>
  <c r="AQ107" i="13"/>
  <c r="AM107" i="13"/>
  <c r="BU163" i="6"/>
  <c r="BV163" i="6"/>
  <c r="BU165" i="6"/>
  <c r="BV165" i="6"/>
  <c r="BU167" i="6"/>
  <c r="BV167" i="6"/>
  <c r="BU169" i="6"/>
  <c r="BV169" i="6"/>
  <c r="BU171" i="6"/>
  <c r="BV171" i="6"/>
  <c r="BU173" i="6"/>
  <c r="BV173" i="6"/>
  <c r="BT173" i="6"/>
  <c r="BT171" i="6"/>
  <c r="BT169" i="6"/>
  <c r="BT167" i="6"/>
  <c r="BT165" i="6"/>
  <c r="BT163" i="6"/>
  <c r="AM108" i="8"/>
  <c r="AM106" i="8"/>
  <c r="AM104" i="8"/>
  <c r="AM102" i="8"/>
  <c r="AM100" i="8"/>
  <c r="AM98" i="8"/>
  <c r="AO66" i="8"/>
  <c r="AP66" i="8"/>
  <c r="AO68" i="8"/>
  <c r="AP68" i="8"/>
  <c r="AO70" i="8"/>
  <c r="AP70" i="8"/>
  <c r="AO72" i="8"/>
  <c r="AP72" i="8"/>
  <c r="AO74" i="8"/>
  <c r="AP74" i="8"/>
  <c r="AO76" i="8"/>
  <c r="AP76" i="8"/>
  <c r="AO78" i="8"/>
  <c r="AP78" i="8"/>
  <c r="AO80" i="8"/>
  <c r="AP80" i="8"/>
  <c r="AO82" i="8"/>
  <c r="AP82" i="8"/>
  <c r="AM82" i="8"/>
  <c r="AM80" i="8"/>
  <c r="AM78" i="8"/>
  <c r="AM76" i="8"/>
  <c r="AM74" i="8"/>
  <c r="AM72" i="8"/>
  <c r="AM70" i="8"/>
  <c r="AM68" i="8"/>
  <c r="AM66" i="8"/>
  <c r="BY159" i="6"/>
  <c r="BZ159" i="6"/>
  <c r="BY160" i="6"/>
  <c r="BZ160" i="6"/>
  <c r="BY161" i="6"/>
  <c r="BZ161" i="6"/>
  <c r="BX161" i="6"/>
  <c r="BX160" i="6"/>
  <c r="BX159" i="6"/>
  <c r="BV211" i="9"/>
  <c r="BW211" i="9"/>
  <c r="BY211" i="9"/>
  <c r="BT211" i="9"/>
  <c r="BU149" i="6"/>
  <c r="BW149" i="6"/>
  <c r="BT149" i="6"/>
  <c r="BT70" i="11"/>
  <c r="BT68" i="11"/>
  <c r="BT66" i="11"/>
  <c r="BT64" i="11"/>
  <c r="BT62" i="11"/>
  <c r="BT60" i="11"/>
  <c r="BT58" i="11"/>
  <c r="BT56" i="11"/>
  <c r="BT54" i="11"/>
  <c r="BT52" i="11"/>
  <c r="BT50" i="11"/>
  <c r="BT48" i="11"/>
  <c r="BT46" i="11"/>
  <c r="BV59" i="3"/>
  <c r="BY59" i="3"/>
  <c r="BZ59" i="3"/>
  <c r="BV61" i="3"/>
  <c r="BY61" i="3"/>
  <c r="BZ61" i="3"/>
  <c r="BV63" i="3"/>
  <c r="BY63" i="3"/>
  <c r="BZ63" i="3"/>
  <c r="BU63" i="3"/>
  <c r="AM57" i="8" l="1"/>
  <c r="AM56" i="8"/>
  <c r="AM115" i="4"/>
  <c r="AM114" i="4"/>
  <c r="AM111" i="4"/>
  <c r="AM110" i="4"/>
  <c r="AM107" i="4"/>
  <c r="AM106" i="4"/>
  <c r="AM103" i="4"/>
  <c r="AM102" i="4"/>
  <c r="BY99" i="4"/>
  <c r="BY97" i="4"/>
  <c r="BT99" i="4"/>
  <c r="BT97" i="4"/>
  <c r="AN57" i="3"/>
  <c r="AM57" i="3"/>
  <c r="AN55" i="3"/>
  <c r="AM55" i="3"/>
  <c r="AN53" i="3"/>
  <c r="AM53" i="3"/>
  <c r="AN51" i="3"/>
  <c r="AM51" i="3"/>
  <c r="AN49" i="3"/>
  <c r="AM49" i="3"/>
  <c r="BU57" i="3"/>
  <c r="BT57" i="3"/>
  <c r="BU55" i="3"/>
  <c r="BT55" i="3"/>
  <c r="BU53" i="3"/>
  <c r="BT53" i="3"/>
  <c r="BU51" i="3"/>
  <c r="BT51" i="3"/>
  <c r="BU49" i="3"/>
  <c r="BT49" i="3"/>
  <c r="AM209" i="9"/>
  <c r="AM207" i="9"/>
  <c r="AM205" i="9"/>
  <c r="AM203" i="9"/>
  <c r="AM201" i="9"/>
  <c r="AM199" i="9"/>
  <c r="AM197" i="9"/>
  <c r="AM195" i="9"/>
  <c r="AM193" i="9"/>
  <c r="AM191" i="9"/>
  <c r="AM189" i="9"/>
  <c r="AM187" i="9"/>
  <c r="AM185" i="9"/>
  <c r="AM183" i="9"/>
  <c r="AM181" i="9"/>
  <c r="AM179" i="9"/>
  <c r="AM177" i="9"/>
  <c r="AM175" i="9"/>
  <c r="AM173" i="9"/>
  <c r="AM171" i="9"/>
  <c r="AM169" i="9"/>
  <c r="AM167" i="9"/>
  <c r="AM165" i="9"/>
  <c r="AM163" i="9"/>
  <c r="AM161" i="9"/>
  <c r="AM159" i="9"/>
  <c r="AM157" i="9"/>
  <c r="AM155" i="9"/>
  <c r="AM153" i="9"/>
  <c r="AM151" i="9"/>
  <c r="AM149" i="9"/>
  <c r="AM147" i="9"/>
  <c r="AM145" i="9"/>
  <c r="AM143" i="9"/>
  <c r="AM141" i="9"/>
  <c r="AM138" i="9"/>
  <c r="BY38" i="1" l="1"/>
  <c r="BZ38" i="1"/>
  <c r="BX38" i="1"/>
  <c r="BZ34" i="1"/>
  <c r="BY34" i="1"/>
  <c r="BX34" i="1"/>
  <c r="BZ32" i="1"/>
  <c r="BY32" i="1"/>
  <c r="BX32" i="1"/>
  <c r="BZ30" i="1"/>
  <c r="BY30" i="1"/>
  <c r="BX30" i="1"/>
  <c r="BZ28" i="1"/>
  <c r="BY28" i="1"/>
  <c r="BX28" i="1"/>
  <c r="BZ26" i="1"/>
  <c r="BY26" i="1"/>
  <c r="BX26" i="1"/>
  <c r="BZ24" i="1" l="1"/>
  <c r="BY24" i="1"/>
  <c r="BX24" i="1"/>
  <c r="BZ22" i="1"/>
  <c r="BY22" i="1"/>
  <c r="BX22" i="1"/>
  <c r="BZ20" i="1"/>
  <c r="BY20" i="1"/>
  <c r="BX20" i="1"/>
  <c r="BY69" i="12" l="1"/>
  <c r="BW69" i="12"/>
  <c r="BT69" i="12"/>
  <c r="BY68" i="12"/>
  <c r="BW68" i="12"/>
  <c r="BT68" i="12"/>
  <c r="BY67" i="12"/>
  <c r="BW67" i="12"/>
  <c r="BT67" i="12"/>
  <c r="BY65" i="12"/>
  <c r="BW65" i="12"/>
  <c r="BT65" i="12"/>
  <c r="BY64" i="12"/>
  <c r="BW64" i="12"/>
  <c r="BT64" i="12"/>
  <c r="BY63" i="12"/>
  <c r="BW63" i="12"/>
  <c r="BT63" i="12"/>
  <c r="BY61" i="12"/>
  <c r="BW61" i="12"/>
  <c r="BT61" i="12"/>
  <c r="BY60" i="12"/>
  <c r="BW60" i="12"/>
  <c r="BT60" i="12"/>
  <c r="BY59" i="12"/>
  <c r="BW59" i="12"/>
  <c r="BT59" i="12"/>
  <c r="BY57" i="12"/>
  <c r="BW57" i="12"/>
  <c r="BT57" i="12"/>
  <c r="BY56" i="12"/>
  <c r="BW56" i="12"/>
  <c r="BT56" i="12"/>
  <c r="BY55" i="12"/>
  <c r="BW55" i="12"/>
  <c r="BT55" i="12"/>
  <c r="BY53" i="12"/>
  <c r="BY52" i="12"/>
  <c r="BY51" i="12"/>
  <c r="BW53" i="12"/>
  <c r="BW52" i="12"/>
  <c r="BW51" i="12"/>
  <c r="BT53" i="12"/>
  <c r="BT52" i="12"/>
  <c r="BT51" i="12"/>
  <c r="BZ29" i="11"/>
  <c r="BY29" i="11"/>
  <c r="BX29" i="11"/>
  <c r="BW29" i="11"/>
  <c r="BZ27" i="11"/>
  <c r="BY27" i="11"/>
  <c r="BX27" i="11"/>
  <c r="BW27" i="11"/>
  <c r="BZ25" i="11"/>
  <c r="BY25" i="11"/>
  <c r="BX25" i="11"/>
  <c r="BW25" i="11"/>
  <c r="BZ23" i="11"/>
  <c r="BY23" i="11"/>
  <c r="BX23" i="11"/>
  <c r="BW23" i="11"/>
  <c r="BZ21" i="11"/>
  <c r="BY21" i="11"/>
  <c r="BX21" i="11"/>
  <c r="BW21" i="11"/>
  <c r="BX19" i="11"/>
  <c r="BY19" i="11"/>
  <c r="BZ19" i="11"/>
  <c r="BW19" i="11"/>
  <c r="AM136" i="9"/>
  <c r="AM134" i="9"/>
  <c r="AM132" i="9"/>
  <c r="AM130" i="9"/>
  <c r="AM128" i="9"/>
  <c r="AM96" i="4"/>
  <c r="AM95" i="4"/>
  <c r="AM94" i="4"/>
  <c r="AM92" i="4"/>
  <c r="AM91" i="4"/>
  <c r="AM90" i="4"/>
  <c r="AM88" i="4"/>
  <c r="AM87" i="4"/>
  <c r="AM86" i="4"/>
  <c r="AM127" i="9"/>
  <c r="AM125" i="9"/>
  <c r="AM123" i="9"/>
  <c r="AM121" i="9"/>
  <c r="BU135" i="6"/>
  <c r="BV135" i="6"/>
  <c r="BW135" i="6"/>
  <c r="BX135" i="6"/>
  <c r="BY135" i="6"/>
  <c r="BZ135" i="6"/>
  <c r="BT135" i="6"/>
  <c r="BU132" i="6"/>
  <c r="BV132" i="6"/>
  <c r="BW132" i="6"/>
  <c r="BX132" i="6"/>
  <c r="BY132" i="6"/>
  <c r="BZ132" i="6"/>
  <c r="CC132" i="6"/>
  <c r="BT132" i="6"/>
  <c r="BZ21" i="10"/>
  <c r="BZ19" i="10"/>
  <c r="BZ17" i="10"/>
  <c r="BZ15" i="10"/>
  <c r="BZ13" i="10"/>
  <c r="BZ11" i="10"/>
  <c r="BX21" i="10"/>
  <c r="BU21" i="10"/>
  <c r="BT21" i="10"/>
  <c r="BX19" i="10"/>
  <c r="BU19" i="10"/>
  <c r="BT19" i="10"/>
  <c r="BX17" i="10"/>
  <c r="BU17" i="10"/>
  <c r="BT17" i="10"/>
  <c r="BX15" i="10"/>
  <c r="BU15" i="10"/>
  <c r="BT15" i="10"/>
  <c r="BX13" i="10"/>
  <c r="BU13" i="10"/>
  <c r="BT13" i="10"/>
  <c r="BX11" i="10"/>
  <c r="BU11" i="10"/>
  <c r="BT11" i="10"/>
  <c r="BZ129" i="6" l="1"/>
  <c r="BY129" i="6"/>
  <c r="BX129" i="6"/>
  <c r="BU129" i="6"/>
  <c r="BT129" i="6"/>
  <c r="BZ127" i="6"/>
  <c r="BY127" i="6"/>
  <c r="BX127" i="6"/>
  <c r="BU127" i="6"/>
  <c r="BT127" i="6"/>
  <c r="BU125" i="6"/>
  <c r="BX125" i="6"/>
  <c r="BY125" i="6"/>
  <c r="BZ125" i="6"/>
  <c r="BT125" i="6"/>
  <c r="BT17" i="11"/>
  <c r="BT15" i="11"/>
  <c r="BT13" i="11"/>
  <c r="AM103" i="13"/>
  <c r="AM101" i="13"/>
  <c r="AM99" i="13"/>
  <c r="AM97" i="13"/>
  <c r="AM95" i="13"/>
  <c r="AM93" i="13"/>
  <c r="AM91" i="13"/>
  <c r="AM89" i="13"/>
  <c r="AM87" i="13"/>
  <c r="AM85" i="13"/>
  <c r="AM83" i="13"/>
  <c r="AM81" i="13"/>
  <c r="AM79" i="13"/>
  <c r="AM77" i="13"/>
  <c r="AM75" i="13"/>
  <c r="AM73" i="13"/>
  <c r="AM71" i="13"/>
  <c r="AM69" i="13"/>
  <c r="AM67" i="13"/>
  <c r="AM65" i="13"/>
  <c r="AM63" i="13"/>
  <c r="AM61" i="13"/>
  <c r="AM59" i="13"/>
  <c r="AM57" i="13"/>
  <c r="AM119" i="9"/>
  <c r="AM117" i="9"/>
  <c r="AM115" i="9"/>
  <c r="AM113" i="9"/>
  <c r="BZ43" i="12"/>
  <c r="BZ42" i="12"/>
  <c r="BZ41" i="12"/>
  <c r="BZ39" i="12"/>
  <c r="BZ38" i="12"/>
  <c r="BZ37" i="12"/>
  <c r="BZ35" i="12"/>
  <c r="BZ34" i="12"/>
  <c r="BZ33" i="12"/>
  <c r="BZ31" i="12"/>
  <c r="BZ30" i="12"/>
  <c r="BZ29" i="12"/>
  <c r="AM111" i="9"/>
  <c r="AM110" i="9"/>
  <c r="AM108" i="9"/>
  <c r="AM107" i="9"/>
  <c r="AM105" i="9"/>
  <c r="AM104" i="9"/>
  <c r="AM102" i="9"/>
  <c r="AM101" i="9"/>
  <c r="AR99" i="9"/>
  <c r="AR95" i="9"/>
  <c r="AO99" i="9"/>
  <c r="AO95" i="9"/>
  <c r="AM99" i="9"/>
  <c r="AM95" i="9"/>
  <c r="BT136" i="5"/>
  <c r="BT135" i="5"/>
  <c r="BT132" i="5"/>
  <c r="BT131" i="5"/>
  <c r="BT128" i="5"/>
  <c r="BT127" i="5"/>
  <c r="BT124" i="5"/>
  <c r="BT123" i="5"/>
  <c r="BT120" i="5"/>
  <c r="BT119" i="5"/>
  <c r="AM135" i="5"/>
  <c r="AM136" i="5"/>
  <c r="AM132" i="5"/>
  <c r="AM131" i="5"/>
  <c r="AM128" i="5"/>
  <c r="AM127" i="5"/>
  <c r="AM124" i="5"/>
  <c r="AM123" i="5"/>
  <c r="AM120" i="5"/>
  <c r="AM119" i="5"/>
  <c r="AM91" i="9"/>
  <c r="AM89" i="9"/>
  <c r="AM87" i="9"/>
  <c r="AM85" i="9"/>
  <c r="AM83" i="9"/>
  <c r="AM81" i="9"/>
  <c r="AM79" i="9"/>
  <c r="AM77" i="9"/>
  <c r="AM75" i="9"/>
  <c r="AM73" i="9"/>
  <c r="BT91" i="9"/>
  <c r="BT89" i="9"/>
  <c r="BT87" i="9"/>
  <c r="BT85" i="9"/>
  <c r="BT83" i="9"/>
  <c r="BT81" i="9"/>
  <c r="BT79" i="9"/>
  <c r="BT77" i="9"/>
  <c r="BT75" i="9"/>
  <c r="BT73" i="9"/>
  <c r="BZ9" i="10"/>
  <c r="BY9" i="10"/>
  <c r="BX9" i="10"/>
  <c r="BU9" i="10"/>
  <c r="BT9" i="10"/>
  <c r="BZ7" i="10"/>
  <c r="BY7" i="10"/>
  <c r="BX7" i="10"/>
  <c r="BU7" i="10"/>
  <c r="BT7" i="10"/>
  <c r="BZ5" i="10"/>
  <c r="BY5" i="10"/>
  <c r="BX5" i="10"/>
  <c r="BU5" i="10"/>
  <c r="BT5" i="10"/>
  <c r="BZ3" i="10"/>
  <c r="BU3" i="10"/>
  <c r="BX3" i="10"/>
  <c r="BY3" i="10"/>
  <c r="BT3" i="10"/>
  <c r="AM70" i="9" l="1"/>
  <c r="AM68" i="9"/>
  <c r="AM66" i="9"/>
  <c r="AM64" i="9"/>
  <c r="AM62" i="9"/>
  <c r="AM60" i="9"/>
  <c r="AM58" i="9"/>
  <c r="AM56" i="9"/>
  <c r="AM54" i="9"/>
  <c r="AM52" i="9"/>
  <c r="AM52" i="8" l="1"/>
  <c r="AM50" i="8"/>
  <c r="AM48" i="8"/>
  <c r="AM46" i="8"/>
  <c r="AM44" i="8"/>
  <c r="AM42" i="8"/>
  <c r="AM40" i="8"/>
  <c r="AM38" i="8"/>
  <c r="AM36" i="8"/>
  <c r="AM34" i="8"/>
  <c r="AM32" i="8"/>
  <c r="AM30" i="8"/>
  <c r="AM28" i="8"/>
  <c r="BU11" i="11" l="1"/>
  <c r="BV11" i="11"/>
  <c r="BW11" i="11"/>
  <c r="BT11" i="11"/>
  <c r="AM51" i="9"/>
  <c r="AM49" i="9"/>
  <c r="AM47" i="9"/>
  <c r="AM45" i="9"/>
  <c r="BX119" i="6"/>
  <c r="BX118" i="6"/>
  <c r="BX117" i="6"/>
  <c r="BX115" i="6"/>
  <c r="BX114" i="6"/>
  <c r="BX113" i="6"/>
  <c r="BX111" i="6"/>
  <c r="BX110" i="6"/>
  <c r="BX109" i="6"/>
  <c r="BX107" i="6"/>
  <c r="BX106" i="6"/>
  <c r="BX105" i="6"/>
  <c r="BU46" i="13" l="1"/>
  <c r="BV46" i="13"/>
  <c r="BX46" i="13"/>
  <c r="BY46" i="13"/>
  <c r="BZ46" i="13"/>
  <c r="BU47" i="13"/>
  <c r="BV47" i="13"/>
  <c r="BX47" i="13"/>
  <c r="BY47" i="13"/>
  <c r="BZ47" i="13"/>
  <c r="BU48" i="13"/>
  <c r="BV48" i="13"/>
  <c r="BX48" i="13"/>
  <c r="BY48" i="13"/>
  <c r="BZ48" i="13"/>
  <c r="BU49" i="13"/>
  <c r="BV49" i="13"/>
  <c r="BX49" i="13"/>
  <c r="BY49" i="13"/>
  <c r="BZ49" i="13"/>
  <c r="BU50" i="13"/>
  <c r="BV50" i="13"/>
  <c r="BX50" i="13"/>
  <c r="BY50" i="13"/>
  <c r="BZ50" i="13"/>
  <c r="BU51" i="13"/>
  <c r="BV51" i="13"/>
  <c r="BX51" i="13"/>
  <c r="BY51" i="13"/>
  <c r="BZ51" i="13"/>
  <c r="BU52" i="13"/>
  <c r="BV52" i="13"/>
  <c r="BX52" i="13"/>
  <c r="BY52" i="13"/>
  <c r="BZ52" i="13"/>
  <c r="BU53" i="13"/>
  <c r="BV53" i="13"/>
  <c r="BX53" i="13"/>
  <c r="BY53" i="13"/>
  <c r="BZ53" i="13"/>
  <c r="BU54" i="13"/>
  <c r="BV54" i="13"/>
  <c r="BX54" i="13"/>
  <c r="BY54" i="13"/>
  <c r="BZ54" i="13"/>
  <c r="BU55" i="13"/>
  <c r="BV55" i="13"/>
  <c r="BX55" i="13"/>
  <c r="BY55" i="13"/>
  <c r="BZ55" i="13"/>
  <c r="BT55" i="13"/>
  <c r="BT54" i="13"/>
  <c r="BT53" i="13"/>
  <c r="BT52" i="13"/>
  <c r="BT51" i="13"/>
  <c r="BT50" i="13"/>
  <c r="BT49" i="13"/>
  <c r="BT48" i="13"/>
  <c r="BT47" i="13"/>
  <c r="BT46" i="13"/>
  <c r="CC55" i="13"/>
  <c r="CC54" i="13"/>
  <c r="CC49" i="13"/>
  <c r="CC48" i="13"/>
  <c r="CC47" i="13"/>
  <c r="CC46" i="13"/>
  <c r="CC44" i="13"/>
  <c r="BT45" i="13"/>
  <c r="BU45" i="13"/>
  <c r="BV45" i="13"/>
  <c r="BX45" i="13"/>
  <c r="BY45" i="13"/>
  <c r="BZ45" i="13"/>
  <c r="CC45" i="13"/>
  <c r="AM43" i="9"/>
  <c r="AM41" i="9"/>
  <c r="AM39" i="9"/>
  <c r="BZ40" i="13"/>
  <c r="BX40" i="13"/>
  <c r="BT40" i="13"/>
  <c r="BZ39" i="13"/>
  <c r="BX39" i="13"/>
  <c r="BT39" i="13"/>
  <c r="BZ37" i="13"/>
  <c r="BX37" i="13"/>
  <c r="BT37" i="13"/>
  <c r="BZ36" i="13"/>
  <c r="BX36" i="13"/>
  <c r="BT36" i="13"/>
  <c r="BX33" i="13"/>
  <c r="BZ33" i="13"/>
  <c r="BX34" i="13"/>
  <c r="BZ34" i="13"/>
  <c r="BT34" i="13"/>
  <c r="BT33" i="13"/>
  <c r="AM116" i="5"/>
  <c r="AM115" i="5"/>
  <c r="AM112" i="5"/>
  <c r="AM111" i="5"/>
  <c r="AM108" i="5"/>
  <c r="AM107" i="5"/>
  <c r="AM84" i="4"/>
  <c r="AM83" i="4"/>
  <c r="AM79" i="4"/>
  <c r="AM78" i="4"/>
  <c r="AM74" i="4"/>
  <c r="AM73" i="4"/>
  <c r="AM104" i="5"/>
  <c r="AM102" i="5"/>
  <c r="AM101" i="5"/>
  <c r="AM99" i="5"/>
  <c r="AM97" i="5"/>
  <c r="AM96" i="5"/>
  <c r="AM94" i="5"/>
  <c r="AM92" i="5"/>
  <c r="AM91" i="5"/>
  <c r="AM89" i="5"/>
  <c r="AM87" i="5"/>
  <c r="AM86" i="5"/>
  <c r="AM84" i="5"/>
  <c r="AM82" i="5"/>
  <c r="AM81" i="5"/>
  <c r="AM71" i="5"/>
  <c r="AM79" i="5"/>
  <c r="AM77" i="5"/>
  <c r="AM76" i="5"/>
  <c r="AM74" i="5"/>
  <c r="AM72" i="5"/>
  <c r="AM69" i="5"/>
  <c r="AM67" i="5"/>
  <c r="AM66" i="5"/>
  <c r="AM64" i="5"/>
  <c r="AM62" i="5"/>
  <c r="AM61" i="5"/>
  <c r="AM59" i="5"/>
  <c r="AM57" i="5"/>
  <c r="AM56" i="5"/>
  <c r="AM54" i="5"/>
  <c r="AM52" i="5"/>
  <c r="AM51" i="5"/>
  <c r="AM47" i="5"/>
  <c r="AM49" i="5"/>
  <c r="AM46" i="5"/>
  <c r="AM69" i="4"/>
  <c r="AM67" i="4"/>
  <c r="AM65" i="4"/>
  <c r="AM63" i="4"/>
  <c r="AM61" i="4"/>
  <c r="AM59" i="4"/>
  <c r="AM57" i="4"/>
  <c r="AM55" i="4"/>
  <c r="AM53" i="4"/>
  <c r="AM51" i="4"/>
  <c r="AM49" i="4"/>
  <c r="AM47" i="4"/>
  <c r="BT90" i="6"/>
  <c r="BX90" i="6"/>
  <c r="CA90" i="6"/>
  <c r="BT92" i="6"/>
  <c r="BX92" i="6"/>
  <c r="BT94" i="6"/>
  <c r="BX94" i="6"/>
  <c r="CA94" i="6"/>
  <c r="BT96" i="6"/>
  <c r="BX96" i="6"/>
  <c r="BY28" i="13"/>
  <c r="BX28" i="13"/>
  <c r="BW28" i="13"/>
  <c r="BT28" i="13"/>
  <c r="BY27" i="13"/>
  <c r="BX27" i="13"/>
  <c r="BW27" i="13"/>
  <c r="BT27" i="13"/>
  <c r="BY25" i="13"/>
  <c r="BX25" i="13"/>
  <c r="BW25" i="13"/>
  <c r="BT25" i="13"/>
  <c r="BY24" i="13"/>
  <c r="BX24" i="13"/>
  <c r="BW24" i="13"/>
  <c r="BT24" i="13"/>
  <c r="BT6" i="13"/>
  <c r="BW6" i="13"/>
  <c r="BX6" i="13"/>
  <c r="BY6" i="13"/>
  <c r="BZ6" i="13"/>
  <c r="BT7" i="13"/>
  <c r="BW7" i="13"/>
  <c r="BX7" i="13"/>
  <c r="BY7" i="13"/>
  <c r="BZ7" i="13"/>
  <c r="BT9" i="13"/>
  <c r="BW9" i="13"/>
  <c r="BX9" i="13"/>
  <c r="BY9" i="13"/>
  <c r="BZ9" i="13"/>
  <c r="BT10" i="13"/>
  <c r="BW10" i="13"/>
  <c r="BX10" i="13"/>
  <c r="BY10" i="13"/>
  <c r="BZ10" i="13"/>
  <c r="BT12" i="13"/>
  <c r="BW12" i="13"/>
  <c r="BX12" i="13"/>
  <c r="BY12" i="13"/>
  <c r="BZ12" i="13"/>
  <c r="BT13" i="13"/>
  <c r="BW13" i="13"/>
  <c r="BX13" i="13"/>
  <c r="BY13" i="13"/>
  <c r="BZ13" i="13"/>
  <c r="BT15" i="13"/>
  <c r="BW15" i="13"/>
  <c r="BX15" i="13"/>
  <c r="BY15" i="13"/>
  <c r="BZ15" i="13"/>
  <c r="BT16" i="13"/>
  <c r="BW16" i="13"/>
  <c r="BX16" i="13"/>
  <c r="BY16" i="13"/>
  <c r="BZ16" i="13"/>
  <c r="BT18" i="13"/>
  <c r="BW18" i="13"/>
  <c r="BX18" i="13"/>
  <c r="BY18" i="13"/>
  <c r="BZ18" i="13"/>
  <c r="BT19" i="13"/>
  <c r="BW19" i="13"/>
  <c r="BX19" i="13"/>
  <c r="BY19" i="13"/>
  <c r="BZ19" i="13"/>
  <c r="BT21" i="13"/>
  <c r="BW21" i="13"/>
  <c r="BX21" i="13"/>
  <c r="BY21" i="13"/>
  <c r="BZ21" i="13"/>
  <c r="BT22" i="13"/>
  <c r="BW22" i="13"/>
  <c r="BX22" i="13"/>
  <c r="BY22" i="13"/>
  <c r="BZ22" i="13"/>
  <c r="BW3" i="13"/>
  <c r="BX3" i="13"/>
  <c r="BY3" i="13"/>
  <c r="BZ3" i="13"/>
  <c r="BW4" i="13"/>
  <c r="BX4" i="13"/>
  <c r="BY4" i="13"/>
  <c r="BZ4" i="13"/>
  <c r="BT4" i="13"/>
  <c r="BT3" i="13"/>
  <c r="BY44" i="5"/>
  <c r="BX44" i="5"/>
  <c r="BY42" i="5"/>
  <c r="BX42" i="5"/>
  <c r="BY40" i="5"/>
  <c r="BX40" i="5"/>
  <c r="BY38" i="5"/>
  <c r="BX38" i="5"/>
  <c r="BY36" i="5"/>
  <c r="BX36" i="5"/>
  <c r="BY34" i="5"/>
  <c r="BX34" i="5"/>
  <c r="BY88" i="6"/>
  <c r="BX88" i="6"/>
  <c r="BW88" i="6"/>
  <c r="BU88" i="6"/>
  <c r="BT88" i="6"/>
  <c r="BY86" i="6"/>
  <c r="BX86" i="6"/>
  <c r="BW86" i="6"/>
  <c r="BU86" i="6"/>
  <c r="BT86" i="6"/>
  <c r="BY84" i="6"/>
  <c r="BX84" i="6"/>
  <c r="BW84" i="6"/>
  <c r="BU84" i="6"/>
  <c r="BT84" i="6"/>
  <c r="BY82" i="6"/>
  <c r="BX82" i="6"/>
  <c r="BW82" i="6"/>
  <c r="BU82" i="6"/>
  <c r="BT82" i="6"/>
  <c r="BY80" i="6"/>
  <c r="BX80" i="6"/>
  <c r="BW80" i="6"/>
  <c r="BU80" i="6"/>
  <c r="BT80" i="6"/>
  <c r="BY78" i="6"/>
  <c r="BX78" i="6"/>
  <c r="BW78" i="6"/>
  <c r="BU78" i="6"/>
  <c r="BT78" i="6"/>
  <c r="BY76" i="6"/>
  <c r="BX76" i="6"/>
  <c r="BW76" i="6"/>
  <c r="BU76" i="6"/>
  <c r="BT76" i="6"/>
  <c r="BY74" i="6"/>
  <c r="BX74" i="6"/>
  <c r="BW74" i="6"/>
  <c r="BU74" i="6"/>
  <c r="BT74" i="6"/>
  <c r="BU72" i="6"/>
  <c r="BW72" i="6"/>
  <c r="BX72" i="6"/>
  <c r="BY72" i="6"/>
  <c r="BT72" i="6"/>
  <c r="AM32" i="5"/>
  <c r="AM31" i="5"/>
  <c r="AM29" i="5"/>
  <c r="AM28" i="5"/>
  <c r="AM26" i="5"/>
  <c r="AM25" i="5"/>
  <c r="AM23" i="5"/>
  <c r="AM22" i="5"/>
  <c r="AM20" i="5"/>
  <c r="AM19" i="5"/>
  <c r="AM17" i="5"/>
  <c r="AM15" i="5"/>
  <c r="AM13" i="5"/>
  <c r="AM11" i="5"/>
  <c r="AM27" i="12"/>
  <c r="AM25" i="12"/>
  <c r="AM23" i="12"/>
  <c r="AM21" i="12"/>
  <c r="AM45" i="4"/>
  <c r="AM44" i="4"/>
  <c r="AM42" i="4"/>
  <c r="AM41" i="4"/>
  <c r="AM39" i="4"/>
  <c r="AM38" i="4"/>
  <c r="AM36" i="4"/>
  <c r="AM35" i="4"/>
  <c r="AM33" i="4"/>
  <c r="AM32" i="4"/>
  <c r="AM30" i="4"/>
  <c r="AM29" i="4"/>
  <c r="BY19" i="12" l="1"/>
  <c r="BX19" i="12"/>
  <c r="BW19" i="12"/>
  <c r="BU19" i="12"/>
  <c r="BT19" i="12"/>
  <c r="BY17" i="12"/>
  <c r="BX17" i="12"/>
  <c r="BW17" i="12"/>
  <c r="BU17" i="12"/>
  <c r="BT17" i="12"/>
  <c r="BY15" i="12"/>
  <c r="BX15" i="12"/>
  <c r="BW15" i="12"/>
  <c r="BU15" i="12"/>
  <c r="BT15" i="12"/>
  <c r="BY13" i="12"/>
  <c r="BX13" i="12"/>
  <c r="BW13" i="12"/>
  <c r="BU13" i="12"/>
  <c r="BT13" i="12"/>
  <c r="BY11" i="12"/>
  <c r="BX11" i="12"/>
  <c r="BW11" i="12"/>
  <c r="BU11" i="12"/>
  <c r="BT11" i="12"/>
  <c r="BU9" i="12"/>
  <c r="BW9" i="12"/>
  <c r="BX9" i="12"/>
  <c r="BY9" i="12"/>
  <c r="BT9" i="12"/>
  <c r="BY7" i="12"/>
  <c r="BX7" i="12"/>
  <c r="BW7" i="12"/>
  <c r="BU7" i="12"/>
  <c r="BT7" i="12"/>
  <c r="BY5" i="12"/>
  <c r="BX5" i="12"/>
  <c r="BW5" i="12"/>
  <c r="BU5" i="12"/>
  <c r="BT5" i="12"/>
  <c r="BU3" i="12"/>
  <c r="BW3" i="12"/>
  <c r="BX3" i="12"/>
  <c r="BY3" i="12"/>
  <c r="BT3" i="12"/>
  <c r="AS23" i="6" l="1"/>
  <c r="AR23" i="6"/>
  <c r="AQ23" i="6"/>
  <c r="AR20" i="6"/>
  <c r="AS20" i="6"/>
  <c r="AQ20" i="6"/>
  <c r="AP17" i="6"/>
  <c r="AP14" i="6"/>
  <c r="AP11" i="6"/>
  <c r="AP8" i="6"/>
  <c r="AM17" i="6"/>
  <c r="AM14" i="6"/>
  <c r="AM11" i="6"/>
  <c r="AM8" i="6"/>
  <c r="AR34" i="9"/>
  <c r="AQ34" i="9"/>
  <c r="AR32" i="9"/>
  <c r="AQ32" i="9"/>
  <c r="AR30" i="9"/>
  <c r="AQ30" i="9"/>
  <c r="AR28" i="9"/>
  <c r="AQ28" i="9"/>
  <c r="AR26" i="9"/>
  <c r="AQ26" i="9"/>
  <c r="AR24" i="9"/>
  <c r="AQ24" i="9"/>
  <c r="AR22" i="9"/>
  <c r="AQ22" i="9"/>
  <c r="AR20" i="9"/>
  <c r="AQ20" i="9"/>
  <c r="AR18" i="9"/>
  <c r="AQ18" i="9"/>
  <c r="AR16" i="9"/>
  <c r="AQ16" i="9"/>
  <c r="AR14" i="9"/>
  <c r="AQ14" i="9"/>
  <c r="AR12" i="9"/>
  <c r="AQ12" i="9"/>
  <c r="AQ10" i="9"/>
  <c r="BX8" i="11"/>
  <c r="BX6" i="11"/>
  <c r="BX4" i="11"/>
  <c r="BX2" i="11"/>
  <c r="BY6" i="6"/>
  <c r="BX6" i="6"/>
  <c r="BW6" i="6"/>
  <c r="BU6" i="6"/>
  <c r="BT6" i="6"/>
  <c r="BY4" i="6"/>
  <c r="BX4" i="6"/>
  <c r="BW4" i="6"/>
  <c r="BU4" i="6"/>
  <c r="BT4" i="6"/>
  <c r="BU2" i="6"/>
  <c r="BW2" i="6"/>
  <c r="BX2" i="6"/>
  <c r="BY2" i="6"/>
  <c r="BT2" i="6"/>
  <c r="AN2" i="8"/>
  <c r="AM2" i="8"/>
  <c r="CA8" i="5"/>
  <c r="CA6" i="5"/>
  <c r="CA4" i="5"/>
  <c r="CA2" i="5"/>
  <c r="AT8" i="5"/>
  <c r="AT6" i="5"/>
  <c r="AT4" i="5"/>
  <c r="AT2" i="5"/>
  <c r="CA8" i="9"/>
  <c r="CA6" i="9"/>
  <c r="CA4" i="9"/>
  <c r="CA2" i="9"/>
  <c r="AT8" i="9"/>
  <c r="AT6" i="9"/>
  <c r="AT4" i="9"/>
  <c r="AT2" i="9"/>
  <c r="CA47" i="3"/>
  <c r="CA45" i="3"/>
  <c r="CA43" i="3"/>
  <c r="CA41" i="3"/>
  <c r="AT47" i="3"/>
  <c r="AT45" i="3"/>
  <c r="AT43" i="3"/>
  <c r="AT41" i="3"/>
  <c r="BT8" i="9"/>
  <c r="BT6" i="9"/>
  <c r="BT4" i="9"/>
  <c r="BT2" i="9"/>
  <c r="BT8" i="5"/>
  <c r="BT6" i="5"/>
  <c r="BT4" i="5"/>
  <c r="BT2" i="5"/>
  <c r="AR2" i="2"/>
  <c r="AQ2" i="2"/>
  <c r="AR2" i="4"/>
  <c r="AQ2" i="4"/>
  <c r="AR2" i="1"/>
  <c r="AQ2" i="1"/>
  <c r="AQ4" i="3"/>
  <c r="AR4" i="3"/>
  <c r="BT47" i="3"/>
  <c r="BT45" i="3"/>
  <c r="BT43" i="3"/>
  <c r="BT41" i="3"/>
  <c r="AM47" i="3"/>
  <c r="AM45" i="3"/>
  <c r="AM43" i="3"/>
  <c r="AM8" i="5"/>
  <c r="AM6" i="5"/>
  <c r="AM4" i="5"/>
  <c r="AM41" i="3"/>
  <c r="AM2" i="5"/>
  <c r="AM8" i="9"/>
  <c r="AM6" i="9"/>
  <c r="AM4" i="9"/>
  <c r="AM2" i="9"/>
  <c r="BU39" i="3"/>
  <c r="BV39" i="3"/>
  <c r="BW39" i="3"/>
  <c r="BX39" i="3"/>
  <c r="BY39" i="3"/>
  <c r="BZ39" i="3"/>
  <c r="BT39" i="3"/>
  <c r="BZ37" i="3"/>
  <c r="BY37" i="3"/>
  <c r="BX37" i="3"/>
  <c r="BV37" i="3"/>
  <c r="BU37" i="3"/>
  <c r="BT37" i="3"/>
  <c r="BZ35" i="3"/>
  <c r="BY35" i="3"/>
  <c r="BX35" i="3"/>
  <c r="BV35" i="3"/>
  <c r="BU35" i="3"/>
  <c r="BT35" i="3"/>
  <c r="BU33" i="3"/>
  <c r="BV33" i="3"/>
  <c r="BX33" i="3"/>
  <c r="BY33" i="3"/>
  <c r="BZ33" i="3"/>
  <c r="BT33" i="3"/>
  <c r="BZ31" i="3"/>
  <c r="BY31" i="3"/>
  <c r="BX31" i="3"/>
  <c r="BW31" i="3"/>
  <c r="BT31" i="3"/>
  <c r="BZ29" i="3"/>
  <c r="BY29" i="3"/>
  <c r="BX29" i="3"/>
  <c r="BW29" i="3"/>
  <c r="BT29" i="3"/>
  <c r="BZ27" i="3"/>
  <c r="BY27" i="3"/>
  <c r="BX27" i="3"/>
  <c r="BW27" i="3"/>
  <c r="BT27" i="3"/>
  <c r="BZ18" i="1"/>
  <c r="BZ16" i="1"/>
  <c r="BZ14" i="1"/>
  <c r="BX18" i="1"/>
  <c r="BX16" i="1"/>
  <c r="BX14" i="1"/>
  <c r="BY12" i="1"/>
  <c r="BZ12" i="1"/>
  <c r="BX12" i="1"/>
  <c r="BY2" i="4" l="1"/>
  <c r="BZ2" i="4"/>
  <c r="BX2" i="4"/>
  <c r="BY2" i="1"/>
  <c r="BZ2" i="1"/>
  <c r="BX2" i="1"/>
  <c r="BY2" i="2"/>
  <c r="BZ2" i="2"/>
  <c r="BX2" i="2"/>
  <c r="BY4" i="3"/>
  <c r="BZ4" i="3"/>
  <c r="BX4" i="3"/>
  <c r="BU2" i="3" l="1"/>
  <c r="BV2" i="3"/>
  <c r="BX2" i="3"/>
  <c r="BY2" i="3"/>
  <c r="BZ2" i="3"/>
  <c r="CA2" i="3"/>
  <c r="BT2" i="3"/>
</calcChain>
</file>

<file path=xl/sharedStrings.xml><?xml version="1.0" encoding="utf-8"?>
<sst xmlns="http://schemas.openxmlformats.org/spreadsheetml/2006/main" count="10982" uniqueCount="1612">
  <si>
    <t>Authors</t>
  </si>
  <si>
    <t>Year</t>
  </si>
  <si>
    <t>Title</t>
  </si>
  <si>
    <t>Journal</t>
  </si>
  <si>
    <t>Issue</t>
  </si>
  <si>
    <t>Volume</t>
  </si>
  <si>
    <t>Pages</t>
  </si>
  <si>
    <t>Vertical tillage impacts on water quality derived from rainfall simulations.</t>
  </si>
  <si>
    <t>Smith, D.R., and E.A. Warnemuende-Pappas.</t>
  </si>
  <si>
    <t xml:space="preserve">Smith, D.R., W. Francesconi, S.J. Livingston, and C. Huang. </t>
  </si>
  <si>
    <t>Phosphorus losses from monitored fields with conservation practies in the Lake Erie Basin, USA.</t>
  </si>
  <si>
    <t>Suppl 2</t>
  </si>
  <si>
    <t>S319-S331</t>
  </si>
  <si>
    <t>Higgs, K.D., R.D. Harmel, K. Wagner, P.K. Smith, R.L. Haney, D.R. Smith, and R. Pampell.</t>
  </si>
  <si>
    <t>Vegetated treatment area effectiveness at reducing nutrient runoff from small swine operations in central Texas.</t>
  </si>
  <si>
    <t>Applied Engineering in Agriculture.</t>
  </si>
  <si>
    <t>Feyereisen, G., W. Francesconi, D.R. Smith, S. Papiernik, E. Krueger, and C. Wente.</t>
  </si>
  <si>
    <t xml:space="preserve">Effect of replacing surface inlets with blind or gravel inlets on sediment and phosphorus subsurface drainage losses. </t>
  </si>
  <si>
    <t>Journal of Environmental Quality.</t>
  </si>
  <si>
    <t>594-604.</t>
  </si>
  <si>
    <t xml:space="preserve">Smith, D.R., and S.J. Livingston. </t>
  </si>
  <si>
    <t>Managing farmed closed depressional areas using blind inlets to minimize phosphorus and nutrogen losses.</t>
  </si>
  <si>
    <t>Soil Use and Management.</t>
  </si>
  <si>
    <t>Suppl. 1</t>
  </si>
  <si>
    <t>94-102</t>
  </si>
  <si>
    <t>155-160.</t>
  </si>
  <si>
    <t>Citation</t>
  </si>
  <si>
    <t>Study</t>
  </si>
  <si>
    <t>Treatment</t>
  </si>
  <si>
    <t>Size</t>
  </si>
  <si>
    <t>State</t>
  </si>
  <si>
    <t>Soil</t>
  </si>
  <si>
    <t>Study Type</t>
  </si>
  <si>
    <t>Smith and Warnemuende-Pappas. 2015. S&amp;TR. 153:155-160.</t>
  </si>
  <si>
    <t>No-tillage</t>
  </si>
  <si>
    <t>Vertical Tillage</t>
  </si>
  <si>
    <t>Tippecanoe</t>
  </si>
  <si>
    <t>IN</t>
  </si>
  <si>
    <t>5 X 1 m</t>
  </si>
  <si>
    <t>Area (ha)</t>
  </si>
  <si>
    <t xml:space="preserve">Parr Loam </t>
  </si>
  <si>
    <t>Soil Taxonomy</t>
  </si>
  <si>
    <t>fine-loamy, mixed, active, mesic Oxyaquic Argiudolls</t>
  </si>
  <si>
    <t>RF Simulation</t>
  </si>
  <si>
    <t>STP</t>
  </si>
  <si>
    <t>Soil NO3-N</t>
  </si>
  <si>
    <t>Soil P method</t>
  </si>
  <si>
    <t>Soil NH4-N</t>
  </si>
  <si>
    <t>Mehlich 3</t>
  </si>
  <si>
    <t>Crop Rotation</t>
  </si>
  <si>
    <t>Corn-Soybean</t>
  </si>
  <si>
    <t>Current Crop</t>
  </si>
  <si>
    <t>Corn</t>
  </si>
  <si>
    <t>Rotational Tillage</t>
  </si>
  <si>
    <t>Chisel-Disk</t>
  </si>
  <si>
    <t>DeKalb</t>
  </si>
  <si>
    <t>Corn-Soybean-Wheat-Oat</t>
  </si>
  <si>
    <t>All</t>
  </si>
  <si>
    <t>Smith et al., 2015. Ambio. 44:S319-S331.</t>
  </si>
  <si>
    <t>No GW</t>
  </si>
  <si>
    <t>Grassed Waterway</t>
  </si>
  <si>
    <t>2.2-2.7</t>
  </si>
  <si>
    <t>Field</t>
  </si>
  <si>
    <t>Smith et al., 2015. Ambio. 44:S319-S331</t>
  </si>
  <si>
    <t>Smith et al., 2015. Ambio. 44:S319-S33</t>
  </si>
  <si>
    <t>Blind Inlet</t>
  </si>
  <si>
    <t>Tile Riser</t>
  </si>
  <si>
    <t>3.5-4</t>
  </si>
  <si>
    <t xml:space="preserve">Corn-Soybean </t>
  </si>
  <si>
    <t>Smith et al., 2015. 44:S319-S331.</t>
  </si>
  <si>
    <t>Study #</t>
  </si>
  <si>
    <t>Watershed</t>
  </si>
  <si>
    <t>Duration</t>
  </si>
  <si>
    <t>2004-2009</t>
  </si>
  <si>
    <t>Smith and Livingston, 2013. Soil Use and Management. 29:94-102.</t>
  </si>
  <si>
    <t>2006-2013</t>
  </si>
  <si>
    <t>Feyereisen et al., 2015. JEQ. 44:594-604.</t>
  </si>
  <si>
    <t>Gravel Inlet</t>
  </si>
  <si>
    <t>Open Inlet</t>
  </si>
  <si>
    <t>2007-2012</t>
  </si>
  <si>
    <t>Snowmelt</t>
  </si>
  <si>
    <t>Non-Snowmelt</t>
  </si>
  <si>
    <t>MN</t>
  </si>
  <si>
    <t>alfalfa-silage corn</t>
  </si>
  <si>
    <t>2004-2013</t>
  </si>
  <si>
    <t>30 min runoff</t>
  </si>
  <si>
    <t>Stevens</t>
  </si>
  <si>
    <t>Parnell silty-clay loam; Parnell-Flom silty clay loam; Hamerly clay loam</t>
  </si>
  <si>
    <t>No-till</t>
  </si>
  <si>
    <t>Conventional Till</t>
  </si>
  <si>
    <t>1984-1989</t>
  </si>
  <si>
    <t>Riesel</t>
  </si>
  <si>
    <t>TX</t>
  </si>
  <si>
    <t>sorghum-wheat-corn</t>
  </si>
  <si>
    <t>Chichester, F.W., and C.W. Richardson.</t>
  </si>
  <si>
    <t>Sediment and nutrient loss from clay soils as affected by tillage</t>
  </si>
  <si>
    <t>587-590.</t>
  </si>
  <si>
    <t>Houston Black Clay</t>
  </si>
  <si>
    <t>No-Till</t>
  </si>
  <si>
    <t>Site (County or City</t>
  </si>
  <si>
    <t>1984-1988</t>
  </si>
  <si>
    <t>Bushland</t>
  </si>
  <si>
    <t>Wheat</t>
  </si>
  <si>
    <t>Reduced Till</t>
  </si>
  <si>
    <t>Pullman cloay loam</t>
  </si>
  <si>
    <t>Torretic Paleustoll</t>
  </si>
  <si>
    <t>El Reno</t>
  </si>
  <si>
    <t>OK</t>
  </si>
  <si>
    <t>Bethany silt loam</t>
  </si>
  <si>
    <t>pachic Paleustoll</t>
  </si>
  <si>
    <t>Chichester and Richardson. 1992. JEQ. 21:587-590.</t>
  </si>
  <si>
    <t>Smith et al., 1991. JEQ. 20:244-249</t>
  </si>
  <si>
    <t xml:space="preserve">Smith, S.J., A.N. Sharpley, J.W. Naney, W.A. Berg, and O.R. Jones. </t>
  </si>
  <si>
    <t>Water quality impacts associated with wheat culture in the Southern Plains</t>
  </si>
  <si>
    <t>244-249.</t>
  </si>
  <si>
    <t>Ambio.</t>
  </si>
  <si>
    <t>Soil and Tilalge Research.</t>
  </si>
  <si>
    <t>Sharpley, A.N., S.J. Smith, J.R. Williams, O.R. Jones, and G.A. Coleman</t>
  </si>
  <si>
    <t>Water quality impacts associated with sorghum culture in the southern plains.</t>
  </si>
  <si>
    <t>239-244.</t>
  </si>
  <si>
    <t>1982-1986</t>
  </si>
  <si>
    <t>Woodward</t>
  </si>
  <si>
    <t>Woodward-Quinlan loam</t>
  </si>
  <si>
    <t>typic ustochrept</t>
  </si>
  <si>
    <t xml:space="preserve">Sorhum </t>
  </si>
  <si>
    <t>Sharpley et al., 1991. JEQ. 20:239-244.</t>
  </si>
  <si>
    <t>Drury, C.F., C.S. Tan, J.D. Gaynor, T.O. Oloya, and T.W. Welacky.</t>
  </si>
  <si>
    <t>Influence of controlled drainage-subirrigation on surface and tile drainage nitrate loss.</t>
  </si>
  <si>
    <t>317-324.</t>
  </si>
  <si>
    <t>Free drained</t>
  </si>
  <si>
    <t>Brookston clay loam</t>
  </si>
  <si>
    <t>fine-loamy, mixed mesic Typic Argiaquooll</t>
  </si>
  <si>
    <t>DWM + SI</t>
  </si>
  <si>
    <t>Ontario</t>
  </si>
  <si>
    <t>Drainage</t>
  </si>
  <si>
    <t>Drury et al., 1996. JEQ. 25:317-324.</t>
  </si>
  <si>
    <t>CC + MP + FD</t>
  </si>
  <si>
    <t>MP+FD</t>
  </si>
  <si>
    <t>CC + SS + FD</t>
  </si>
  <si>
    <t>SS + FD</t>
  </si>
  <si>
    <t>CC + MP + CDS</t>
  </si>
  <si>
    <t>MP + CDS</t>
  </si>
  <si>
    <t>CC + SS + CDS</t>
  </si>
  <si>
    <t>SS + CDS</t>
  </si>
  <si>
    <t>4 year</t>
  </si>
  <si>
    <t>SS + DR</t>
  </si>
  <si>
    <t>MP + DR</t>
  </si>
  <si>
    <t>SS + IC + DR</t>
  </si>
  <si>
    <t>MP + IC + DR</t>
  </si>
  <si>
    <t xml:space="preserve">SS + CDS </t>
  </si>
  <si>
    <t>SS  + IC + CDS</t>
  </si>
  <si>
    <t>MP + IC + CDS</t>
  </si>
  <si>
    <t>Drainage NO3-N Conc.</t>
  </si>
  <si>
    <t>Drainage NH4-N Conc.</t>
  </si>
  <si>
    <t>Drainage TKN Conc.</t>
  </si>
  <si>
    <t>Drainage TN Conc</t>
  </si>
  <si>
    <t>Drainage SRP Conc.</t>
  </si>
  <si>
    <t>Drainage TP Conc.</t>
  </si>
  <si>
    <t>Drainage Sedimemt Conc.</t>
  </si>
  <si>
    <t>Drainage Atrazine Conc.</t>
  </si>
  <si>
    <t>Drainage Glyphosate Conc.</t>
  </si>
  <si>
    <t>Drainage E Coli Conc.</t>
  </si>
  <si>
    <t>Drainage NO3-N Load</t>
  </si>
  <si>
    <t>Drainage NH4-N Load</t>
  </si>
  <si>
    <t>Drainage TKN Load</t>
  </si>
  <si>
    <t>Drainage TN Load</t>
  </si>
  <si>
    <t>Drainage SRP Load</t>
  </si>
  <si>
    <t>Drainage TP Load.</t>
  </si>
  <si>
    <t>Drainage Sediment Load</t>
  </si>
  <si>
    <t>Drainage Atrazine Load</t>
  </si>
  <si>
    <t>Drainage Glyphosate Load</t>
  </si>
  <si>
    <t>Drainage E coli Load</t>
  </si>
  <si>
    <t>DrainageNO3 CP Effect</t>
  </si>
  <si>
    <t>Drainage TKN CP Effect</t>
  </si>
  <si>
    <t>Drainage NH4-N CP Effect</t>
  </si>
  <si>
    <t>Drainage TN CP Effect</t>
  </si>
  <si>
    <t>Drainage SRP CP Effect</t>
  </si>
  <si>
    <t>Drainage TP CP Effect</t>
  </si>
  <si>
    <t>Drainage Sediment CP Effect</t>
  </si>
  <si>
    <t>Drainage Atrazine CP Effect</t>
  </si>
  <si>
    <t>Drainage Glyphosate CP Effect</t>
  </si>
  <si>
    <t>Drainage E Coli CP Effect</t>
  </si>
  <si>
    <t>Runoff NO3-N Conc.</t>
  </si>
  <si>
    <t>Runoff NH4-N Conc.</t>
  </si>
  <si>
    <t>Runoff TKN Conc.</t>
  </si>
  <si>
    <t>Runoff TN Conc</t>
  </si>
  <si>
    <t>Runoff SRP Conc.</t>
  </si>
  <si>
    <t>Runoff TP Conc.</t>
  </si>
  <si>
    <t>Runoff Sedimemt Conc.</t>
  </si>
  <si>
    <t>Runoff Atrazine Conc.</t>
  </si>
  <si>
    <t>Runoff Glyphosate Conc.</t>
  </si>
  <si>
    <t>Runoff E Coli Conc.</t>
  </si>
  <si>
    <t>Runoff NO3-N Load</t>
  </si>
  <si>
    <t>Runoff NH4-N Load</t>
  </si>
  <si>
    <t>Runoff TKN Load</t>
  </si>
  <si>
    <t>Runoff TN Load</t>
  </si>
  <si>
    <t>Runoff SRP Load</t>
  </si>
  <si>
    <t>Runoff TP Load.</t>
  </si>
  <si>
    <t>Runoff Sediment Load</t>
  </si>
  <si>
    <t>Runoff Atrazine Load</t>
  </si>
  <si>
    <t>Runoff Glyphosate Load</t>
  </si>
  <si>
    <t>Runoff E coli Load</t>
  </si>
  <si>
    <t>Runoff NO3 CP Effect</t>
  </si>
  <si>
    <t>Runoff NH4-N CP Effect</t>
  </si>
  <si>
    <t>Runoff TKN CP Effect</t>
  </si>
  <si>
    <t>Runoff TN CP Effect</t>
  </si>
  <si>
    <t>Runoff SRP CP Effect</t>
  </si>
  <si>
    <t>Runoff TP CP Effect</t>
  </si>
  <si>
    <t>Runoff Sediment CP Effect</t>
  </si>
  <si>
    <t>Runoff Atrazine CP Effect</t>
  </si>
  <si>
    <t>Runoff Glyphosate CP Effect</t>
  </si>
  <si>
    <t>Runoff E Coli CP Effect</t>
  </si>
  <si>
    <t xml:space="preserve"> </t>
  </si>
  <si>
    <t>Pesticides - Gaynor et al., 2001. JEQ. 30:561-572.</t>
  </si>
  <si>
    <t xml:space="preserve">Gaynor, J.D., C.S. Tan, C.F. Drury, H.Y.F. Ng., T.W. Welacky, and I.J. van Wesenbeeck. </t>
  </si>
  <si>
    <t>Tillage, intercrop, and controlled drainage-subirrigation influence atrazine, meribuzin and metolachlor loss.</t>
  </si>
  <si>
    <t>561-572</t>
  </si>
  <si>
    <t xml:space="preserve">Robertson, W.D., and L.C. Merkley. </t>
  </si>
  <si>
    <t>In-Stream bioreactor for agricultural nitrate treatment</t>
  </si>
  <si>
    <t>230-237.</t>
  </si>
  <si>
    <t>Effluent</t>
  </si>
  <si>
    <t>Influent</t>
  </si>
  <si>
    <t>Robertson and Merkley, 2009. JEQ. 38:230-237.</t>
  </si>
  <si>
    <t>Stratford</t>
  </si>
  <si>
    <t>100+</t>
  </si>
  <si>
    <t>ditch</t>
  </si>
  <si>
    <t>1.5 yr</t>
  </si>
  <si>
    <t>corn-soybean</t>
  </si>
  <si>
    <t>Bell Influent</t>
  </si>
  <si>
    <t>Bell Effluent</t>
  </si>
  <si>
    <t>Brazos Effluent</t>
  </si>
  <si>
    <t>Brazoes Influent</t>
  </si>
  <si>
    <t>Robertson Effluent</t>
  </si>
  <si>
    <t>Robertson Influent</t>
  </si>
  <si>
    <t>barn RO</t>
  </si>
  <si>
    <t>2.5 yr</t>
  </si>
  <si>
    <t>Bell</t>
  </si>
  <si>
    <t>Brazos</t>
  </si>
  <si>
    <t>Robertson</t>
  </si>
  <si>
    <t>50 pigs</t>
  </si>
  <si>
    <t>20 pigs</t>
  </si>
  <si>
    <t>8 pigs</t>
  </si>
  <si>
    <t>Higgs et al., 2015. Applied Engineering in Agriculture. 31(4):</t>
  </si>
  <si>
    <t>Bryant, R.B., A.R. Buda, P.J.A. Kleinman, C.D. Church, L.S. Saporito, G.J. Folmar, S. Bose, and A.L. Allen.</t>
  </si>
  <si>
    <t xml:space="preserve">Using flue gas desulfurization gypsum to remove dissolved phosphorus from agricultural ditches. </t>
  </si>
  <si>
    <t>664-671.</t>
  </si>
  <si>
    <t>FGD Ditch out</t>
  </si>
  <si>
    <t>FGD Ditch in</t>
  </si>
  <si>
    <t>MD</t>
  </si>
  <si>
    <t>Somerset</t>
  </si>
  <si>
    <t xml:space="preserve">Nash, P.R., K.A. Nelson, P.P. Motavalli, M. Nathan, and C. Dudenhoeffer. </t>
  </si>
  <si>
    <t>Reducing phosphorus los in tile water with managed drainage in a claypan soil.</t>
  </si>
  <si>
    <t>585-593.</t>
  </si>
  <si>
    <t>Novelty</t>
  </si>
  <si>
    <t>MO</t>
  </si>
  <si>
    <t xml:space="preserve">.05-.08 </t>
  </si>
  <si>
    <t>.05-.09</t>
  </si>
  <si>
    <t>Managed Drainage</t>
  </si>
  <si>
    <t>corn</t>
  </si>
  <si>
    <t>Putnam silt loam</t>
  </si>
  <si>
    <t>Fine, smectitic, mesic Vertic Albaaqualfs</t>
  </si>
  <si>
    <t>Drainae</t>
  </si>
  <si>
    <t xml:space="preserve">Zhang, T.Q., C.S. Tan, Z.M. Zheng, T.W. Welacky, and W.D. Reynolds. </t>
  </si>
  <si>
    <t>Impacts of soil conditioners and water table management on phosphorus loss in tile drainage from a clay loam soil.</t>
  </si>
  <si>
    <t>572-584.</t>
  </si>
  <si>
    <t>CDS-CK</t>
  </si>
  <si>
    <t>FD-CK</t>
  </si>
  <si>
    <t>CDS-YWC</t>
  </si>
  <si>
    <t>FD-YWC</t>
  </si>
  <si>
    <t>CDS-SMC</t>
  </si>
  <si>
    <t>FD-SMC</t>
  </si>
  <si>
    <t>Zhang et al., 2015. JEQ. 44:572-584.</t>
  </si>
  <si>
    <t>Nash et al., 2015. JEQ. 44:585-593.</t>
  </si>
  <si>
    <t>CTD-UCTDd</t>
  </si>
  <si>
    <t>CTD-UCTDu</t>
  </si>
  <si>
    <t>250-467</t>
  </si>
  <si>
    <t>2007-2011</t>
  </si>
  <si>
    <t>South Nation</t>
  </si>
  <si>
    <t xml:space="preserve">Groh, T.A., L.E. Gentry, and M.B. David. </t>
  </si>
  <si>
    <t>Nitrogen Removal and greenhouse gas emissions from contstructed wetlands receiving tile drainage water.</t>
  </si>
  <si>
    <t>1001-1010.</t>
  </si>
  <si>
    <t>A Effluent</t>
  </si>
  <si>
    <t>A Influent</t>
  </si>
  <si>
    <t>B Effluent</t>
  </si>
  <si>
    <t>B Influent</t>
  </si>
  <si>
    <t>watershed</t>
  </si>
  <si>
    <t>IL</t>
  </si>
  <si>
    <t>Champaign</t>
  </si>
  <si>
    <t>A Removal by Wetland</t>
  </si>
  <si>
    <t>B Removal by Wetland</t>
  </si>
  <si>
    <t>Kynkaanniemi, P., B. Ulen, G. Torstensson, and K.S. Tonderski.</t>
  </si>
  <si>
    <t>Lake Bornsjon</t>
  </si>
  <si>
    <t>Sweden</t>
  </si>
  <si>
    <t>Retention</t>
  </si>
  <si>
    <t>field</t>
  </si>
  <si>
    <t>621-629.</t>
  </si>
  <si>
    <t>Eghball, B., J.E. Gilley, L.A. Kramer, and T.B. Moorman.</t>
  </si>
  <si>
    <t>Narrow grass hedge effects on phosphorus and nitrogen in runoff following manure and fertilizer application.</t>
  </si>
  <si>
    <t>Journal of Soil and Water Conservation.</t>
  </si>
  <si>
    <t>172-176.</t>
  </si>
  <si>
    <t>plot</t>
  </si>
  <si>
    <t>NT check no hedge</t>
  </si>
  <si>
    <t>NT check hedge</t>
  </si>
  <si>
    <t>NT fert no hedge</t>
  </si>
  <si>
    <t>NT fert hedge</t>
  </si>
  <si>
    <t>NT manure no hedge</t>
  </si>
  <si>
    <t>NT manure hedge</t>
  </si>
  <si>
    <t>Disk check no hedge</t>
  </si>
  <si>
    <t>disk check hedge</t>
  </si>
  <si>
    <t>disk fert no hedge</t>
  </si>
  <si>
    <t>disk fert hedge</t>
  </si>
  <si>
    <t>disk manure no hedge</t>
  </si>
  <si>
    <t>disk manure hedge</t>
  </si>
  <si>
    <t>1st RF sim</t>
  </si>
  <si>
    <t>2nd RF sim</t>
  </si>
  <si>
    <t xml:space="preserve"> check no hedge</t>
  </si>
  <si>
    <t>check hedge</t>
  </si>
  <si>
    <t>fert no hedge</t>
  </si>
  <si>
    <t>fert hedge</t>
  </si>
  <si>
    <t>manure no hedge</t>
  </si>
  <si>
    <t>manure hedge</t>
  </si>
  <si>
    <t>Eghball et al., 2000. JSWC. 55(2):172-176</t>
  </si>
  <si>
    <t xml:space="preserve">Kadlec, R.H., and D.L. Hey. </t>
  </si>
  <si>
    <t>Constructed wetlands for river water quality improvement.</t>
  </si>
  <si>
    <t>Water Science and Technology</t>
  </si>
  <si>
    <t>159-168.</t>
  </si>
  <si>
    <t>Inlet</t>
  </si>
  <si>
    <t>EWA3</t>
  </si>
  <si>
    <t>EWA4</t>
  </si>
  <si>
    <t>EWA5</t>
  </si>
  <si>
    <t>EWA6</t>
  </si>
  <si>
    <t>Fall 1989</t>
  </si>
  <si>
    <t>Fall 1990</t>
  </si>
  <si>
    <t>Fall 1991</t>
  </si>
  <si>
    <t>Winter 1989</t>
  </si>
  <si>
    <t>Spring 1990</t>
  </si>
  <si>
    <t>Summer 1990</t>
  </si>
  <si>
    <t>Spring 1991</t>
  </si>
  <si>
    <t>Summer 1991</t>
  </si>
  <si>
    <t>Corn Soybean</t>
  </si>
  <si>
    <t xml:space="preserve">Kanwar, R.S., R.M. Cruse, M. Ghaffarzadeh, A. Bakhsh, D.L. Karlen, and T.B. Bailey. </t>
  </si>
  <si>
    <t xml:space="preserve">Corn-Soybean and alternative cropping systems effects on NO3-N loaching losses in subsurface drainage water. </t>
  </si>
  <si>
    <t>181-188.</t>
  </si>
  <si>
    <t>Strip Crop (corn/soybean/oat)</t>
  </si>
  <si>
    <t>Alfalfa-corn/soybean/oat</t>
  </si>
  <si>
    <t>Nashua</t>
  </si>
  <si>
    <t>IA</t>
  </si>
  <si>
    <t>Floyd loam, Kenyon loam, readlyn loam</t>
  </si>
  <si>
    <t>fine-loamy, mixed, mesic Aquic Hapludols; Typic Hapludolls; Aquic Hapludolls</t>
  </si>
  <si>
    <t>Kanwar et al., 2005.Appl. Eng. Agric. 21(2):181-188.</t>
  </si>
  <si>
    <t>Council Bluffs</t>
  </si>
  <si>
    <t>Monona</t>
  </si>
  <si>
    <t>Continuous corn with switchgrass hedges</t>
  </si>
  <si>
    <t>Kaspar, T.C., D.B. Jaynes, T.B. Parkin, and T.B. Moorman.</t>
  </si>
  <si>
    <t>Rye cover crop and gamagrass strip effects on NO3 concentration and load in tile drainage.</t>
  </si>
  <si>
    <t>1503-1511.</t>
  </si>
  <si>
    <t>control</t>
  </si>
  <si>
    <t>gamagrass</t>
  </si>
  <si>
    <t>Boone County</t>
  </si>
  <si>
    <t>Corn/Soybean</t>
  </si>
  <si>
    <t xml:space="preserve">Continuous corn </t>
  </si>
  <si>
    <t>Canisteo and Nicollet</t>
  </si>
  <si>
    <t>Plot</t>
  </si>
  <si>
    <t>fine-loamy, mixed, superactive, calcareous, mesic Typic Endoaquolls; fine loamy, mixed, superactive, mesic Aquic Hapludolls</t>
  </si>
  <si>
    <t>plots with natural rain</t>
  </si>
  <si>
    <t>ryegrass</t>
  </si>
  <si>
    <t>Kaspar, T.C., D.B. Jaynes, T.B. Parkin, T.B. Moorman, and J.W. Singer.</t>
  </si>
  <si>
    <t>Effectiveness of oat and rye cover crops in reducing nitrate losses in drainage water.</t>
  </si>
  <si>
    <t>Agricultural Water Management.</t>
  </si>
  <si>
    <t>25-33.</t>
  </si>
  <si>
    <t>Control</t>
  </si>
  <si>
    <t>Oat</t>
  </si>
  <si>
    <t>Kaspar et al., 2007</t>
  </si>
  <si>
    <t>Kaspar et al., 2012. Ag Water Manage. 110:25-33.</t>
  </si>
  <si>
    <t xml:space="preserve">Kovacic, D.A., M.B. David, L.E. Gentry. K.M. Starks, and R.A. Cooke. </t>
  </si>
  <si>
    <t>Effectiveness of contstructed wetlands in reducing nitrogen and phosphorus export from agricultural tile drainage.</t>
  </si>
  <si>
    <t>1262-1274.</t>
  </si>
  <si>
    <t>A inlet</t>
  </si>
  <si>
    <t>A outlet</t>
  </si>
  <si>
    <t>B inlet</t>
  </si>
  <si>
    <t>B outlet</t>
  </si>
  <si>
    <t>Kovacic et al., 2000. JEQ. 29:1262-1274.</t>
  </si>
  <si>
    <t>D inlet</t>
  </si>
  <si>
    <t>D Outlet</t>
  </si>
  <si>
    <t>Champaign Country</t>
  </si>
  <si>
    <t>Corn/soybean</t>
  </si>
  <si>
    <t>Kovar, J.L., T.B. Moorman, J.W. Singer, C.A. Cambardella, and M.D. Tomer.</t>
  </si>
  <si>
    <t>Swine manure injections with low disturbance applicator and cover crops reduce phosphorus losses.</t>
  </si>
  <si>
    <t>329-336.</t>
  </si>
  <si>
    <t>KI</t>
  </si>
  <si>
    <t>KI Cover Crop</t>
  </si>
  <si>
    <t>LD</t>
  </si>
  <si>
    <t>LD Cover Crop</t>
  </si>
  <si>
    <t>NM</t>
  </si>
  <si>
    <t>NM Cover Crop</t>
  </si>
  <si>
    <t>2007 RF Sim</t>
  </si>
  <si>
    <t>2007 RF SIM</t>
  </si>
  <si>
    <t>2008 RF Sim</t>
  </si>
  <si>
    <t>Clarion</t>
  </si>
  <si>
    <t>Fine-loamy, mixed, superactive, mesic, Typic Hapludolls</t>
  </si>
  <si>
    <t>RF Sim</t>
  </si>
  <si>
    <t>Kovar et al., 2011. JEQ. 40:329-336.</t>
  </si>
  <si>
    <t>Lee, K.H., T.M. Isenhart, and R.C. Schultz.</t>
  </si>
  <si>
    <t>Sediment and nutrient removal in an established multi-species riparian buffer.</t>
  </si>
  <si>
    <t xml:space="preserve">Journal of Soil and Water Conservation. </t>
  </si>
  <si>
    <t>1-8.</t>
  </si>
  <si>
    <t>None</t>
  </si>
  <si>
    <t>Switchgrass</t>
  </si>
  <si>
    <t>SG + Woody</t>
  </si>
  <si>
    <t>1997-1998</t>
  </si>
  <si>
    <t>Lee et al., 2003. JSWC. 58(1):1-8.</t>
  </si>
  <si>
    <t>Story County</t>
  </si>
  <si>
    <t>Coland</t>
  </si>
  <si>
    <t>fine-loamy, mixed, mesic cumulic Haplaquoll</t>
  </si>
  <si>
    <t>Soybean</t>
  </si>
  <si>
    <t xml:space="preserve">Corn </t>
  </si>
  <si>
    <t>Plot, Natural RF</t>
  </si>
  <si>
    <t>Lee, K.H., T.M. Isenhart, R.C. Schultz, and S.K. Mickelson.</t>
  </si>
  <si>
    <t>Multispecies riparian buffers trap sediment and nutrients during rainfall simulations.</t>
  </si>
  <si>
    <t>1200-1205.</t>
  </si>
  <si>
    <t>Plot, 2-hr 25 mm/hr RF sim</t>
  </si>
  <si>
    <t>Plot, 1-hr 69 mm/hr RF sim</t>
  </si>
  <si>
    <t>Nutrient and sediment removal by switchgrass and cool-season grass filter strips in Central Iowa, USA.</t>
  </si>
  <si>
    <t>Agroforestry Systems.</t>
  </si>
  <si>
    <t>121-132.</t>
  </si>
  <si>
    <t>3m Switchgrass</t>
  </si>
  <si>
    <t>3m Cool Season</t>
  </si>
  <si>
    <t>6m Switchgrass</t>
  </si>
  <si>
    <t>6m Cool Season</t>
  </si>
  <si>
    <t>Lee et al., JEQ. 29:1200-1205.</t>
  </si>
  <si>
    <t>Lee et al., 1999. Agroforestry Systems. 44:121-132.</t>
  </si>
  <si>
    <t>2 hr RF sim</t>
  </si>
  <si>
    <t>1 hr RF sim</t>
  </si>
  <si>
    <t>RF sim</t>
  </si>
  <si>
    <t>Plot, RF sim</t>
  </si>
  <si>
    <t>Miller, P.S., J.K. Mitchell, R.A. Cooke, and B.A. Engel.</t>
  </si>
  <si>
    <t>A wetland to improve agricultural subsurface drainage water quality.</t>
  </si>
  <si>
    <t>Transactions ASAE.</t>
  </si>
  <si>
    <t>1305-1317.</t>
  </si>
  <si>
    <t>G1 Inlet</t>
  </si>
  <si>
    <t>G2 Outlet</t>
  </si>
  <si>
    <t>Spring</t>
  </si>
  <si>
    <t>Summer</t>
  </si>
  <si>
    <t>Winter</t>
  </si>
  <si>
    <t>1994-1997</t>
  </si>
  <si>
    <t>Miller et al., 2002. Trans. ASAE. 45(5):1305-1317.</t>
  </si>
  <si>
    <t>Qi, Z., M.J. Helmers, R.D. Christianson, and C.H. Pederson.</t>
  </si>
  <si>
    <t>Nitrate-nitrogen losses through subsurface drainage under various land covers.</t>
  </si>
  <si>
    <t>1578-1585.</t>
  </si>
  <si>
    <t>Perenial Forage</t>
  </si>
  <si>
    <t>Mar-Jun 2006</t>
  </si>
  <si>
    <t>Jul-Nov2006</t>
  </si>
  <si>
    <t>Jul-Nov 2006</t>
  </si>
  <si>
    <t>Mar-Jun 2007</t>
  </si>
  <si>
    <t>Mar-Jun2007</t>
  </si>
  <si>
    <t>Jul-Nov2007</t>
  </si>
  <si>
    <t>Jul-Nov 2007</t>
  </si>
  <si>
    <t>Mar-Jun 2008</t>
  </si>
  <si>
    <t>Jul-Nov 2008</t>
  </si>
  <si>
    <t>Mar-Jun 2009</t>
  </si>
  <si>
    <t>Jul-Nov 2009</t>
  </si>
  <si>
    <t>Qi et al., 2011. J. Environ. Qual. 40:1578-1585.</t>
  </si>
  <si>
    <t>Corn - Rye CC</t>
  </si>
  <si>
    <t>Corn - Kura</t>
  </si>
  <si>
    <t>Soybean - Rye</t>
  </si>
  <si>
    <t>Qi et al., 2011. JEQ. 40:1578-1585.</t>
  </si>
  <si>
    <t>Pocahontas County</t>
  </si>
  <si>
    <t>Randall, G.W., D.R. Huggins, M.P. Russelle, D.J. Fuchs, W.W. Nelson, and J.L. Anderson.</t>
  </si>
  <si>
    <t>Nitrate Losses through subsurface tile drainage in conservation reserve program, alfalfa, and row crop systems.</t>
  </si>
  <si>
    <t>1240-1247.</t>
  </si>
  <si>
    <t>Cont. Corn</t>
  </si>
  <si>
    <t>Soybean-Corn</t>
  </si>
  <si>
    <t xml:space="preserve">Alfalfa </t>
  </si>
  <si>
    <t>CRP</t>
  </si>
  <si>
    <t>Strock, J.S., P.M. Porter, and M.P. Russelle.</t>
  </si>
  <si>
    <t>Cover cropping to reduce nitrate loss through subsurface drainage in the northen US cornbelt.</t>
  </si>
  <si>
    <t>1010-1016.</t>
  </si>
  <si>
    <t>Corn + Rye CC</t>
  </si>
  <si>
    <t>Soy + Rye CC</t>
  </si>
  <si>
    <t>Redwood County</t>
  </si>
  <si>
    <t>Plot - Natural Rain</t>
  </si>
  <si>
    <t xml:space="preserve">Webber, D.F., S.K. Mickelson, S.I. Ahmed, J.R. Russell, W.J. Powers, R.C. Schultz, and J.L. Jovar. </t>
  </si>
  <si>
    <t>Livestock grazing and vegetative filter strip buffer effects on runoff sedimnet, nitrate and phosphours losses.</t>
  </si>
  <si>
    <t>34-41.</t>
  </si>
  <si>
    <t>1:0.2 veg buffer</t>
  </si>
  <si>
    <t>1:0.1 veg buffer</t>
  </si>
  <si>
    <t>No veg buffer</t>
  </si>
  <si>
    <t>Marshall County</t>
  </si>
  <si>
    <t>grazed</t>
  </si>
  <si>
    <t>Downs-Gara</t>
  </si>
  <si>
    <t>fine-silty, mixed, mesic Mollic Hapludalfs</t>
  </si>
  <si>
    <t>Woli, K.P., M.B. David, R.A. Cooke, G.F. McIsaac, and C.A. Mitchell.</t>
  </si>
  <si>
    <t>Nitrogen balance in and export from agricultural fields associated with controlled drainage systems and denitrifying bioreactors.</t>
  </si>
  <si>
    <t>Ecological Engineering.</t>
  </si>
  <si>
    <t>1558-1566.</t>
  </si>
  <si>
    <t>Control Drained</t>
  </si>
  <si>
    <t>Piatt County</t>
  </si>
  <si>
    <t>corn/soybean</t>
  </si>
  <si>
    <t>Sable silty clay loam and Ipavana silty clay loam</t>
  </si>
  <si>
    <t>fine-silty, mixed, superactive, mesic Typic Endoaquolls; fine-silty, smectitic, mesic Aquic Ariudolls</t>
  </si>
  <si>
    <t>Young, R.A., T. Huntrods, and W. Anderson.</t>
  </si>
  <si>
    <t>Effectiveness of vegetated buffer strips in controlling pollution from feedlot runoff.</t>
  </si>
  <si>
    <t>483-487.</t>
  </si>
  <si>
    <t>Feedlot</t>
  </si>
  <si>
    <t>Feedlot Dry</t>
  </si>
  <si>
    <t>Feedlot Wet</t>
  </si>
  <si>
    <t>Corn Dry</t>
  </si>
  <si>
    <t>Corn Wet</t>
  </si>
  <si>
    <t>Orchardgrass Dry</t>
  </si>
  <si>
    <t>Orchardgrass Wet</t>
  </si>
  <si>
    <t>Sorghum-Sudan Dry</t>
  </si>
  <si>
    <t>Sorghum-Sudan Wet</t>
  </si>
  <si>
    <t>Oat Dry</t>
  </si>
  <si>
    <t>Oat Wet</t>
  </si>
  <si>
    <t>Stevens County</t>
  </si>
  <si>
    <t>.</t>
  </si>
  <si>
    <t>Young et al., 1980. J. Environ. Qual. 9(3):483-487.</t>
  </si>
  <si>
    <t>Bell, N., R.A.C. Cooke, T.. Olsen, M.B. David, and R. Hudson.</t>
  </si>
  <si>
    <t>Characterizing the performance of denitrifying bioreactors during simulated subsurface drainage events.</t>
  </si>
  <si>
    <t>DOI</t>
  </si>
  <si>
    <t>10.2134/jeq2014.04.0162</t>
  </si>
  <si>
    <t>Bioreactor (Estimate from Figures 3&amp; 4)</t>
  </si>
  <si>
    <t>Bell et al., 2015. JEQ. Doi: 10.2134/jeq2014.05.0162</t>
  </si>
  <si>
    <t>batch scale (9.4 m^3 bioreactor draining ag fields of unknown size)</t>
  </si>
  <si>
    <t>2-8 hr HRT</t>
  </si>
  <si>
    <t>Drummer silty clay loam and Flanagan silt loam</t>
  </si>
  <si>
    <t>batch testing HRT</t>
  </si>
  <si>
    <t>Beutel, M.W., M.R. Morgan, J.J. Erlenmeyer, and E.S. Brouillard.</t>
  </si>
  <si>
    <t>Phosphorus removal in a surface-flow constructed wetland treating agricultural runoff.</t>
  </si>
  <si>
    <t>1071-1080.</t>
  </si>
  <si>
    <t>Beutel et al., 2014. JEQ. 43:1071-1080.</t>
  </si>
  <si>
    <t>Sedimentation basin</t>
  </si>
  <si>
    <t>Inflow</t>
  </si>
  <si>
    <t>Basin Outflow</t>
  </si>
  <si>
    <t>North Wetland Outflow</t>
  </si>
  <si>
    <t>South Wetland Outflow</t>
  </si>
  <si>
    <t>Sunnyside</t>
  </si>
  <si>
    <t>Washington</t>
  </si>
  <si>
    <t>Adeuya, R., N. Utt, J. Frankenberger, L. Bowling, E. Kladivko, S. Brouder, and B. Carter.</t>
  </si>
  <si>
    <t>Impacts of drainage water management on subsurface drain flow, nitrate concentration, and nitrate loads in Indiana.</t>
  </si>
  <si>
    <t>474-484.</t>
  </si>
  <si>
    <t>Site A Predicted</t>
  </si>
  <si>
    <t>Site B Predicted</t>
  </si>
  <si>
    <t>Site A Observed</t>
  </si>
  <si>
    <t>Site B Observed</t>
  </si>
  <si>
    <t>Montgomery County</t>
  </si>
  <si>
    <t>Renselleraer loam; Wolcott clay loam; Gilford fine sandy loam</t>
  </si>
  <si>
    <t>fine-loamy, mixed, superactive, mesic Typic Argiaquolls; fine-loamy, mixed, superactive mesic Typic Endoaquolls; coarse-loamy, mixed, superactivce, mesic Typic Endoaquolls</t>
  </si>
  <si>
    <t>Bukaveckas, P.A., and J. Wood.</t>
  </si>
  <si>
    <t>Nitrogen retention in a restored tidal stream (Kimages Creek, VA) Assessed by mass balance and tracer approaches.</t>
  </si>
  <si>
    <t>1614-1623.</t>
  </si>
  <si>
    <t>Inputs</t>
  </si>
  <si>
    <t>Output</t>
  </si>
  <si>
    <t>VA</t>
  </si>
  <si>
    <t>Dam for impoundment breached (dam built in 1927, breached in 2007)</t>
  </si>
  <si>
    <t>Christianson, L., A. Bhandari, M. Helmers, K. Kult, T. Suthpin, and R. Wolf.</t>
  </si>
  <si>
    <t>Performance evaluation of four field-scale agricultural drainage denitrification bioreactors in Iowa.</t>
  </si>
  <si>
    <t>Transactions ASABE.</t>
  </si>
  <si>
    <t>2163-2174.</t>
  </si>
  <si>
    <t>Bioreactor (Pekin Out)</t>
  </si>
  <si>
    <t>Bioreactor (Pekin IN)</t>
  </si>
  <si>
    <t>Bioreactor (NERF In)</t>
  </si>
  <si>
    <t>Bioreactor (Nerf Out)</t>
  </si>
  <si>
    <t>Bioreactor (Greene In)</t>
  </si>
  <si>
    <t>Bioreactor (Greene Out)</t>
  </si>
  <si>
    <t>Bioreactor (Hamilton In)</t>
  </si>
  <si>
    <t>Bioreactor (Hamilton Out)</t>
  </si>
  <si>
    <t>Pekin</t>
  </si>
  <si>
    <t>NERF</t>
  </si>
  <si>
    <t>Greene County</t>
  </si>
  <si>
    <t>Hamilton County</t>
  </si>
  <si>
    <t>Cooke, R., and S. Verma.</t>
  </si>
  <si>
    <t>Performance of drainage water management systems in Illinois, United States.</t>
  </si>
  <si>
    <t>453-464.</t>
  </si>
  <si>
    <t>Hume North Managed Drainage</t>
  </si>
  <si>
    <t>Hume North Free Drainage</t>
  </si>
  <si>
    <t>Hume South Managed Drainage</t>
  </si>
  <si>
    <t>Hume South Free Drainage</t>
  </si>
  <si>
    <t>Barry Managed Drainage</t>
  </si>
  <si>
    <t>Barry Free Drainage</t>
  </si>
  <si>
    <t>Enfield Managed Drainage</t>
  </si>
  <si>
    <t>Enfield Free Drainage</t>
  </si>
  <si>
    <t>Growing Season 2008</t>
  </si>
  <si>
    <t>Growing Season 2009</t>
  </si>
  <si>
    <t>Drummer silty clay loam</t>
  </si>
  <si>
    <t>Drummer Silty clay loam; Dana silt loam</t>
  </si>
  <si>
    <t>Fine-silty, mixed, superactive, mesic Typic Endoaquolls</t>
  </si>
  <si>
    <t>Orion silt loam; Haymond silt loam; Twomile silt loam</t>
  </si>
  <si>
    <t>course-silty, mixed superactive, nonacid, mesic Aquic Udifluvents</t>
  </si>
  <si>
    <t>Patton silty clay loam; Montgomery silty clay</t>
  </si>
  <si>
    <t>soybean</t>
  </si>
  <si>
    <t>Davis, R.T., J.L. Tank, U.H. Mahl, S.G. Winikoff, and S.S. Roley.</t>
  </si>
  <si>
    <t>The influence of two-stage ditches with constructed floodplains on water column nutrients and sediments in agricultural streams.</t>
  </si>
  <si>
    <t>Journal of the American Water Resources Association.</t>
  </si>
  <si>
    <t>941-955.</t>
  </si>
  <si>
    <t>E. Fish Reference</t>
  </si>
  <si>
    <t>E. Fish Treatment</t>
  </si>
  <si>
    <t>SHA Reference</t>
  </si>
  <si>
    <t>SHA Treatment</t>
  </si>
  <si>
    <t>TRIM Reference</t>
  </si>
  <si>
    <t>TRIM Treatment</t>
  </si>
  <si>
    <t>W. Fish Reference</t>
  </si>
  <si>
    <t>W. Fish Treatment</t>
  </si>
  <si>
    <t>2 year</t>
  </si>
  <si>
    <t>Drury, C.F., C.S. Tan, T.W. Welacky, W.D. Reynolds, T.Q. Zhang, T.O. Oloya, N.B. McLaughlin, and J.D. Gaynor.</t>
  </si>
  <si>
    <t xml:space="preserve">Reducing nitrate loss in tile drainage water with cover crops and water table management. </t>
  </si>
  <si>
    <t>587-598.</t>
  </si>
  <si>
    <t>No CC, unrestricted drainage</t>
  </si>
  <si>
    <t>NoCC, controlled drainage</t>
  </si>
  <si>
    <t>CC, unrestricted drainage</t>
  </si>
  <si>
    <t>CC controled drainage</t>
  </si>
  <si>
    <t>2000-2001</t>
  </si>
  <si>
    <t>2001-2002</t>
  </si>
  <si>
    <t>2002-2003</t>
  </si>
  <si>
    <t>2003-2004</t>
  </si>
  <si>
    <t>2004-2005</t>
  </si>
  <si>
    <t>Woodslee</t>
  </si>
  <si>
    <t>Brookston clay loam; Orthic humic Gleysol</t>
  </si>
  <si>
    <t>fine-loamy, mixed, mesic Typic Argiaquoll</t>
  </si>
  <si>
    <t>plot, natural rain</t>
  </si>
  <si>
    <t>Frey, S.K., E. Topp, B.R. Ball, M. Edwards, N.  Gottschall, M. Sunohara, E. Zoski, and D.R. Lapen</t>
  </si>
  <si>
    <t>Tile drainage management influences on surface-water and groundwater quality following liquid swine manure application</t>
  </si>
  <si>
    <t>881-892.</t>
  </si>
  <si>
    <t>Tile 1 Free drainage</t>
  </si>
  <si>
    <t>Tile 2 Free drainage</t>
  </si>
  <si>
    <t>Tile 5 Controlled Drainage</t>
  </si>
  <si>
    <t>Tile 6 Controlled Drainage</t>
  </si>
  <si>
    <t>36-108 h</t>
  </si>
  <si>
    <t>816-864 h</t>
  </si>
  <si>
    <t>Frey et al., 2013. JEQ. 42(2):881-892.</t>
  </si>
  <si>
    <t>Winchester</t>
  </si>
  <si>
    <t>North Gower clay loam</t>
  </si>
  <si>
    <t>Mollic gleysol</t>
  </si>
  <si>
    <t>Barley</t>
  </si>
  <si>
    <t xml:space="preserve">Gruyer, N., M. Dorais, B.W. Alsanius, and G.J. Zagury. </t>
  </si>
  <si>
    <t>Simultaneous removal of nitrate and sulfate from greenhouse wastewater by constructed wetlands.</t>
  </si>
  <si>
    <t>1256-1266.</t>
  </si>
  <si>
    <t>Constructed Wetland</t>
  </si>
  <si>
    <t>Constructed Wetland + Sucrose</t>
  </si>
  <si>
    <t>Constructed Wetland + Compost</t>
  </si>
  <si>
    <t>Constructed Wetland + Compost + Sucrose</t>
  </si>
  <si>
    <t>28 weeks</t>
  </si>
  <si>
    <t>Quebec City</t>
  </si>
  <si>
    <t>Quebec</t>
  </si>
  <si>
    <t>Simulated RO from greenhouses</t>
  </si>
  <si>
    <t>Helmers, M., R. Christianson, G. Brenneman, D. Lockett, and C. Pederson.</t>
  </si>
  <si>
    <t>Water table, drainage, and yield response to drainage water management in southeast Iowa.</t>
  </si>
  <si>
    <t>495-501.</t>
  </si>
  <si>
    <t>Conventional</t>
  </si>
  <si>
    <t xml:space="preserve">Controlled </t>
  </si>
  <si>
    <t>Shallow</t>
  </si>
  <si>
    <t>Crawfordsville</t>
  </si>
  <si>
    <t>Iowa</t>
  </si>
  <si>
    <t>Taintor silty clay loam; Kalona silty clay loam</t>
  </si>
  <si>
    <t>fine, smectitic, mesic, Vertic Argiaquolls; fine, smectitic, mesic VerticEndoaquolls</t>
  </si>
  <si>
    <t>Field, natural raindall</t>
  </si>
  <si>
    <t>Helmers, M.J., X. Zhou, H. Asbjornsen, R. Kolka, M.D. Tomer, and R.M. Cruse.</t>
  </si>
  <si>
    <t>Sediment removal by prairie filter strips in row-cropped ephemeral watersheds.</t>
  </si>
  <si>
    <t>1531-1539.</t>
  </si>
  <si>
    <t>Row Crop</t>
  </si>
  <si>
    <t>10% PFS at FS</t>
  </si>
  <si>
    <t>20% PFS at FS and contour</t>
  </si>
  <si>
    <t>10% PFS at FS and contour</t>
  </si>
  <si>
    <t>0.5-3</t>
  </si>
  <si>
    <t>0.5-4</t>
  </si>
  <si>
    <t>0.5-5</t>
  </si>
  <si>
    <t>0.5-6</t>
  </si>
  <si>
    <t>Jasper County</t>
  </si>
  <si>
    <t>Ladoga silt loam; Otley silty clay</t>
  </si>
  <si>
    <t>fine, smectitic, mesic Mollic Hapludalfs; fine, smectitic, mesic Oxyaquic Argiudolls</t>
  </si>
  <si>
    <t>Field with natural rain</t>
  </si>
  <si>
    <t>Jaynes, D.B.</t>
  </si>
  <si>
    <t>Changes in yield and nitrate losses from using drainage water management in central Iowa, United States.</t>
  </si>
  <si>
    <t>485-494.</t>
  </si>
  <si>
    <t>Drainage Water Management</t>
  </si>
  <si>
    <t>Story City</t>
  </si>
  <si>
    <t>Kossuth; Ottosen</t>
  </si>
  <si>
    <t>fine-loamy, mixed, superactive, mesic Typic Endoaquolls; fine-loamy, mixed, superactive, mesic Aquic Hapludolls</t>
  </si>
  <si>
    <t>Jaynes, D.B., and T.M. Isenhart.</t>
  </si>
  <si>
    <t>Reconnecting tile drainage to ruparian buffer hydrology for enhanced nitrate removal.</t>
  </si>
  <si>
    <t>631-638.</t>
  </si>
  <si>
    <t>Tile input</t>
  </si>
  <si>
    <t>Nearest stream</t>
  </si>
  <si>
    <t>Canistea silty clay loam; and Webster silty cloay loam</t>
  </si>
  <si>
    <t>fine-loamy, mixed, superactive, calcareous, mesic Typic Endoaquolls; fine-loamy, mixed, superactive, mesic Typic Endoaquolls</t>
  </si>
  <si>
    <t>Field, natural rain</t>
  </si>
  <si>
    <t xml:space="preserve">Jones, C.S., K. Kult, and S.A. Laubach. </t>
  </si>
  <si>
    <t>Restored oxbows reduce nutrient runoff and improve fish habitat.</t>
  </si>
  <si>
    <t>Journal of Soil and Water Conservation</t>
  </si>
  <si>
    <t>69A-72A.</t>
  </si>
  <si>
    <t>Site 1 inlet</t>
  </si>
  <si>
    <t>Site 1 outlet</t>
  </si>
  <si>
    <t>Site 2 Inlet</t>
  </si>
  <si>
    <t>Site 2 Outlet</t>
  </si>
  <si>
    <t>Site 3 inlet</t>
  </si>
  <si>
    <t>Site 3 Outlet</t>
  </si>
  <si>
    <t>not very descriptive</t>
  </si>
  <si>
    <t>Knight, E.M.P., W.F. Hunt, and R.J. Winston.</t>
  </si>
  <si>
    <t>Side-by-side evaluation of four level spreader- vegetated filter strips and a swale in eastern North Carolina.</t>
  </si>
  <si>
    <t>60-72.</t>
  </si>
  <si>
    <t>Small Unamended</t>
  </si>
  <si>
    <t>Large Unamended</t>
  </si>
  <si>
    <t>Small Amended</t>
  </si>
  <si>
    <t>Large Ameded</t>
  </si>
  <si>
    <t>Swale</t>
  </si>
  <si>
    <t>urban</t>
  </si>
  <si>
    <t>11 months</t>
  </si>
  <si>
    <t>Wilson</t>
  </si>
  <si>
    <t>NC</t>
  </si>
  <si>
    <t>school/parkinglot</t>
  </si>
  <si>
    <t>urban/natural RF</t>
  </si>
  <si>
    <t>Kreiling, R.M., J.P. Schubauer-Berigan, W.B. Richardson, L.A. Bartsch, P.E. highes, J.C. Cavanaugh, and E.A. Strauss.</t>
  </si>
  <si>
    <t>Wetland management reduces sediment and nutrient loading to the Upper Mississippi River.</t>
  </si>
  <si>
    <t>573-583.</t>
  </si>
  <si>
    <t>In</t>
  </si>
  <si>
    <t>Out</t>
  </si>
  <si>
    <t>Onalaska</t>
  </si>
  <si>
    <t>Wisconsin</t>
  </si>
  <si>
    <t>Kreiling et al., 2013. JEQ. 42:573-583.</t>
  </si>
  <si>
    <t>Phosphorus retention in a newly constructed wetland receiving agricultural tile drainage water.</t>
  </si>
  <si>
    <t>596-605.</t>
  </si>
  <si>
    <t>Mahl, U.H., J.L. Tank, S.S. Roley, and R.T. Davis.</t>
  </si>
  <si>
    <t>Two-stage ditch floodplains enhance N-removal capacity and reduce turbidity and dissolved P in agricultural streams.</t>
  </si>
  <si>
    <t>923-940.</t>
  </si>
  <si>
    <t>SHA Referene</t>
  </si>
  <si>
    <t>CRE Reference</t>
  </si>
  <si>
    <t>CRE Treatment</t>
  </si>
  <si>
    <t>CRO Reference</t>
  </si>
  <si>
    <t>CRO Treatment</t>
  </si>
  <si>
    <t>KLA Reference</t>
  </si>
  <si>
    <t>KLA Treatment</t>
  </si>
  <si>
    <t>Bul Reference</t>
  </si>
  <si>
    <t>BUL Treatment</t>
  </si>
  <si>
    <t>CEAP Reference</t>
  </si>
  <si>
    <t>CEAP Treatment</t>
  </si>
  <si>
    <t>Mahl et al., 2015. JAWRA. 51(4):923-940.</t>
  </si>
  <si>
    <t>Mallin, M.A., J.A. McAuliffe, M.T. McIver, D. Mayes, and M.A. Hanson.</t>
  </si>
  <si>
    <t>High pollutant removal efficacy of large constructed wetland leads to receiving stream improvements.</t>
  </si>
  <si>
    <t>2046-2055.</t>
  </si>
  <si>
    <t>Inflow 1</t>
  </si>
  <si>
    <t>Inflow 2</t>
  </si>
  <si>
    <t>Outflow</t>
  </si>
  <si>
    <t>Nash, P.R., K.A. Nelson, and P.P. Motavalli</t>
  </si>
  <si>
    <t>Reducing nitrogen loss with managed drainage and polymer-coated urea.</t>
  </si>
  <si>
    <t>256-264.</t>
  </si>
  <si>
    <t>2010-2011</t>
  </si>
  <si>
    <t>2011-2012</t>
  </si>
  <si>
    <t>2012-2013</t>
  </si>
  <si>
    <t>2013-2014</t>
  </si>
  <si>
    <t>Partheeban, C., J. Kjaersgaard, C. Hay and T. Trooien.</t>
  </si>
  <si>
    <t>Demonstrating the nitrogen-removal effectiveness of denitrifying bioreactors for improved drainage water management in South Dakota.</t>
  </si>
  <si>
    <t>CSBE/ASABE Joint Meeting.</t>
  </si>
  <si>
    <t>Paper Number 141911325.</t>
  </si>
  <si>
    <t>Baltic</t>
  </si>
  <si>
    <t>Montrose</t>
  </si>
  <si>
    <t>SD</t>
  </si>
  <si>
    <t>limited information</t>
  </si>
  <si>
    <t>Partheeban et al., 2014. CSBE/ASABE Joint Meeting. Paper Number 141911325.</t>
  </si>
  <si>
    <t>Smith, C.M., M.B. David, C.A. Mitchell, M.D. Masters, K.J. Anderson-Teixeira, C.J. Bernacchi, and E.H. DeLucia.</t>
  </si>
  <si>
    <t>Reduced nitrogen losses after conversion of row crop agriculture to perennial biofuel crops.</t>
  </si>
  <si>
    <t>219-228.</t>
  </si>
  <si>
    <t>Miscanthus</t>
  </si>
  <si>
    <t>Prairie</t>
  </si>
  <si>
    <t>Smith et al., 2013. JEQ. 42:219-228.</t>
  </si>
  <si>
    <t>CCS</t>
  </si>
  <si>
    <t>Dana silt loam; Flanagan silt loam; blackberry silt loam</t>
  </si>
  <si>
    <t>fine-silty, mixed, superactive, mesic Oxyaquic Argiudolls; fine, smectitic, mesic Aquic Arguidolls; fine-silty, mixed, superactive, mesic Oxyaquic Argiudolls</t>
  </si>
  <si>
    <t>plot natureal rain</t>
  </si>
  <si>
    <t>Sunohara, M.D., E. Craiovan, E. Topp, N. Gottschall, C.F. Drury, and D.R. Lapen.</t>
  </si>
  <si>
    <t>Comprehensive nitrogen budgets for controlled tile drainage fields in eastern Ontario, Canada.</t>
  </si>
  <si>
    <t>617-630.</t>
  </si>
  <si>
    <t>Controlled Drainage</t>
  </si>
  <si>
    <t>Uncontrolled Drainage</t>
  </si>
  <si>
    <t>Bainsville silt loam</t>
  </si>
  <si>
    <t>Orthic Humic Gleysol</t>
  </si>
  <si>
    <t>2-7</t>
  </si>
  <si>
    <t>Tanner, C.C., and J.P.S. Sukias.</t>
  </si>
  <si>
    <t>Multiyear nutrient removal performance of three constructed wetlands intercepting tile drain flows from grazed pastures.</t>
  </si>
  <si>
    <t>620-633.</t>
  </si>
  <si>
    <t>Titoki</t>
  </si>
  <si>
    <t>2000/2001</t>
  </si>
  <si>
    <t>2001/2002</t>
  </si>
  <si>
    <t>2002/2003</t>
  </si>
  <si>
    <t>2003/2004</t>
  </si>
  <si>
    <t>2004/2005</t>
  </si>
  <si>
    <t>2005/2006</t>
  </si>
  <si>
    <t>2006/2007</t>
  </si>
  <si>
    <t>Bog Burn</t>
  </si>
  <si>
    <t>Toenepi</t>
  </si>
  <si>
    <t>Whangarei</t>
  </si>
  <si>
    <t>NZ</t>
  </si>
  <si>
    <t>Kiwitahi</t>
  </si>
  <si>
    <t>Winton</t>
  </si>
  <si>
    <t>Pasture</t>
  </si>
  <si>
    <t>Pakotai clay loam</t>
  </si>
  <si>
    <t>Typic Haplohumult</t>
  </si>
  <si>
    <t>Rotokauri silt loam</t>
  </si>
  <si>
    <t>Aeric Haplaquent</t>
  </si>
  <si>
    <t>Pukemutu silt loam</t>
  </si>
  <si>
    <t>Atypic Fragiochrept</t>
  </si>
  <si>
    <t>Tiessen, K.H.D., J.A. Elliot, M. Stainton, J. Yarotski, D.N. Flaten, and D.A. Lobb.</t>
  </si>
  <si>
    <t>The effectiveness of small-scale headwater storage dams and reservoirs on stream water quality and quantity in the Canadian Prairies.</t>
  </si>
  <si>
    <t>158-171.</t>
  </si>
  <si>
    <t>Steppler low head dam Inflow</t>
  </si>
  <si>
    <t>Steppler low head dam outflow</t>
  </si>
  <si>
    <t>Annual</t>
  </si>
  <si>
    <t>Madill low head dam Inflow</t>
  </si>
  <si>
    <t>Madill low head dam outflow</t>
  </si>
  <si>
    <t>Steppler</t>
  </si>
  <si>
    <t>Madill</t>
  </si>
  <si>
    <t>Miami</t>
  </si>
  <si>
    <t>Manitoba</t>
  </si>
  <si>
    <t>Dark Grey Chernozems</t>
  </si>
  <si>
    <t>Mollisols</t>
  </si>
  <si>
    <t>Zhou, X., M.J. Helmers, H. Asbjornsen, R. Kolka, M.D. Tomer, and R.M. Cruse.</t>
  </si>
  <si>
    <t>Nutrient removal by prairie filter strips in agricultural landscapes.</t>
  </si>
  <si>
    <t>54-64.</t>
  </si>
  <si>
    <t>Shipatilo, M.</t>
  </si>
  <si>
    <t>Blind Inlet Fact Sheet. USDA-NRCS - Iowa. https://efotg.sc.egov.usda.gov/references/public/IA/Blind_Inlet_620_FS_2015_07.pdf</t>
  </si>
  <si>
    <t>BM Blind Inlet</t>
  </si>
  <si>
    <t>BM Pool</t>
  </si>
  <si>
    <t xml:space="preserve">SD Blind Inlet </t>
  </si>
  <si>
    <t>SD Pool</t>
  </si>
  <si>
    <t>MW Blind Inlet</t>
  </si>
  <si>
    <t>MW Pool</t>
  </si>
  <si>
    <t>#1 Blind Inlet</t>
  </si>
  <si>
    <t>#1 Pool</t>
  </si>
  <si>
    <t>#2 Blind Inlet</t>
  </si>
  <si>
    <t>#2 Pool</t>
  </si>
  <si>
    <t>#3 Blind Inlet</t>
  </si>
  <si>
    <t>#3 Pool</t>
  </si>
  <si>
    <t>#4 Blind Inlet</t>
  </si>
  <si>
    <t>#4 Pool</t>
  </si>
  <si>
    <t>#5 Blind Inlet</t>
  </si>
  <si>
    <t>#5 Pool</t>
  </si>
  <si>
    <t xml:space="preserve">Agricultural Drainage Management Coalition. </t>
  </si>
  <si>
    <t>Drainage Water Management for Midwestern row crop agriculture.</t>
  </si>
  <si>
    <t>Conservation Innovation Grant Report 68-3A75-6-116</t>
  </si>
  <si>
    <t>Reynolds</t>
  </si>
  <si>
    <t>Indiana</t>
  </si>
  <si>
    <t>Wolcott</t>
  </si>
  <si>
    <t>corn-corn</t>
  </si>
  <si>
    <t>Dundas</t>
  </si>
  <si>
    <t>Minnesota</t>
  </si>
  <si>
    <t>Hayfield</t>
  </si>
  <si>
    <t>Wimont</t>
  </si>
  <si>
    <t>Windom</t>
  </si>
  <si>
    <t>Hume North</t>
  </si>
  <si>
    <t>Illinois</t>
  </si>
  <si>
    <t>Hume South</t>
  </si>
  <si>
    <t>Barry</t>
  </si>
  <si>
    <t>Enfield</t>
  </si>
  <si>
    <t xml:space="preserve">Bosch, D.D., T.L. Potter, T.C. Strickland, and R.K. Hubbard. </t>
  </si>
  <si>
    <t>Dissolved nitrogen, chloride, and potassium loss from fields in conventional and conservation tillage.</t>
  </si>
  <si>
    <t>1559-1571.</t>
  </si>
  <si>
    <t>Strip Till</t>
  </si>
  <si>
    <t>Darch, T., A. Carswell, M.S.A. Blackwell, J.M.B. Hawkins, P.M. Haygarth, and D. Chadwick.</t>
  </si>
  <si>
    <t>Dissolved phosphorus retentaion in buffer strips: Influence of slope and soil type.</t>
  </si>
  <si>
    <t>1216-1224</t>
  </si>
  <si>
    <t>Rothamsted</t>
  </si>
  <si>
    <t>United Kingdom</t>
  </si>
  <si>
    <t>2 hr</t>
  </si>
  <si>
    <t>Crediton</t>
  </si>
  <si>
    <t>2% slope</t>
  </si>
  <si>
    <t>5% slope</t>
  </si>
  <si>
    <t>10% slope</t>
  </si>
  <si>
    <t>7 hr</t>
  </si>
  <si>
    <t>Hallsworth</t>
  </si>
  <si>
    <t>Typic haplaquept</t>
  </si>
  <si>
    <t>Dystric eutrochrept</t>
  </si>
  <si>
    <t>soil box</t>
  </si>
  <si>
    <t>soil box, run-on at 30 L/hr</t>
  </si>
  <si>
    <t>Benoit, G.R.</t>
  </si>
  <si>
    <t>Effect of agricultural management of wet sloping soil on nitrate and phosphorus in surface and subsurface water</t>
  </si>
  <si>
    <t>Water Resources Research.</t>
  </si>
  <si>
    <t>1296-1303.</t>
  </si>
  <si>
    <t>Alfalfa</t>
  </si>
  <si>
    <t>Hay</t>
  </si>
  <si>
    <t>Cabot Silt loam</t>
  </si>
  <si>
    <t>small field</t>
  </si>
  <si>
    <t>1969-1970</t>
  </si>
  <si>
    <t>East Franklin</t>
  </si>
  <si>
    <t>Vermont</t>
  </si>
  <si>
    <t>Bergstrom, L.</t>
  </si>
  <si>
    <t>Nitrate leaching and drainage from annual and perennial crops in tile-drained plots and lysimeters.</t>
  </si>
  <si>
    <t>11-18.</t>
  </si>
  <si>
    <t>Barley 0</t>
  </si>
  <si>
    <t>Barley 120</t>
  </si>
  <si>
    <t>Grass Hay</t>
  </si>
  <si>
    <t>large plots</t>
  </si>
  <si>
    <t>Kjettslinge</t>
  </si>
  <si>
    <t>Grass</t>
  </si>
  <si>
    <t xml:space="preserve">Blowes, D.W., W.D. Robertson, C.J. Ptacek, and C. Merkley. </t>
  </si>
  <si>
    <t>Removal of agricultural nitrate from tile-drainage effluent water using in-line bioreactors.</t>
  </si>
  <si>
    <t>Journal of Contaminant Hydrology/</t>
  </si>
  <si>
    <t>207-221.</t>
  </si>
  <si>
    <t>Barrel 2 (30% bark)</t>
  </si>
  <si>
    <t>Barrel 3 (10% bark; 10% wood chips; 10% compost)</t>
  </si>
  <si>
    <t>pilot</t>
  </si>
  <si>
    <t>1 day</t>
  </si>
  <si>
    <t>Kintore</t>
  </si>
  <si>
    <t>Christianson, L., A. Bhandari, and M.J. Helmers.</t>
  </si>
  <si>
    <t>Pilot-scale evaluation of denitrification drainage bioreactors: reactor geometry and performance.</t>
  </si>
  <si>
    <t>Journal of Environmental Engineering.</t>
  </si>
  <si>
    <t>213-220.</t>
  </si>
  <si>
    <t>1-3.99 hr retention Low Conc</t>
  </si>
  <si>
    <t>4-6.99 hr Low Conc</t>
  </si>
  <si>
    <t>4-6.99 hr high Conc</t>
  </si>
  <si>
    <t>7-9.99 hr Low Conc</t>
  </si>
  <si>
    <t>7-9.99 hr High Conc</t>
  </si>
  <si>
    <t>10-15 hr Low Conc</t>
  </si>
  <si>
    <t>10-15 hr High Conc</t>
  </si>
  <si>
    <t>Benchtop</t>
  </si>
  <si>
    <t>Limited information</t>
  </si>
  <si>
    <t>Mills River</t>
  </si>
  <si>
    <t>North Carolina</t>
  </si>
  <si>
    <t>Delanco silt loam</t>
  </si>
  <si>
    <t>fine-loamy, mixed, semiactive, mesic Aquic Hapludult</t>
  </si>
  <si>
    <t>sweet corn</t>
  </si>
  <si>
    <t>No-till Organic</t>
  </si>
  <si>
    <t>Conv Till Organic</t>
  </si>
  <si>
    <t>No-till Conv</t>
  </si>
  <si>
    <t>Conv Till Conv</t>
  </si>
  <si>
    <t>Edgell et al., 2015. JEQ. 44:1861-1870.</t>
  </si>
  <si>
    <t>Edgell, J., D.L. Osmond, D.E. Line, G.D. Hoyt, J.M. Grossman, and E.M. Larsen.</t>
  </si>
  <si>
    <t>Comparison of surface water quality and yields from organically and conventionally produced sweet corn plots with conservation and conventional tillage.</t>
  </si>
  <si>
    <t>1861-1870.</t>
  </si>
  <si>
    <t xml:space="preserve">Elgood, Z., W.D. Robertson, S.L. Schiff, R. Elgood. </t>
  </si>
  <si>
    <t>Nitrate removal and greenhous gas production in a stream-bed denitrifying bioreactor.</t>
  </si>
  <si>
    <t>1575-1580.</t>
  </si>
  <si>
    <t xml:space="preserve">Bioreactor installed in a stream. </t>
  </si>
  <si>
    <t>Stream has approx length of 1 km upstream</t>
  </si>
  <si>
    <t>~40 m3 of woodchips</t>
  </si>
  <si>
    <t>Agricultural headwater stream</t>
  </si>
  <si>
    <t>Elgood et al., 2010. Ecol. Eng. 36:1575-1580.</t>
  </si>
  <si>
    <t>Eriksson, P.G., and S.E.B. Weisner.</t>
  </si>
  <si>
    <t>Nitrogen removal in a wastewater reservoir: The importance of denitrification by epiphytic biofilms on submersed vegetation.</t>
  </si>
  <si>
    <t>905-910.</t>
  </si>
  <si>
    <t>Wetland treating municipal effluent</t>
  </si>
  <si>
    <t>12 days</t>
  </si>
  <si>
    <t>Lund</t>
  </si>
  <si>
    <t>municipal effluent</t>
  </si>
  <si>
    <t>Eriksson and Weisner. 1997. JEQ. 26(3):905-910.</t>
  </si>
  <si>
    <t>Evans, R.O., J.E. Parsons, K. Stone, and W.B. Wells.</t>
  </si>
  <si>
    <t>Water table management on a watershed scale.</t>
  </si>
  <si>
    <t>58-64.</t>
  </si>
  <si>
    <t>4 years</t>
  </si>
  <si>
    <t>Tarboro</t>
  </si>
  <si>
    <t>Evans et al., 1992. JSWC. 47(1):58-64.</t>
  </si>
  <si>
    <t>Gersberg, R.M., B.V. Elkins, and C.R. Goldman.</t>
  </si>
  <si>
    <t>Nitrogen removal in artifical wetlands.</t>
  </si>
  <si>
    <t>Water Research.</t>
  </si>
  <si>
    <t>1009-1014.</t>
  </si>
  <si>
    <t>Vegetated</t>
  </si>
  <si>
    <t>Unvegetated</t>
  </si>
  <si>
    <t>Fall 1980</t>
  </si>
  <si>
    <t>Winter 1981</t>
  </si>
  <si>
    <t>Spring 1981</t>
  </si>
  <si>
    <t>Summer 1981</t>
  </si>
  <si>
    <t>Limited information on loads or concnetrations.</t>
  </si>
  <si>
    <t>Removal Efficiencies reported in Table 1.</t>
  </si>
  <si>
    <t>Santee</t>
  </si>
  <si>
    <t>California</t>
  </si>
  <si>
    <t>Non-mulched beds</t>
  </si>
  <si>
    <t>Mulched beds</t>
  </si>
  <si>
    <t>Greenan, C.M., T.B. Moorman, T.C. Kaspar, T.B. Parkin, and D.B. Jaynes.</t>
  </si>
  <si>
    <t>Comparing carbon substrates for denitrification of subsurface drainage water.</t>
  </si>
  <si>
    <t>824-829.</t>
  </si>
  <si>
    <t>mesocosm</t>
  </si>
  <si>
    <t>180 day</t>
  </si>
  <si>
    <t>In Soil</t>
  </si>
  <si>
    <t>Out Soil</t>
  </si>
  <si>
    <t>In Cornstalks</t>
  </si>
  <si>
    <t>Out Cornstalks</t>
  </si>
  <si>
    <t>In Ground cornstalks</t>
  </si>
  <si>
    <t>Out Ground cornstalks</t>
  </si>
  <si>
    <t>In Cardboard fibers</t>
  </si>
  <si>
    <t>Out Cardboard fibers</t>
  </si>
  <si>
    <t>In Ground cardboard fibers</t>
  </si>
  <si>
    <t>Out Ground cardboard fibers</t>
  </si>
  <si>
    <t>In woodchips</t>
  </si>
  <si>
    <t>Out woodchips</t>
  </si>
  <si>
    <t>In ground wood chips</t>
  </si>
  <si>
    <t>Out ground wood chips</t>
  </si>
  <si>
    <t>In wood chips and soybean oil</t>
  </si>
  <si>
    <t>Out wood chips and soybean oil</t>
  </si>
  <si>
    <t>In ground woodchips and soybean oil</t>
  </si>
  <si>
    <t>Out ground woodchips and soybean oil</t>
  </si>
  <si>
    <t>Greenan et al., 2006. JEQ. 35:824-829.</t>
  </si>
  <si>
    <t>Haycock, N.E., and G. Pinay.</t>
  </si>
  <si>
    <t>Groundwater nitrate dynamics in grass and poplar vegetated riparian buffer strips during the winter.</t>
  </si>
  <si>
    <t>273-278.</t>
  </si>
  <si>
    <t>1989-1990</t>
  </si>
  <si>
    <t>Gloustershire</t>
  </si>
  <si>
    <t>Poplar floodplain</t>
  </si>
  <si>
    <t>Grass floodplain</t>
  </si>
  <si>
    <t>barley/wheat</t>
  </si>
  <si>
    <t>Sherborne series</t>
  </si>
  <si>
    <t>removal determined from regression</t>
  </si>
  <si>
    <t>Haycock and Pinay. 1993. JEQ. 22:273-278.</t>
  </si>
  <si>
    <t xml:space="preserve">Healy, M.G., T.G. Ibrahim, G.J. Lanigan, A.J. Serrenho, and O.Fenton. </t>
  </si>
  <si>
    <t>Nitrate removal rate, efficiency and pollution swapping potential of different organic carbon media in laboratory denitrification bioreactors.</t>
  </si>
  <si>
    <t>198-209.</t>
  </si>
  <si>
    <t>LPW 1</t>
  </si>
  <si>
    <t>LPW 2</t>
  </si>
  <si>
    <t>LPW 3</t>
  </si>
  <si>
    <t>Cardboard 1</t>
  </si>
  <si>
    <t>Cardboard 2</t>
  </si>
  <si>
    <t>Cardboard 3</t>
  </si>
  <si>
    <t>LPN 1</t>
  </si>
  <si>
    <t>LPN 2</t>
  </si>
  <si>
    <t>LPN 3</t>
  </si>
  <si>
    <t>BBS 1</t>
  </si>
  <si>
    <t>BBS 2</t>
  </si>
  <si>
    <t>BBS 3</t>
  </si>
  <si>
    <t>Soil 1</t>
  </si>
  <si>
    <t>Soil 2</t>
  </si>
  <si>
    <t>Ireland</t>
  </si>
  <si>
    <t>steady state</t>
  </si>
  <si>
    <t>Not all data is available to calculate removal efficiency here</t>
  </si>
  <si>
    <t>Removal efficincies are from Table 2.</t>
  </si>
  <si>
    <t>Healy et al., 2012. Ecol. Eng. 40:198-209.</t>
  </si>
  <si>
    <t>Healy, M.G., M. Rodgers, and J. Mulqueen.</t>
  </si>
  <si>
    <t>Denitrification of a nitrate-rich synthetic wastewater using various wood-based media materials.</t>
  </si>
  <si>
    <t>Journal of Environmental Science and Health Part A.</t>
  </si>
  <si>
    <t>779-788.</t>
  </si>
  <si>
    <t>Healy et al., 2006. J. Env. Sci &amp; Health Part A. 41:779-788.</t>
  </si>
  <si>
    <t>In Sawdust and soil</t>
  </si>
  <si>
    <t>Out Sawdust and soil</t>
  </si>
  <si>
    <t xml:space="preserve">In sawdust </t>
  </si>
  <si>
    <t>Out Sawdust</t>
  </si>
  <si>
    <t>In Woodchips and sand</t>
  </si>
  <si>
    <t>Out Woodchips and Sand</t>
  </si>
  <si>
    <t>In Sawdust and sand</t>
  </si>
  <si>
    <t>Out Sawdust and sand</t>
  </si>
  <si>
    <t>in woodchips and sand</t>
  </si>
  <si>
    <t>Galaway</t>
  </si>
  <si>
    <t>Hunt, P.G., M.E. Poach, T.A. Matheny, G.B. Reddy, and K.C. Stone.</t>
  </si>
  <si>
    <t>Denitrification in marsh-pond-marsh constructed wetlands treating swine wastewater at different loading rates.</t>
  </si>
  <si>
    <t>Soil Sci. Soc. Am. J.</t>
  </si>
  <si>
    <t>487-493.</t>
  </si>
  <si>
    <t>Greensboro</t>
  </si>
  <si>
    <t>4 in</t>
  </si>
  <si>
    <t>4 out</t>
  </si>
  <si>
    <t>14 in</t>
  </si>
  <si>
    <t>14 out</t>
  </si>
  <si>
    <t>19 in</t>
  </si>
  <si>
    <t>19 out</t>
  </si>
  <si>
    <t>28 in</t>
  </si>
  <si>
    <t>28 out</t>
  </si>
  <si>
    <t>33 in</t>
  </si>
  <si>
    <t>33 out</t>
  </si>
  <si>
    <t>35 in</t>
  </si>
  <si>
    <t>35 out</t>
  </si>
  <si>
    <t>Cells treat swine manure effluent.</t>
  </si>
  <si>
    <t>Value in treatment column represents hydraulic loading rate</t>
  </si>
  <si>
    <t>Hunt et al. 2006. SSSAJ. 70:487-493.</t>
  </si>
  <si>
    <t>Jordon, T.E., D.L. Correll, and D.E. Weller.</t>
  </si>
  <si>
    <t>Nutrient interception by a riparian forest receiving inputs from adjacent cropland.</t>
  </si>
  <si>
    <t>467-473.</t>
  </si>
  <si>
    <t>IN riparian forest</t>
  </si>
  <si>
    <t>Out riparian forest</t>
  </si>
  <si>
    <t>Centreville</t>
  </si>
  <si>
    <t>Maryland</t>
  </si>
  <si>
    <t>Kanwar, R.S., J.L. Baker, and D.G. Baker.</t>
  </si>
  <si>
    <t>Tillage and split N-fertilization effects on subsurface drainage water quality and crop yields.</t>
  </si>
  <si>
    <t>Trans. ASAE.</t>
  </si>
  <si>
    <t>453-461.</t>
  </si>
  <si>
    <t>Ames</t>
  </si>
  <si>
    <t>Nicollet loam</t>
  </si>
  <si>
    <t>Small field</t>
  </si>
  <si>
    <t>drainage</t>
  </si>
  <si>
    <t>Kanwar et al., 1988. Trans. ASAE. 31:453-461.</t>
  </si>
  <si>
    <t>Lafrance, P., E. Caron, and C. Bernard.</t>
  </si>
  <si>
    <t>Impact of grass filter strips length on exported dissolved masses of metolachlor, atrazine, and deethylatrazine: a four-season study under natural rain conditions.</t>
  </si>
  <si>
    <t>87-97</t>
  </si>
  <si>
    <t>Saint-Lambert-de-Lauzon</t>
  </si>
  <si>
    <t>La Bras loam</t>
  </si>
  <si>
    <t>3 m</t>
  </si>
  <si>
    <t>6 m</t>
  </si>
  <si>
    <t>9 m</t>
  </si>
  <si>
    <t>large plot</t>
  </si>
  <si>
    <t>Reductions summarized from Table 2</t>
  </si>
  <si>
    <t>Lafrance et al., 2013. Soil Use and Manage. 29:87-97</t>
  </si>
  <si>
    <t>Lepine, C., L. Christianson, K. Sharrer, and S. Summerfelt.</t>
  </si>
  <si>
    <t>Optimizing hydraulic retention times in denitrifying woodchip bioreactors treating recirculating aquatic system wastewater.</t>
  </si>
  <si>
    <t>813-821.</t>
  </si>
  <si>
    <t>Shepardstown</t>
  </si>
  <si>
    <t>West Virginia</t>
  </si>
  <si>
    <t>12 hr HRT</t>
  </si>
  <si>
    <t>24 hr HRT</t>
  </si>
  <si>
    <t>42 hr HRT</t>
  </si>
  <si>
    <t>55 hr HRT</t>
  </si>
  <si>
    <t>pilot scale bioreactors treating aquaculture wastewater</t>
  </si>
  <si>
    <t>Lepine et al., 2016. JEQ. 45:813-821.</t>
  </si>
  <si>
    <t>N efficiency taken from Table 1</t>
  </si>
  <si>
    <t xml:space="preserve">Maynard, J.J., A.T. O'Green, and R.A. Dahlgren. </t>
  </si>
  <si>
    <t>Bioavailability and fate of phosphorus in contructed wetlands receiving agricultural runoff in the San Joaquin Valley, California.</t>
  </si>
  <si>
    <t>360-372.</t>
  </si>
  <si>
    <t>Maynard et al., 2009. JEQ. 38:360-372.</t>
  </si>
  <si>
    <t>W1 in</t>
  </si>
  <si>
    <t>W1 out</t>
  </si>
  <si>
    <t>Drains 450 ha</t>
  </si>
  <si>
    <t>W2 in</t>
  </si>
  <si>
    <t>W2 out</t>
  </si>
  <si>
    <t>Drains 2300 ha</t>
  </si>
  <si>
    <t>San Jouqin Valley</t>
  </si>
  <si>
    <t>Moreno-Mateos, D., C. Pedrocchi, and D.A. Comin.</t>
  </si>
  <si>
    <t xml:space="preserve">Effect of wetland construction on water quality in a semi-arid catchment degraded by intensive agricultural use. </t>
  </si>
  <si>
    <t>631-639.</t>
  </si>
  <si>
    <t>Moreno-Mateos et al., 2010. Ecol. Eng. 36:631-639.</t>
  </si>
  <si>
    <t>50 m2</t>
  </si>
  <si>
    <t>200 m2</t>
  </si>
  <si>
    <t>800 m2</t>
  </si>
  <si>
    <t>5000 m2</t>
  </si>
  <si>
    <t>2004-2007</t>
  </si>
  <si>
    <t>CP efficiency based on interpretation from Figure 3.</t>
  </si>
  <si>
    <t>Monegros</t>
  </si>
  <si>
    <t>Spain</t>
  </si>
  <si>
    <t>Treated ag runoff from an adjacent ditch</t>
  </si>
  <si>
    <t xml:space="preserve">Noij, I.G.A.M., M. Heinen, H.I.M Heesmans, J.T.N.M. Thissen, and P. Groenendijk. </t>
  </si>
  <si>
    <t>Effectiveness of buffer strips without added fertilizer to reduce phosphorus loads from flat fields to surface waters.</t>
  </si>
  <si>
    <t>162-174.</t>
  </si>
  <si>
    <t>Ref Beltrum</t>
  </si>
  <si>
    <t>BS Beltrum</t>
  </si>
  <si>
    <t>Ref Zegveld</t>
  </si>
  <si>
    <t>BS Zegveld</t>
  </si>
  <si>
    <t>Ref Winterswijk</t>
  </si>
  <si>
    <t>BS Winterswijk</t>
  </si>
  <si>
    <t>Ref Loon op Zand</t>
  </si>
  <si>
    <t>BS Loon op Zand</t>
  </si>
  <si>
    <t>Ref Lelystad</t>
  </si>
  <si>
    <t>BS Lelystad</t>
  </si>
  <si>
    <t>Sandy soil of periglacial aeolic origin</t>
  </si>
  <si>
    <t>Gleyic podzol</t>
  </si>
  <si>
    <t>Peat soil</t>
  </si>
  <si>
    <t>Terric histosol</t>
  </si>
  <si>
    <t>sand soil on boulder clay</t>
  </si>
  <si>
    <t>Eutric Gleysol</t>
  </si>
  <si>
    <t>Haplic Podzol</t>
  </si>
  <si>
    <t>Sandy soi</t>
  </si>
  <si>
    <t>Silt clay loam</t>
  </si>
  <si>
    <t>Calcaric Fluvisol</t>
  </si>
  <si>
    <t>Fodder maize, grass winter crop</t>
  </si>
  <si>
    <t>grassland</t>
  </si>
  <si>
    <t>fooder maize, grass winter crop</t>
  </si>
  <si>
    <t>Beltrum</t>
  </si>
  <si>
    <t>Zegveld</t>
  </si>
  <si>
    <t>Winterswijk</t>
  </si>
  <si>
    <t>Loon op Zand</t>
  </si>
  <si>
    <t>Lelystad</t>
  </si>
  <si>
    <t>Netherlands</t>
  </si>
  <si>
    <t>2007-2009</t>
  </si>
  <si>
    <t>2007-2010</t>
  </si>
  <si>
    <t>Rambags, F., C.C. Tanner, R. Stott, and L.A. Schipper.</t>
  </si>
  <si>
    <t>Fecal bacteria, bacteriophage, and nutrient reductions in a full-scale denitrifying woodchip bioreactor.</t>
  </si>
  <si>
    <t>847-854.</t>
  </si>
  <si>
    <t>Outlet</t>
  </si>
  <si>
    <t>Rambags et al., 2016. JEQ. 45:847-854.</t>
  </si>
  <si>
    <t>Randall, G.W., and T.K. Iragavarapu.</t>
  </si>
  <si>
    <t>Inpact of long-term tillage systems for continuous corn on nitrate leaching to tile drainage.</t>
  </si>
  <si>
    <t>360-366.</t>
  </si>
  <si>
    <t>Randal and Iragavarapu. 1995. JEQ. 24:260-366.</t>
  </si>
  <si>
    <t>Waseca</t>
  </si>
  <si>
    <t>Webster clay loam</t>
  </si>
  <si>
    <t xml:space="preserve">Richardson, C.J., N.E. Flanagan, M. Ho, and J.W. Pahl. </t>
  </si>
  <si>
    <t>Integrated stream and wetland restoration: A watershed approach to improved water quality on the landscape.</t>
  </si>
  <si>
    <t>25-39</t>
  </si>
  <si>
    <t>Richardson et al. 2011. Ecol. Eng. 37:25-39.</t>
  </si>
  <si>
    <t>Stream + Wetland restoration</t>
  </si>
  <si>
    <t>Durham</t>
  </si>
  <si>
    <t>Cartecay</t>
  </si>
  <si>
    <t>coarse-loamy, mixed, semiactive, non-acid, thermic Aquic Udifluvent</t>
  </si>
  <si>
    <t>Data not readily available. Practice effectiveness taken from text on p. 37.</t>
  </si>
  <si>
    <t>Rickerl, D.H., L.L. Janssen, and R. Woodland.</t>
  </si>
  <si>
    <t>Buffered wetlands in agricultural landscapes in the Prairpie Pothole region: Environmental, agronomic and economic evaluations.</t>
  </si>
  <si>
    <t>220-225.</t>
  </si>
  <si>
    <t>Buffered period 1</t>
  </si>
  <si>
    <t>not buffered P1</t>
  </si>
  <si>
    <t>buffered P2</t>
  </si>
  <si>
    <t>not buffered P2</t>
  </si>
  <si>
    <t>Buffered P3</t>
  </si>
  <si>
    <t>Not Buffered P3</t>
  </si>
  <si>
    <t>Buffered P4</t>
  </si>
  <si>
    <t>Not Buffered P4</t>
  </si>
  <si>
    <t>Buffered P5</t>
  </si>
  <si>
    <t>Not Buffered P5</t>
  </si>
  <si>
    <t>Field/wetland</t>
  </si>
  <si>
    <t>Rickerl et al., 2000. JSWC. 55(2):220-225.</t>
  </si>
  <si>
    <t xml:space="preserve">Lake </t>
  </si>
  <si>
    <t>South Dakota</t>
  </si>
  <si>
    <t>Robertson, W.D., D.W. Blowes, C.J. Ptacek, and J.A. Cherry.</t>
  </si>
  <si>
    <t>Long-term performance of in situ reactive barriers for nitrate remediation.</t>
  </si>
  <si>
    <t>Ground Water</t>
  </si>
  <si>
    <t>689-695.</t>
  </si>
  <si>
    <t>Killarney Layer in</t>
  </si>
  <si>
    <t>Killarney Layer out</t>
  </si>
  <si>
    <t>Borden Layer in</t>
  </si>
  <si>
    <t>Borden Layer Out</t>
  </si>
  <si>
    <t>Long Point Wall in</t>
  </si>
  <si>
    <t>Long Point Wall Out</t>
  </si>
  <si>
    <t>North Campus in</t>
  </si>
  <si>
    <t>North Campus out</t>
  </si>
  <si>
    <t>1992-1999</t>
  </si>
  <si>
    <t>1993-1999</t>
  </si>
  <si>
    <t>Waterloo</t>
  </si>
  <si>
    <t>Bioreactors designed to handle septic effluent</t>
  </si>
  <si>
    <t>Bioreactor handles tile drainage from field with corn/alfalfa/wheat rotation</t>
  </si>
  <si>
    <t>Robertson, W.D., C.J. Ptacek, and S.J. Brown.</t>
  </si>
  <si>
    <t>Rates of nitrate and perchlorate removal in a 5-year-old wood particle reactor treating agricultural drainage.</t>
  </si>
  <si>
    <t>Ground Water Monitoring and Remediation.</t>
  </si>
  <si>
    <t>87-94.</t>
  </si>
  <si>
    <t>In Wildwood Reactor</t>
  </si>
  <si>
    <t>Out Wildwood reactor</t>
  </si>
  <si>
    <t>June</t>
  </si>
  <si>
    <t>Southwestern</t>
  </si>
  <si>
    <t>No information given on cropping system used or field description</t>
  </si>
  <si>
    <t>Rucker, K., and J. Schrautzer.</t>
  </si>
  <si>
    <t>Nutrient retention function of a stream wetland complex - A high frequency monitoring approach.</t>
  </si>
  <si>
    <t>612-622.</t>
  </si>
  <si>
    <t>in</t>
  </si>
  <si>
    <t>out</t>
  </si>
  <si>
    <t>spring flood</t>
  </si>
  <si>
    <t>spring baseflow</t>
  </si>
  <si>
    <t>early summer baseflow</t>
  </si>
  <si>
    <t>summer flood</t>
  </si>
  <si>
    <t>late summer baseflow</t>
  </si>
  <si>
    <t>autumn flood</t>
  </si>
  <si>
    <t>Hamburg</t>
  </si>
  <si>
    <t>Germany</t>
  </si>
  <si>
    <t>predominately grazinglands plus runoff from WWTP</t>
  </si>
  <si>
    <t>Rucker and Schrautzer. 2010. Eco. Eng. 36:612-622.</t>
  </si>
  <si>
    <t>Schipper, L.A., S.C. Cameron, and S. Warneke.</t>
  </si>
  <si>
    <t>Nitrate removal from three different effluents using large-scale denitrification beds.</t>
  </si>
  <si>
    <t>1552-1557.</t>
  </si>
  <si>
    <t>Kinloch in</t>
  </si>
  <si>
    <t>Kinloch out</t>
  </si>
  <si>
    <t>Dargaville in</t>
  </si>
  <si>
    <t>Dargaville out</t>
  </si>
  <si>
    <t>Karaka in</t>
  </si>
  <si>
    <t>Karaka out</t>
  </si>
  <si>
    <t>Schipper et al., 2010. Ecol. Eng. 36:1552-1557.</t>
  </si>
  <si>
    <t>Greenhouse effluent</t>
  </si>
  <si>
    <t>treated septic effluent</t>
  </si>
  <si>
    <t>treated dairy wastewater</t>
  </si>
  <si>
    <t>Karaka</t>
  </si>
  <si>
    <t>New Zealand</t>
  </si>
  <si>
    <t>Lake Taupo</t>
  </si>
  <si>
    <t>Dargaville</t>
  </si>
  <si>
    <t>Schipper, L., and M. VojvodicVukovic.</t>
  </si>
  <si>
    <t>Nitrate removal from groundwaer using a denitrification wall amended with sawdust: Field trial.</t>
  </si>
  <si>
    <t>664-668.</t>
  </si>
  <si>
    <t>Cambridge</t>
  </si>
  <si>
    <t>Aquic Dystrochrepts</t>
  </si>
  <si>
    <t>In Denitrification Wall</t>
  </si>
  <si>
    <t>Out Dentirification Wall</t>
  </si>
  <si>
    <t>Schipper and Vojvodic-Vukovic. 1998. JEQ. 27:664-668.</t>
  </si>
  <si>
    <t>Siller, A.R.S., L.A. Albrecht, and W.E. Jokela.</t>
  </si>
  <si>
    <t>Soil erosion and nutrient runoff in corn silage production with kura clover living mulch and winter rye.</t>
  </si>
  <si>
    <t>Agronomy Journal.</t>
  </si>
  <si>
    <t>989-999.</t>
  </si>
  <si>
    <t>Silage corn</t>
  </si>
  <si>
    <t>plot, rainfall simulation</t>
  </si>
  <si>
    <t>Lancaster</t>
  </si>
  <si>
    <t>continuous corn</t>
  </si>
  <si>
    <t>Corn with Kura clover</t>
  </si>
  <si>
    <t>Corn with winter rye</t>
  </si>
  <si>
    <t>corn + kura + rye</t>
  </si>
  <si>
    <t>Fayette silt loam</t>
  </si>
  <si>
    <t>fine-silty, mixed, superactive, mesic Typic Hapludalf</t>
  </si>
  <si>
    <t>rainfall simulation</t>
  </si>
  <si>
    <t>Bray</t>
  </si>
  <si>
    <t>corn with Kura Clover</t>
  </si>
  <si>
    <t>corn with rye cover</t>
  </si>
  <si>
    <t>corn + rye + kura clover</t>
  </si>
  <si>
    <t>Siller et al., 2016. Agron. J. 108:989-999.</t>
  </si>
  <si>
    <t>Snyder, N.J., S. Mostaghimi, D.F. Berry, R.B. Reneau, S. Hong, P.W. McClellan, and E.P. Smith.</t>
  </si>
  <si>
    <t>Impact of riparian forest buffers on agricultural nonpoint source pollution</t>
  </si>
  <si>
    <t>385-395.</t>
  </si>
  <si>
    <t>L (edge of field)</t>
  </si>
  <si>
    <t>M (edge of field)</t>
  </si>
  <si>
    <t>P (near stream)</t>
  </si>
  <si>
    <t>Snyder et al., 1998. JAWRA. 34:385-395.</t>
  </si>
  <si>
    <t>Westmoreland</t>
  </si>
  <si>
    <t>Virginia</t>
  </si>
  <si>
    <t>Suffolk; Rumford; Bibb; Levy</t>
  </si>
  <si>
    <t>1993-1994</t>
  </si>
  <si>
    <t>1993-1995</t>
  </si>
  <si>
    <t>1993-1996</t>
  </si>
  <si>
    <t>1993-1997</t>
  </si>
  <si>
    <t>Sunohara et al., 2015. JEQ. 44:1589-1604.</t>
  </si>
  <si>
    <t>Sunohara, M.D., N. Gottschall, G. Wilkes, E. Craiovan, E. Topp, Z. Quo, O. Seidou, S.K. Frey, and D.R. Lappen.</t>
  </si>
  <si>
    <t>Long-term observations of nitrogen and phosphorus export in paired agricultural watersheds under controlled and conventional tile drainage.</t>
  </si>
  <si>
    <t>1589-1604.</t>
  </si>
  <si>
    <t>CTD</t>
  </si>
  <si>
    <t>UCTD</t>
  </si>
  <si>
    <t>van Driel, P.W., W.D. Robertson, and L.C. Merkley.</t>
  </si>
  <si>
    <t>Denitrification of agricultural drainage using wood-based reactors.</t>
  </si>
  <si>
    <t>565-573.</t>
  </si>
  <si>
    <t>Lateral flow influent</t>
  </si>
  <si>
    <t>Lateral flow effluent</t>
  </si>
  <si>
    <t>Upflow Influent</t>
  </si>
  <si>
    <t>Upflow Effluent</t>
  </si>
  <si>
    <t>26 month</t>
  </si>
  <si>
    <t>20 months</t>
  </si>
  <si>
    <t>van Driel et al., 2006. Trans ASABE. 49:565-573.</t>
  </si>
  <si>
    <t>London</t>
  </si>
  <si>
    <t>turf</t>
  </si>
  <si>
    <t>agricultural drainge water</t>
  </si>
  <si>
    <t>drainage water from a golf course</t>
  </si>
  <si>
    <t>Vymazal, J.</t>
  </si>
  <si>
    <t>Long-term performance of contructed wetlands with horizontal sub-surface flow: Ten case studies from the Czech Republic.</t>
  </si>
  <si>
    <t>54-63.</t>
  </si>
  <si>
    <t>Vymazal. 2011. Ecol. Eng. 37:54-63.</t>
  </si>
  <si>
    <t>Ondrejov in</t>
  </si>
  <si>
    <t>Ondrejov out</t>
  </si>
  <si>
    <t>Zasada in</t>
  </si>
  <si>
    <t>Zasada out</t>
  </si>
  <si>
    <t>Spalene Porici In</t>
  </si>
  <si>
    <t>Spalene Porici Out</t>
  </si>
  <si>
    <t>Olsi in</t>
  </si>
  <si>
    <t>Olsi Out</t>
  </si>
  <si>
    <t>Czech Republic</t>
  </si>
  <si>
    <t>All wetlands contructed to treat wastewaters</t>
  </si>
  <si>
    <t>Warneke, S., L.A. Schipper, D.A. Bruesewitz, I. McDonald, and S. Cameron.</t>
  </si>
  <si>
    <t>Rates , controls and potential adverse effects of nitrate removal in a denitrification bed.</t>
  </si>
  <si>
    <t>511-522.</t>
  </si>
  <si>
    <t>Warneke et al., 2011. Ecol. Eng. 37:511-522.</t>
  </si>
  <si>
    <t>0 m</t>
  </si>
  <si>
    <t>180 m</t>
  </si>
  <si>
    <t>April</t>
  </si>
  <si>
    <t>September</t>
  </si>
  <si>
    <t>November</t>
  </si>
  <si>
    <t>December</t>
  </si>
  <si>
    <t>January</t>
  </si>
  <si>
    <t>March</t>
  </si>
  <si>
    <t>Williams, M.R., K.W. King, N.R. Fausey.</t>
  </si>
  <si>
    <t>Drainage water management effects on tile discharge and water quality.</t>
  </si>
  <si>
    <t>43-51.</t>
  </si>
  <si>
    <t>B2</t>
  </si>
  <si>
    <t>B4</t>
  </si>
  <si>
    <t>Bennington; Pewamo</t>
  </si>
  <si>
    <t>Deleware</t>
  </si>
  <si>
    <t>Ohio</t>
  </si>
  <si>
    <t>Wood, J.D., R.J. Gordon, A. Madani, G.W. Stratton, and H.M. Bromley.</t>
  </si>
  <si>
    <t>Preformance of seasonally and continuously loaded constructed wetlands treating dairy farm wastewater.</t>
  </si>
  <si>
    <t>1965-1973.</t>
  </si>
  <si>
    <t>CP effectiveness taken from Table 4</t>
  </si>
  <si>
    <t>Seasonal loading</t>
  </si>
  <si>
    <t>Continuous loading</t>
  </si>
  <si>
    <t>Wood et al., 2015. JEQ. 44:1965-1973.</t>
  </si>
  <si>
    <t>Year 1</t>
  </si>
  <si>
    <t>Year 2</t>
  </si>
  <si>
    <t>Bible Hill</t>
  </si>
  <si>
    <t>Nova Scotia</t>
  </si>
  <si>
    <t>Treats wastewater from dairy</t>
  </si>
  <si>
    <t>Yamada, T., S.D. Logsdon, M.D. Tomer, and M.R. Burkart.</t>
  </si>
  <si>
    <t>Groundwater nitrate folloing installation of a vegetated riparian buffer.</t>
  </si>
  <si>
    <t>Science of the Total Environment.</t>
  </si>
  <si>
    <t>297-309.</t>
  </si>
  <si>
    <t>Williams et al., 2015. Ag. Wat. Manage. 148:43-51.</t>
  </si>
  <si>
    <t>Yamada et al., 2007. Sci. Tot. Env. 385:297-309.</t>
  </si>
  <si>
    <t>Cottonwood/walnut</t>
  </si>
  <si>
    <t>Smooth brom/alfalfa</t>
  </si>
  <si>
    <t>Drainage NO3 CP Effect</t>
  </si>
  <si>
    <t>2002-2005</t>
  </si>
  <si>
    <t>Treynor</t>
  </si>
  <si>
    <t>Concentrations estimated from Figure 6.</t>
  </si>
  <si>
    <t>Glynwood loam, Pewamo silty clay, Morley silty clay loam</t>
  </si>
  <si>
    <t>Blount silt loam; glynwood loam</t>
  </si>
  <si>
    <t>Glynwood loam, Pewamo silty clay, Morley silty clay loam; Wallkill silt loam</t>
  </si>
  <si>
    <t>Fine, illitic, mesic Aquic Hapludalfs</t>
  </si>
  <si>
    <t>Fine, illitic, mesic Aeric Epiaqualfs</t>
  </si>
  <si>
    <t>Conservation Rotation</t>
  </si>
  <si>
    <t>corn silage</t>
  </si>
  <si>
    <t>oat</t>
  </si>
  <si>
    <t>wheat</t>
  </si>
  <si>
    <t xml:space="preserve">Rensselaer loam; </t>
  </si>
  <si>
    <t>Corn-Soybeans</t>
  </si>
  <si>
    <t>Rensselaer loam, Wolcott clay loam, and Gilford fine sandy loam</t>
  </si>
  <si>
    <t xml:space="preserve">Corn-Sowbeans </t>
  </si>
  <si>
    <t>Corn-Corn</t>
  </si>
  <si>
    <t>Ragsdale silty clay loam, Reeseville silt loam, and Reeseville-Fincastle silt loam</t>
  </si>
  <si>
    <t xml:space="preserve">Kossuth, Brownton, Wacousta </t>
  </si>
  <si>
    <t xml:space="preserve">Corn-Corn </t>
  </si>
  <si>
    <t>Soybeans</t>
  </si>
  <si>
    <t>Kossuth, Ottosen, Harps</t>
  </si>
  <si>
    <t>Corn/Soybeans</t>
  </si>
  <si>
    <t>Kalona, Mahaska, Taintor silty clay loam</t>
  </si>
  <si>
    <t>Taintor silty clay loam</t>
  </si>
  <si>
    <t xml:space="preserve">Corn/Soybeans </t>
  </si>
  <si>
    <t>Soybean/Corn</t>
  </si>
  <si>
    <t>Dundas silt loam</t>
  </si>
  <si>
    <t>Tripoli silty clay loam</t>
  </si>
  <si>
    <t>Corn/Corn</t>
  </si>
  <si>
    <t>Okabena</t>
  </si>
  <si>
    <t>Nicollet Clay loam</t>
  </si>
  <si>
    <t xml:space="preserve">Drummer silty clay loam and Dana silt loam </t>
  </si>
  <si>
    <t>site 2-6.07, site 3-8.09</t>
  </si>
  <si>
    <t>West site 51, East site 45</t>
  </si>
  <si>
    <t>Fine-loamy, mixed, mesic Typic Argiaquolls</t>
  </si>
  <si>
    <t>Fine-loamy, mixed, mesic Typic Argiaquolls; fine-loamy, mixed, mesic Typic Haplaquolls; coarse-loamy, mixed, mesic Typic Haplaquolls</t>
  </si>
  <si>
    <t>Fine-silty, mixed, mesic Typic Argiaquolls; fine-silty, mixed, mesic Aeric Ochraqualfs; fine-silty, mixed, mesic Aeric Ochraqualfs</t>
  </si>
  <si>
    <t>Fine-loamy, mixed, mesic Typic Haplaquolls; fine, montmorillonitic, (calcareous), mesic Typic Haplaquolls; fine-silty, mixed, mesic Typic Haplaquolls</t>
  </si>
  <si>
    <t>Fine-loamy, mixed, mesic Typic Haplaquolls; fine-loamy, mixed, mesic Aquic Hapludolls; fine-loamy, mesic Typic Calciaquolls</t>
  </si>
  <si>
    <t>Fine, smectitic, mesic Vertic Endoaquolls; fine, smectitic, mesic Aquertic Argiudolls; fine, smectitic, mesic Vertic Argiaquolls</t>
  </si>
  <si>
    <t>Fine, smectitic, mesic Vertic Argiaquolls;</t>
  </si>
  <si>
    <t>Fine, smectitic, mesic Vertic Argiaquolls</t>
  </si>
  <si>
    <t>Fine-loamy, mixed, mesic Udollic Ochraqualfs</t>
  </si>
  <si>
    <t>Fine-loamy, mixed, superactive, mesic Typic Endoaquolls</t>
  </si>
  <si>
    <t>Fine-silty, mixed, superactive, mesic Aquic Hapludolls</t>
  </si>
  <si>
    <t>Fine-loamy, mixed, superactive, mesic Aquic Hapludolls</t>
  </si>
  <si>
    <t>Fine-silty, mixed, mesic Typic Endoaquolls</t>
  </si>
  <si>
    <t>Fine-silty, mixed, mesic Typic Endoaquolls; fine-silty, mixed, mesic Oxyaquic Argiudolls</t>
  </si>
  <si>
    <t>Course-silty, mixed, superactive, nonacid, mesic Aquic Udifluvents; Coarse-silty, mixed, superactive, mesic Dystric Fluventic Eutrudepts; fine-silty, mixed, active, mesic Typic Albaqualfs</t>
  </si>
  <si>
    <t>Fine-silty, mixed, superactive, mesic Typic Endoaquolls; fine, mixed, active, mesic Vertic Endoaquolls</t>
  </si>
  <si>
    <t>Adeli, A., J.J. Read, J.P. Brooks, D. Miles, G. Feng, and J.N. Jenkins.</t>
  </si>
  <si>
    <t>Broiler litter X industrial by-products reduce nutrients and microbial losses in surface runoff when applied to forages.</t>
  </si>
  <si>
    <t>339-347</t>
  </si>
  <si>
    <t>10.2134/jeq2016.07.0255</t>
  </si>
  <si>
    <t>FGD Gympsum</t>
  </si>
  <si>
    <t>Lignite</t>
  </si>
  <si>
    <t>Marietta silt loam</t>
  </si>
  <si>
    <t>fine-loamy, siliceaous, active, thermic Fluvaquentic Eutrudepts</t>
  </si>
  <si>
    <t>bermudagrass</t>
  </si>
  <si>
    <t>forage</t>
  </si>
  <si>
    <t>Mississippi State</t>
  </si>
  <si>
    <t>MS</t>
  </si>
  <si>
    <t>small plot</t>
  </si>
  <si>
    <t>RF simulation</t>
  </si>
  <si>
    <t>Adeli et al., 2017. Broiler litter X industrial by-products reduce nturients and microbial losses in surface runoff when applied to forages. J. Environ. Qual. 46(2):339-347.</t>
  </si>
  <si>
    <t>13 mg/kg</t>
  </si>
  <si>
    <t>M3</t>
  </si>
  <si>
    <t xml:space="preserve">Broil litter </t>
  </si>
  <si>
    <t>5 Ro events</t>
  </si>
  <si>
    <t>1st event</t>
  </si>
  <si>
    <t>2nd event</t>
  </si>
  <si>
    <t>3rd event</t>
  </si>
  <si>
    <t>4th event</t>
  </si>
  <si>
    <t>5th event</t>
  </si>
  <si>
    <t>Bakhsh, A., and R.S. Kanwar.</t>
  </si>
  <si>
    <t>Tillage and N application rates affect on corn and soybean yields and NO3-N leaching losses</t>
  </si>
  <si>
    <t>Trans. ASABE</t>
  </si>
  <si>
    <t>1189-1198</t>
  </si>
  <si>
    <t>Chisel CC</t>
  </si>
  <si>
    <t>Chisel CSC</t>
  </si>
  <si>
    <t>Chisel SCS</t>
  </si>
  <si>
    <t>No-till CC</t>
  </si>
  <si>
    <t>No-till CSC</t>
  </si>
  <si>
    <t>No-till SCS</t>
  </si>
  <si>
    <t>Average</t>
  </si>
  <si>
    <t>Bakhsh and Kanwar. 2007. Trans ASABE. 50(4):1189-1198.</t>
  </si>
  <si>
    <t>Chisel CSC-FM</t>
  </si>
  <si>
    <t>Chisel CSC UAN</t>
  </si>
  <si>
    <t>Chisel SCS UAN</t>
  </si>
  <si>
    <t>Chisel SCS FM</t>
  </si>
  <si>
    <t>No-till CSC SM</t>
  </si>
  <si>
    <t>No-till SCS SM</t>
  </si>
  <si>
    <t>Nasua</t>
  </si>
  <si>
    <t>Floyd loam, Henyon loam, Readlyn loam</t>
  </si>
  <si>
    <t>Fine, loamy, mixed mseic Aquic Hapludolls; fine-loamy, mixed, mesic Typic Hapludolls; fine-laomy, mixed, mesic Aquic Hapludolls</t>
  </si>
  <si>
    <t>Bjorneberg, D.L., and R.D. Lentz.</t>
  </si>
  <si>
    <t>Sediment pond effectiveness for removing phosphorus from PAM-treated irrigation furrows.</t>
  </si>
  <si>
    <t>589-593</t>
  </si>
  <si>
    <t>Field 1 Control Inlet</t>
  </si>
  <si>
    <t>Field 1 Control Outlet</t>
  </si>
  <si>
    <t>Field 1 PAM Inlet</t>
  </si>
  <si>
    <t>Field 1 PAM Outlet</t>
  </si>
  <si>
    <t>Field 2 Control Inlet</t>
  </si>
  <si>
    <t>Field 2 Control Outlet</t>
  </si>
  <si>
    <t>Field 2 PAM Inlet</t>
  </si>
  <si>
    <t>Field 2 PAM Outlet</t>
  </si>
  <si>
    <t>Spring Wheat</t>
  </si>
  <si>
    <t>Dry Bean</t>
  </si>
  <si>
    <t>Bjorneberg and Lentz. 2005. Appl. Eng. Agric. 21(4):589-593.</t>
  </si>
  <si>
    <t>Portneuf silt loam</t>
  </si>
  <si>
    <t>coarse-silty, mixed superactive, mesic Durinodic Xeric Haplocalcids</t>
  </si>
  <si>
    <t>Kimberly</t>
  </si>
  <si>
    <t>Idaho</t>
  </si>
  <si>
    <t>120 m long field</t>
  </si>
  <si>
    <t>180 m long field</t>
  </si>
  <si>
    <t>Chaubey, I., D.R. Edwards, T.C. Daniel, P.A. Moore, Jr., and D.J. Nichols.</t>
  </si>
  <si>
    <t>Effectiveness of vegetative filter strips in rtaining surface applied swine manure constituants.</t>
  </si>
  <si>
    <t>845-850.</t>
  </si>
  <si>
    <t xml:space="preserve">15 m </t>
  </si>
  <si>
    <t>21 m</t>
  </si>
  <si>
    <t>Chaubey et al., 1994. Trans. ASAE. 37(3):845-850.</t>
  </si>
  <si>
    <t>Captina silt loam</t>
  </si>
  <si>
    <t>fine-silty, mixed mesic, Typic Fragiudult</t>
  </si>
  <si>
    <t>fescue</t>
  </si>
  <si>
    <t>Fayetteville</t>
  </si>
  <si>
    <t>AR</t>
  </si>
  <si>
    <t xml:space="preserve">1 hr </t>
  </si>
  <si>
    <t>Dickey, E.C., and D.H. Vanderholm.</t>
  </si>
  <si>
    <t>Vegetative filter treatment of livestock feedlot runoff.</t>
  </si>
  <si>
    <t>279-284.</t>
  </si>
  <si>
    <t>System 1 inlet</t>
  </si>
  <si>
    <t>system 1 outlet</t>
  </si>
  <si>
    <t>System 2 inlet</t>
  </si>
  <si>
    <t>System 2 outlet</t>
  </si>
  <si>
    <t>System 4 inlet</t>
  </si>
  <si>
    <t>System 3 229 m</t>
  </si>
  <si>
    <t>System 3 305 m</t>
  </si>
  <si>
    <t>System 3 381 m</t>
  </si>
  <si>
    <t>System 3 533 m</t>
  </si>
  <si>
    <t>Sysem 3 229 avg</t>
  </si>
  <si>
    <t>System 3 381 avg</t>
  </si>
  <si>
    <t>3 storms</t>
  </si>
  <si>
    <t>System 3 533 avg</t>
  </si>
  <si>
    <t>system 4 outlet</t>
  </si>
  <si>
    <t>Dickey and Vanderholm, 1981. JEQ. 10(3):279-284.</t>
  </si>
  <si>
    <t>Douglas-Mankin, K.R., and C.G. Okoren.</t>
  </si>
  <si>
    <t>Field assessment of bacteria and nutrient removal by vegetative filter strips.</t>
  </si>
  <si>
    <t>International Journal of Agricultural and Biological Engineering.</t>
  </si>
  <si>
    <t>43-49.</t>
  </si>
  <si>
    <t>Gardner City</t>
  </si>
  <si>
    <t>KS</t>
  </si>
  <si>
    <t>grass</t>
  </si>
  <si>
    <t>Newtonia silt loam</t>
  </si>
  <si>
    <t>Event</t>
  </si>
  <si>
    <t>30 m event 1</t>
  </si>
  <si>
    <t>30 m event 2</t>
  </si>
  <si>
    <t>30 m event 1b</t>
  </si>
  <si>
    <t>30 m event 3</t>
  </si>
  <si>
    <t>30 m event 6</t>
  </si>
  <si>
    <t>150 m event 1</t>
  </si>
  <si>
    <t>150 m event 3</t>
  </si>
  <si>
    <t>150 m event 4</t>
  </si>
  <si>
    <t>150 m event 5b</t>
  </si>
  <si>
    <t>150 m event 6</t>
  </si>
  <si>
    <t>30 m avg</t>
  </si>
  <si>
    <t>150 m avg</t>
  </si>
  <si>
    <t>Douglas-Mankin and Okoren, 2011. Int. J. Agric. &amp; Biol. Eng. 4(2):43-49.</t>
  </si>
  <si>
    <t>Fajardo, J.J., J.W. Bauder, and S.D. Cash.</t>
  </si>
  <si>
    <t>Managing nitrate and bacteria in runoff from livestock confinement areas with vegetative filter strips.</t>
  </si>
  <si>
    <t>185-191.</t>
  </si>
  <si>
    <t>Bozeman</t>
  </si>
  <si>
    <t>MT</t>
  </si>
  <si>
    <t>Amsterdam</t>
  </si>
  <si>
    <t>fine-silty, mixed, superactive Typic Haploboroll</t>
  </si>
  <si>
    <t>run-on event</t>
  </si>
  <si>
    <t>July 97 Fallow control</t>
  </si>
  <si>
    <t>July 97 Fallow manure</t>
  </si>
  <si>
    <t>July 97 Fescue control</t>
  </si>
  <si>
    <t>July 97 Fescue manure</t>
  </si>
  <si>
    <t>August 97 Fallow control</t>
  </si>
  <si>
    <t>August 97 fallow manure</t>
  </si>
  <si>
    <t>Aug 97 Fescue control</t>
  </si>
  <si>
    <t>Aug 97 Fescue manure</t>
  </si>
  <si>
    <t>July 98 Fallow control</t>
  </si>
  <si>
    <t>July 98 Fallow manure</t>
  </si>
  <si>
    <t>July 98 Fescue control</t>
  </si>
  <si>
    <t>july 98 Fescue manure</t>
  </si>
  <si>
    <t>August 98 Fallow control</t>
  </si>
  <si>
    <t>Aug 98 Fallow manure</t>
  </si>
  <si>
    <t>Aug 98 Fescue control</t>
  </si>
  <si>
    <t>Aug 98 Fescue manure</t>
  </si>
  <si>
    <t>Fajardo et al., 2001. J. Soil Wat. Conserv. 56(3):185-191.</t>
  </si>
  <si>
    <t>Fox, G.A., E.M. Matlock, J.A. Guzman, D. Sahoo, and K.B. Stunkel.</t>
  </si>
  <si>
    <t>Escherichia coli load reduction from runoff by vegetative filter strips: A laboratory-scale study.</t>
  </si>
  <si>
    <t>980-988.</t>
  </si>
  <si>
    <t>10Feb in</t>
  </si>
  <si>
    <t>10Feb out</t>
  </si>
  <si>
    <t>17Feb in</t>
  </si>
  <si>
    <t>17Feb out</t>
  </si>
  <si>
    <t>24Feb in</t>
  </si>
  <si>
    <t>24Feb out</t>
  </si>
  <si>
    <t>31Mar in</t>
  </si>
  <si>
    <t>31Mar out</t>
  </si>
  <si>
    <t>7Apr in</t>
  </si>
  <si>
    <t>7Apr out</t>
  </si>
  <si>
    <t>21Apr in</t>
  </si>
  <si>
    <t>21Apr out</t>
  </si>
  <si>
    <t>28 Apr in</t>
  </si>
  <si>
    <t>28 Apr out</t>
  </si>
  <si>
    <t>14Apr in</t>
  </si>
  <si>
    <t>14Apr out</t>
  </si>
  <si>
    <t>Fox et al., 2011. JEQ. 40(3):980-988.</t>
  </si>
  <si>
    <t>Hawkins, G.L., D.T. Hill, E.W. Rochester, and C.W. Wood.</t>
  </si>
  <si>
    <t>Evaluation of vegetative filter strips for swine lagoon wastewater.</t>
  </si>
  <si>
    <t>Trans ASAE.</t>
  </si>
  <si>
    <t>639-643.</t>
  </si>
  <si>
    <t>Stillwater</t>
  </si>
  <si>
    <t>event</t>
  </si>
  <si>
    <t>fine-loamy, mixed, active, thermic Ultic Haplustalfs</t>
  </si>
  <si>
    <t>lab box</t>
  </si>
  <si>
    <t>Auburn</t>
  </si>
  <si>
    <t>AL</t>
  </si>
  <si>
    <t>Pocelet sandy loam; Marvyn loamy sand</t>
  </si>
  <si>
    <t>Typic Hapludult; Typic Hapludult</t>
  </si>
  <si>
    <t>bermuda/ryegrass</t>
  </si>
  <si>
    <t>field plot</t>
  </si>
  <si>
    <t>6 mo</t>
  </si>
  <si>
    <t>5% slope in</t>
  </si>
  <si>
    <t>5% slope out</t>
  </si>
  <si>
    <t>11% slope in</t>
  </si>
  <si>
    <t>11% slope out</t>
  </si>
  <si>
    <t>Hawkins et al., 1998. Trans ASAE. 41(3):639-643.</t>
  </si>
  <si>
    <t>Hubbard, R.K., G.L. Newton, J.G. Davis, R. Lowrance, G. Vellidis, C.R. Dove.</t>
  </si>
  <si>
    <t>Nitrogen assimilation by riparian buffer systems receiving swine lagoon wastewater.</t>
  </si>
  <si>
    <t>1295-1304.</t>
  </si>
  <si>
    <t>Wastewater 1x</t>
  </si>
  <si>
    <t>10m grass 20m forest</t>
  </si>
  <si>
    <t>20m grass 10m forest</t>
  </si>
  <si>
    <t>10m grass 20m Maidencane</t>
  </si>
  <si>
    <t>Hubbard et al., 1998. Trans ASABE. 41(5):1295-1304.</t>
  </si>
  <si>
    <t>Tifton</t>
  </si>
  <si>
    <t>Georgia</t>
  </si>
  <si>
    <t>Tifton loamy sand; Alapaha loamy sand</t>
  </si>
  <si>
    <t>fine-loamy, siliceous, thermic, Plinthic Kandiudult; loamy, silicious, thermic, Arenic Plinthic Paleaquult</t>
  </si>
  <si>
    <t>riparian</t>
  </si>
  <si>
    <t>grass/forest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</si>
</sst>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1" applyNumberFormat="0" applyAlignment="0" applyProtection="0"/>
    <xf numFmtId="0" fontId="5" fillId="6" borderId="2" applyNumberFormat="0" applyFont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9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5" borderId="1" applyNumberFormat="0" applyAlignment="0" applyProtection="0"/>
    <xf numFmtId="0" fontId="13" fillId="11" borderId="9" applyNumberFormat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1" fillId="10" borderId="1" applyNumberFormat="0" applyAlignment="0" applyProtection="0"/>
    <xf numFmtId="0" fontId="10" fillId="10" borderId="1" applyNumberFormat="0" applyAlignment="0" applyProtection="0"/>
    <xf numFmtId="0" fontId="12" fillId="0" borderId="8" applyNumberFormat="0" applyFill="0" applyAlignment="0" applyProtection="0"/>
    <xf numFmtId="0" fontId="22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6" borderId="2" applyNumberFormat="0" applyFont="0" applyAlignment="0" applyProtection="0"/>
    <xf numFmtId="0" fontId="11" fillId="5" borderId="7" applyNumberFormat="0" applyAlignment="0" applyProtection="0"/>
    <xf numFmtId="0" fontId="16" fillId="0" borderId="10" applyNumberFormat="0" applyFill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3" borderId="0" xfId="2"/>
    <xf numFmtId="164" fontId="2" fillId="3" borderId="0" xfId="2" applyNumberFormat="1"/>
    <xf numFmtId="0" fontId="1" fillId="2" borderId="0" xfId="1"/>
    <xf numFmtId="164" fontId="1" fillId="2" borderId="0" xfId="1" applyNumberFormat="1"/>
    <xf numFmtId="0" fontId="3" fillId="4" borderId="0" xfId="3"/>
    <xf numFmtId="164" fontId="3" fillId="4" borderId="0" xfId="3" applyNumberFormat="1"/>
    <xf numFmtId="0" fontId="4" fillId="5" borderId="1" xfId="4"/>
    <xf numFmtId="1" fontId="0" fillId="0" borderId="0" xfId="0" applyNumberFormat="1" applyAlignment="1">
      <alignment vertical="center"/>
    </xf>
    <xf numFmtId="2" fontId="1" fillId="2" borderId="0" xfId="1" applyNumberFormat="1"/>
    <xf numFmtId="0" fontId="5" fillId="7" borderId="0" xfId="6"/>
    <xf numFmtId="14" fontId="5" fillId="7" borderId="0" xfId="6" applyNumberFormat="1"/>
    <xf numFmtId="164" fontId="5" fillId="7" borderId="0" xfId="6" applyNumberFormat="1"/>
    <xf numFmtId="0" fontId="0" fillId="7" borderId="0" xfId="6" applyFont="1"/>
    <xf numFmtId="0" fontId="3" fillId="6" borderId="2" xfId="5" applyFont="1"/>
    <xf numFmtId="164" fontId="3" fillId="6" borderId="2" xfId="5" applyNumberFormat="1" applyFont="1"/>
    <xf numFmtId="0" fontId="5" fillId="8" borderId="0" xfId="7"/>
    <xf numFmtId="164" fontId="5" fillId="8" borderId="0" xfId="7" applyNumberFormat="1"/>
    <xf numFmtId="0" fontId="0" fillId="6" borderId="2" xfId="5" applyFont="1"/>
    <xf numFmtId="0" fontId="2" fillId="3" borderId="3" xfId="2" applyBorder="1"/>
    <xf numFmtId="0" fontId="2" fillId="3" borderId="0" xfId="2" applyBorder="1"/>
    <xf numFmtId="0" fontId="5" fillId="7" borderId="3" xfId="6" applyBorder="1"/>
    <xf numFmtId="0" fontId="5" fillId="7" borderId="0" xfId="6" applyBorder="1"/>
    <xf numFmtId="0" fontId="1" fillId="2" borderId="3" xfId="1" applyBorder="1"/>
    <xf numFmtId="15" fontId="3" fillId="4" borderId="0" xfId="3" applyNumberFormat="1"/>
    <xf numFmtId="14" fontId="3" fillId="4" borderId="0" xfId="3" applyNumberFormat="1"/>
    <xf numFmtId="16" fontId="3" fillId="4" borderId="0" xfId="3" applyNumberFormat="1"/>
    <xf numFmtId="0" fontId="3" fillId="4" borderId="3" xfId="3" applyBorder="1"/>
    <xf numFmtId="16" fontId="2" fillId="3" borderId="0" xfId="2" quotePrefix="1" applyNumberFormat="1"/>
    <xf numFmtId="164" fontId="0" fillId="0" borderId="0" xfId="0" applyNumberFormat="1"/>
    <xf numFmtId="0" fontId="0" fillId="9" borderId="0" xfId="0" applyFill="1" applyAlignment="1">
      <alignment vertical="center"/>
    </xf>
    <xf numFmtId="17" fontId="1" fillId="2" borderId="0" xfId="1" applyNumberFormat="1"/>
    <xf numFmtId="0" fontId="1" fillId="2" borderId="0" xfId="1" applyBorder="1"/>
    <xf numFmtId="16" fontId="2" fillId="3" borderId="0" xfId="2" applyNumberFormat="1"/>
    <xf numFmtId="165" fontId="1" fillId="2" borderId="0" xfId="1" applyNumberFormat="1"/>
    <xf numFmtId="0" fontId="0" fillId="0" borderId="0" xfId="0"/>
    <xf numFmtId="165" fontId="2" fillId="3" borderId="0" xfId="2" applyNumberFormat="1"/>
    <xf numFmtId="0" fontId="1" fillId="2" borderId="0" xfId="1"/>
    <xf numFmtId="0" fontId="1" fillId="2" borderId="0" xfId="1"/>
    <xf numFmtId="0" fontId="1" fillId="2" borderId="0" xfId="1"/>
    <xf numFmtId="0" fontId="1" fillId="2" borderId="0" xfId="41"/>
    <xf numFmtId="164" fontId="1" fillId="2" borderId="0" xfId="41" applyNumberFormat="1"/>
  </cellXfs>
  <cellStyles count="56">
    <cellStyle name="20% - Accent1 2" xfId="10"/>
    <cellStyle name="20% - Accent2" xfId="6" builtinId="34"/>
    <cellStyle name="20% - Accent2 2" xfId="11"/>
    <cellStyle name="20% - Accent3" xfId="7" builtinId="38"/>
    <cellStyle name="20% - Accent3 2" xfId="12"/>
    <cellStyle name="20% - Accent4 2" xfId="13"/>
    <cellStyle name="20% - Accent5 2" xfId="14"/>
    <cellStyle name="20% - Accent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60% - Accent1 2" xfId="22"/>
    <cellStyle name="60% - Accent2 2" xfId="23"/>
    <cellStyle name="60% - Accent3 2" xfId="24"/>
    <cellStyle name="60% - Accent4 2" xfId="25"/>
    <cellStyle name="60% - Accent5 2" xfId="26"/>
    <cellStyle name="60% - Accent6 2" xfId="27"/>
    <cellStyle name="Accent1 2" xfId="28"/>
    <cellStyle name="Accent2 2" xfId="29"/>
    <cellStyle name="Accent3 2" xfId="30"/>
    <cellStyle name="Accent4 2" xfId="31"/>
    <cellStyle name="Accent5 2" xfId="32"/>
    <cellStyle name="Accent6 2" xfId="33"/>
    <cellStyle name="Bad" xfId="2" builtinId="27"/>
    <cellStyle name="Bad 2" xfId="35"/>
    <cellStyle name="Bad 3" xfId="34"/>
    <cellStyle name="Calculation" xfId="4" builtinId="22"/>
    <cellStyle name="Calculation 2" xfId="36"/>
    <cellStyle name="Check Cell 2" xfId="37"/>
    <cellStyle name="Comma 2" xfId="38"/>
    <cellStyle name="Explanatory Text 2" xfId="39"/>
    <cellStyle name="Good" xfId="1" builtinId="26"/>
    <cellStyle name="Good 2" xfId="41"/>
    <cellStyle name="Good 3" xfId="40"/>
    <cellStyle name="Heading 1 2" xfId="42"/>
    <cellStyle name="Heading 2 2" xfId="43"/>
    <cellStyle name="Heading 3 2" xfId="44"/>
    <cellStyle name="Heading 4 2" xfId="45"/>
    <cellStyle name="Input 2" xfId="47"/>
    <cellStyle name="Input 3" xfId="46"/>
    <cellStyle name="Linked Cell 2" xfId="48"/>
    <cellStyle name="Neutral" xfId="3" builtinId="28"/>
    <cellStyle name="Neutral 2" xfId="50"/>
    <cellStyle name="Neutral 3" xfId="49"/>
    <cellStyle name="Normal" xfId="0" builtinId="0"/>
    <cellStyle name="Normal 2" xfId="51"/>
    <cellStyle name="Normal 3" xfId="9"/>
    <cellStyle name="Note" xfId="5" builtinId="10"/>
    <cellStyle name="Note 2" xfId="52"/>
    <cellStyle name="Output 2" xfId="53"/>
    <cellStyle name="Title" xfId="8" builtinId="15" customBuiltin="1"/>
    <cellStyle name="Total 2" xfId="54"/>
    <cellStyle name="Warning Text 2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62"/>
  <sheetViews>
    <sheetView workbookViewId="0">
      <pane ySplit="1" topLeftCell="A140" activePane="bottomLeft" state="frozen"/>
      <selection pane="bottomLeft" activeCell="AM26" sqref="AM26"/>
    </sheetView>
  </sheetViews>
  <sheetFormatPr defaultRowHeight="14.4" x14ac:dyDescent="0.3"/>
  <cols>
    <col min="2" max="2" width="10.21875" customWidth="1"/>
    <col min="11" max="11" width="10.4414062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7</v>
      </c>
      <c r="B2" s="4" t="s">
        <v>220</v>
      </c>
      <c r="C2" s="4" t="s">
        <v>225</v>
      </c>
      <c r="D2" s="4" t="s">
        <v>224</v>
      </c>
      <c r="E2" s="4" t="s">
        <v>226</v>
      </c>
      <c r="F2" s="4" t="s">
        <v>223</v>
      </c>
      <c r="G2" s="4" t="s">
        <v>133</v>
      </c>
      <c r="H2" s="4" t="s">
        <v>227</v>
      </c>
      <c r="Q2" s="4">
        <v>1.04</v>
      </c>
      <c r="R2" s="4">
        <v>0.09</v>
      </c>
      <c r="AM2" s="5">
        <f>(Q3-Q2)/Q3*100</f>
        <v>78.333333333333329</v>
      </c>
      <c r="AN2" s="5">
        <f>(R3-R2)/R3*100</f>
        <v>-349.99999999999994</v>
      </c>
      <c r="CE2" s="4" t="s">
        <v>222</v>
      </c>
    </row>
    <row r="3" spans="1:83" s="4" customFormat="1" x14ac:dyDescent="0.3">
      <c r="A3" s="4">
        <v>7</v>
      </c>
      <c r="B3" s="4" t="s">
        <v>221</v>
      </c>
      <c r="C3" s="4" t="s">
        <v>225</v>
      </c>
      <c r="Q3" s="4">
        <v>4.8</v>
      </c>
      <c r="R3" s="4">
        <v>0.02</v>
      </c>
    </row>
    <row r="4" spans="1:83" s="6" customFormat="1" x14ac:dyDescent="0.3">
      <c r="A4" s="6">
        <v>34</v>
      </c>
      <c r="B4" s="6" t="s">
        <v>521</v>
      </c>
      <c r="C4" s="6" t="s">
        <v>523</v>
      </c>
      <c r="E4" s="6" t="s">
        <v>524</v>
      </c>
      <c r="F4" s="6" t="s">
        <v>384</v>
      </c>
      <c r="G4" s="6" t="s">
        <v>286</v>
      </c>
      <c r="J4" s="6" t="s">
        <v>525</v>
      </c>
      <c r="L4" s="6" t="s">
        <v>526</v>
      </c>
      <c r="AM4" s="6">
        <v>98</v>
      </c>
      <c r="AQ4" s="6">
        <v>-250</v>
      </c>
      <c r="CE4" s="6" t="s">
        <v>522</v>
      </c>
    </row>
    <row r="5" spans="1:83" s="6" customFormat="1" x14ac:dyDescent="0.3">
      <c r="A5" s="6">
        <v>34</v>
      </c>
      <c r="B5" s="6" t="s">
        <v>521</v>
      </c>
      <c r="C5" s="6" t="s">
        <v>523</v>
      </c>
      <c r="E5" s="6" t="s">
        <v>524</v>
      </c>
      <c r="F5" s="6" t="s">
        <v>384</v>
      </c>
      <c r="G5" s="6" t="s">
        <v>286</v>
      </c>
      <c r="J5" s="6" t="s">
        <v>525</v>
      </c>
      <c r="L5" s="6" t="s">
        <v>526</v>
      </c>
      <c r="AM5" s="6">
        <v>92</v>
      </c>
      <c r="AQ5" s="6">
        <v>-2000</v>
      </c>
    </row>
    <row r="6" spans="1:83" s="6" customFormat="1" x14ac:dyDescent="0.3">
      <c r="A6" s="6">
        <v>34</v>
      </c>
      <c r="B6" s="6" t="s">
        <v>521</v>
      </c>
      <c r="C6" s="6" t="s">
        <v>523</v>
      </c>
      <c r="E6" s="6" t="s">
        <v>524</v>
      </c>
      <c r="F6" s="6" t="s">
        <v>384</v>
      </c>
      <c r="G6" s="6" t="s">
        <v>286</v>
      </c>
      <c r="J6" s="6" t="s">
        <v>525</v>
      </c>
      <c r="L6" s="6" t="s">
        <v>526</v>
      </c>
      <c r="AM6" s="6">
        <v>97</v>
      </c>
      <c r="AQ6" s="6">
        <v>-500</v>
      </c>
    </row>
    <row r="7" spans="1:83" s="6" customFormat="1" x14ac:dyDescent="0.3">
      <c r="A7" s="6">
        <v>34</v>
      </c>
      <c r="B7" s="6" t="s">
        <v>521</v>
      </c>
      <c r="C7" s="6" t="s">
        <v>523</v>
      </c>
      <c r="E7" s="6" t="s">
        <v>524</v>
      </c>
      <c r="F7" s="6" t="s">
        <v>384</v>
      </c>
      <c r="G7" s="6" t="s">
        <v>286</v>
      </c>
      <c r="J7" s="6" t="s">
        <v>525</v>
      </c>
      <c r="L7" s="6" t="s">
        <v>526</v>
      </c>
      <c r="AM7" s="6">
        <v>93</v>
      </c>
      <c r="AQ7" s="6">
        <v>-400</v>
      </c>
    </row>
    <row r="8" spans="1:83" s="6" customFormat="1" x14ac:dyDescent="0.3">
      <c r="A8" s="6">
        <v>34</v>
      </c>
      <c r="B8" s="6" t="s">
        <v>521</v>
      </c>
      <c r="C8" s="6" t="s">
        <v>523</v>
      </c>
      <c r="E8" s="6" t="s">
        <v>524</v>
      </c>
      <c r="F8" s="6" t="s">
        <v>384</v>
      </c>
      <c r="G8" s="6" t="s">
        <v>286</v>
      </c>
      <c r="J8" s="6" t="s">
        <v>525</v>
      </c>
      <c r="L8" s="6" t="s">
        <v>526</v>
      </c>
      <c r="AM8" s="6">
        <v>53</v>
      </c>
      <c r="AQ8" s="6">
        <v>-300</v>
      </c>
    </row>
    <row r="9" spans="1:83" s="6" customFormat="1" x14ac:dyDescent="0.3">
      <c r="A9" s="6">
        <v>34</v>
      </c>
      <c r="B9" s="6" t="s">
        <v>521</v>
      </c>
      <c r="C9" s="6" t="s">
        <v>523</v>
      </c>
      <c r="E9" s="6" t="s">
        <v>524</v>
      </c>
      <c r="F9" s="6" t="s">
        <v>384</v>
      </c>
      <c r="G9" s="6" t="s">
        <v>286</v>
      </c>
      <c r="J9" s="6" t="s">
        <v>525</v>
      </c>
      <c r="L9" s="6" t="s">
        <v>526</v>
      </c>
      <c r="AM9" s="6">
        <v>65</v>
      </c>
      <c r="AQ9" s="6">
        <v>-300</v>
      </c>
    </row>
    <row r="10" spans="1:83" s="6" customFormat="1" x14ac:dyDescent="0.3">
      <c r="A10" s="6">
        <v>34</v>
      </c>
      <c r="B10" s="6" t="s">
        <v>521</v>
      </c>
      <c r="C10" s="6" t="s">
        <v>523</v>
      </c>
      <c r="E10" s="6" t="s">
        <v>524</v>
      </c>
      <c r="F10" s="6" t="s">
        <v>384</v>
      </c>
      <c r="G10" s="6" t="s">
        <v>286</v>
      </c>
      <c r="J10" s="6" t="s">
        <v>525</v>
      </c>
      <c r="L10" s="6" t="s">
        <v>526</v>
      </c>
      <c r="AM10" s="6">
        <v>54</v>
      </c>
      <c r="AQ10" s="6">
        <v>-250</v>
      </c>
    </row>
    <row r="11" spans="1:83" s="6" customFormat="1" x14ac:dyDescent="0.3">
      <c r="A11" s="6">
        <v>34</v>
      </c>
      <c r="B11" s="6" t="s">
        <v>521</v>
      </c>
      <c r="C11" s="6" t="s">
        <v>523</v>
      </c>
      <c r="E11" s="6" t="s">
        <v>524</v>
      </c>
      <c r="F11" s="6" t="s">
        <v>384</v>
      </c>
      <c r="G11" s="6" t="s">
        <v>286</v>
      </c>
      <c r="J11" s="6" t="s">
        <v>525</v>
      </c>
      <c r="L11" s="6" t="s">
        <v>526</v>
      </c>
      <c r="AM11" s="6">
        <v>93</v>
      </c>
      <c r="AQ11" s="6">
        <v>-250</v>
      </c>
    </row>
    <row r="12" spans="1:83" s="6" customFormat="1" x14ac:dyDescent="0.3">
      <c r="A12" s="6">
        <v>34</v>
      </c>
      <c r="B12" s="6" t="s">
        <v>521</v>
      </c>
      <c r="C12" s="6" t="s">
        <v>523</v>
      </c>
      <c r="E12" s="6" t="s">
        <v>524</v>
      </c>
      <c r="F12" s="6" t="s">
        <v>384</v>
      </c>
      <c r="G12" s="6" t="s">
        <v>286</v>
      </c>
      <c r="J12" s="6" t="s">
        <v>525</v>
      </c>
      <c r="L12" s="6" t="s">
        <v>526</v>
      </c>
      <c r="AM12" s="6">
        <v>92</v>
      </c>
      <c r="AQ12" s="6">
        <v>-250</v>
      </c>
    </row>
    <row r="13" spans="1:83" s="6" customFormat="1" x14ac:dyDescent="0.3">
      <c r="A13" s="6">
        <v>34</v>
      </c>
      <c r="B13" s="6" t="s">
        <v>521</v>
      </c>
      <c r="C13" s="6" t="s">
        <v>523</v>
      </c>
      <c r="E13" s="6" t="s">
        <v>524</v>
      </c>
      <c r="F13" s="6" t="s">
        <v>384</v>
      </c>
      <c r="G13" s="6" t="s">
        <v>286</v>
      </c>
      <c r="J13" s="6" t="s">
        <v>525</v>
      </c>
      <c r="L13" s="6" t="s">
        <v>526</v>
      </c>
      <c r="AM13" s="6">
        <v>58</v>
      </c>
      <c r="AQ13" s="6">
        <v>0</v>
      </c>
    </row>
    <row r="14" spans="1:83" s="6" customFormat="1" x14ac:dyDescent="0.3">
      <c r="A14" s="6">
        <v>34</v>
      </c>
      <c r="B14" s="6" t="s">
        <v>521</v>
      </c>
      <c r="C14" s="6" t="s">
        <v>523</v>
      </c>
      <c r="E14" s="6" t="s">
        <v>524</v>
      </c>
      <c r="F14" s="6" t="s">
        <v>384</v>
      </c>
      <c r="G14" s="6" t="s">
        <v>286</v>
      </c>
      <c r="J14" s="6" t="s">
        <v>525</v>
      </c>
      <c r="L14" s="6" t="s">
        <v>526</v>
      </c>
      <c r="AM14" s="6">
        <v>57</v>
      </c>
      <c r="AQ14" s="6">
        <v>-250</v>
      </c>
    </row>
    <row r="15" spans="1:83" s="6" customFormat="1" x14ac:dyDescent="0.3">
      <c r="A15" s="6">
        <v>34</v>
      </c>
      <c r="B15" s="6" t="s">
        <v>521</v>
      </c>
      <c r="C15" s="6" t="s">
        <v>523</v>
      </c>
      <c r="E15" s="6" t="s">
        <v>524</v>
      </c>
      <c r="F15" s="6" t="s">
        <v>384</v>
      </c>
      <c r="G15" s="6" t="s">
        <v>286</v>
      </c>
      <c r="J15" s="6" t="s">
        <v>525</v>
      </c>
      <c r="L15" s="6" t="s">
        <v>526</v>
      </c>
      <c r="AM15" s="6">
        <v>93</v>
      </c>
      <c r="AQ15" s="6">
        <v>0</v>
      </c>
    </row>
    <row r="16" spans="1:83" s="6" customFormat="1" x14ac:dyDescent="0.3">
      <c r="A16" s="6">
        <v>34</v>
      </c>
      <c r="B16" s="6" t="s">
        <v>521</v>
      </c>
      <c r="C16" s="6" t="s">
        <v>523</v>
      </c>
      <c r="E16" s="6" t="s">
        <v>524</v>
      </c>
      <c r="F16" s="6" t="s">
        <v>384</v>
      </c>
      <c r="G16" s="6" t="s">
        <v>286</v>
      </c>
      <c r="J16" s="6" t="s">
        <v>525</v>
      </c>
      <c r="L16" s="6" t="s">
        <v>526</v>
      </c>
      <c r="AM16" s="6">
        <v>79</v>
      </c>
      <c r="AQ16" s="6">
        <v>0</v>
      </c>
    </row>
    <row r="17" spans="1:43" s="6" customFormat="1" x14ac:dyDescent="0.3">
      <c r="A17" s="6">
        <v>34</v>
      </c>
      <c r="B17" s="6" t="s">
        <v>521</v>
      </c>
      <c r="C17" s="6" t="s">
        <v>523</v>
      </c>
      <c r="E17" s="6" t="s">
        <v>524</v>
      </c>
      <c r="F17" s="6" t="s">
        <v>384</v>
      </c>
      <c r="G17" s="6" t="s">
        <v>286</v>
      </c>
      <c r="J17" s="6" t="s">
        <v>525</v>
      </c>
      <c r="L17" s="6" t="s">
        <v>526</v>
      </c>
      <c r="AM17" s="6">
        <v>22</v>
      </c>
      <c r="AQ17" s="6">
        <v>0</v>
      </c>
    </row>
    <row r="18" spans="1:43" s="6" customFormat="1" x14ac:dyDescent="0.3">
      <c r="A18" s="6">
        <v>34</v>
      </c>
      <c r="B18" s="6" t="s">
        <v>521</v>
      </c>
      <c r="C18" s="6" t="s">
        <v>523</v>
      </c>
      <c r="E18" s="6" t="s">
        <v>524</v>
      </c>
      <c r="F18" s="6" t="s">
        <v>384</v>
      </c>
      <c r="G18" s="6" t="s">
        <v>286</v>
      </c>
      <c r="J18" s="6" t="s">
        <v>525</v>
      </c>
      <c r="L18" s="6" t="s">
        <v>526</v>
      </c>
      <c r="AM18" s="6">
        <v>83</v>
      </c>
      <c r="AQ18" s="6">
        <v>-500</v>
      </c>
    </row>
    <row r="19" spans="1:43" s="6" customFormat="1" x14ac:dyDescent="0.3">
      <c r="A19" s="6">
        <v>34</v>
      </c>
      <c r="B19" s="6" t="s">
        <v>521</v>
      </c>
      <c r="C19" s="6" t="s">
        <v>523</v>
      </c>
      <c r="E19" s="6" t="s">
        <v>524</v>
      </c>
      <c r="F19" s="6" t="s">
        <v>384</v>
      </c>
      <c r="G19" s="6" t="s">
        <v>286</v>
      </c>
      <c r="J19" s="6" t="s">
        <v>525</v>
      </c>
      <c r="L19" s="6" t="s">
        <v>526</v>
      </c>
      <c r="AM19" s="6">
        <v>34</v>
      </c>
      <c r="AQ19" s="6">
        <v>-200</v>
      </c>
    </row>
    <row r="20" spans="1:43" s="6" customFormat="1" x14ac:dyDescent="0.3">
      <c r="A20" s="6">
        <v>34</v>
      </c>
      <c r="B20" s="6" t="s">
        <v>521</v>
      </c>
      <c r="C20" s="6" t="s">
        <v>523</v>
      </c>
      <c r="E20" s="6" t="s">
        <v>524</v>
      </c>
      <c r="F20" s="6" t="s">
        <v>384</v>
      </c>
      <c r="G20" s="6" t="s">
        <v>286</v>
      </c>
      <c r="J20" s="6" t="s">
        <v>525</v>
      </c>
      <c r="L20" s="6" t="s">
        <v>526</v>
      </c>
      <c r="AM20" s="6">
        <v>20</v>
      </c>
      <c r="AQ20" s="6">
        <v>0</v>
      </c>
    </row>
    <row r="21" spans="1:43" s="6" customFormat="1" x14ac:dyDescent="0.3">
      <c r="A21" s="6">
        <v>34</v>
      </c>
      <c r="B21" s="6" t="s">
        <v>521</v>
      </c>
      <c r="C21" s="6" t="s">
        <v>523</v>
      </c>
      <c r="E21" s="6" t="s">
        <v>524</v>
      </c>
      <c r="F21" s="6" t="s">
        <v>384</v>
      </c>
      <c r="G21" s="6" t="s">
        <v>286</v>
      </c>
      <c r="J21" s="6" t="s">
        <v>525</v>
      </c>
      <c r="L21" s="6" t="s">
        <v>526</v>
      </c>
      <c r="AM21" s="6">
        <v>43</v>
      </c>
      <c r="AQ21" s="6">
        <v>0</v>
      </c>
    </row>
    <row r="22" spans="1:43" s="6" customFormat="1" x14ac:dyDescent="0.3">
      <c r="A22" s="6">
        <v>34</v>
      </c>
      <c r="B22" s="6" t="s">
        <v>521</v>
      </c>
      <c r="C22" s="6" t="s">
        <v>523</v>
      </c>
      <c r="E22" s="6" t="s">
        <v>524</v>
      </c>
      <c r="F22" s="6" t="s">
        <v>384</v>
      </c>
      <c r="G22" s="6" t="s">
        <v>286</v>
      </c>
      <c r="J22" s="6" t="s">
        <v>525</v>
      </c>
      <c r="L22" s="6" t="s">
        <v>526</v>
      </c>
      <c r="AM22" s="6">
        <v>30</v>
      </c>
      <c r="AQ22" s="6">
        <v>-300</v>
      </c>
    </row>
    <row r="23" spans="1:43" s="6" customFormat="1" x14ac:dyDescent="0.3">
      <c r="A23" s="6">
        <v>34</v>
      </c>
      <c r="B23" s="6" t="s">
        <v>521</v>
      </c>
      <c r="C23" s="6" t="s">
        <v>523</v>
      </c>
      <c r="E23" s="6" t="s">
        <v>524</v>
      </c>
      <c r="F23" s="6" t="s">
        <v>384</v>
      </c>
      <c r="G23" s="6" t="s">
        <v>286</v>
      </c>
      <c r="J23" s="6" t="s">
        <v>525</v>
      </c>
      <c r="L23" s="6" t="s">
        <v>526</v>
      </c>
      <c r="AM23" s="6">
        <v>49</v>
      </c>
      <c r="AQ23" s="6">
        <v>-400</v>
      </c>
    </row>
    <row r="24" spans="1:43" s="6" customFormat="1" x14ac:dyDescent="0.3">
      <c r="A24" s="6">
        <v>34</v>
      </c>
      <c r="B24" s="6" t="s">
        <v>521</v>
      </c>
      <c r="C24" s="6" t="s">
        <v>523</v>
      </c>
      <c r="E24" s="6" t="s">
        <v>524</v>
      </c>
      <c r="F24" s="6" t="s">
        <v>384</v>
      </c>
      <c r="G24" s="6" t="s">
        <v>286</v>
      </c>
      <c r="J24" s="6" t="s">
        <v>525</v>
      </c>
      <c r="L24" s="6" t="s">
        <v>526</v>
      </c>
      <c r="AM24" s="6">
        <v>21</v>
      </c>
      <c r="AQ24" s="6">
        <v>-500</v>
      </c>
    </row>
    <row r="25" spans="1:43" s="8" customFormat="1" x14ac:dyDescent="0.3">
      <c r="A25" s="8">
        <v>38</v>
      </c>
      <c r="B25" s="8" t="s">
        <v>560</v>
      </c>
      <c r="C25" s="8" t="s">
        <v>62</v>
      </c>
      <c r="E25" s="8">
        <v>2004</v>
      </c>
      <c r="F25" s="8" t="s">
        <v>567</v>
      </c>
      <c r="G25" s="8" t="s">
        <v>346</v>
      </c>
      <c r="Q25" s="8">
        <v>4.21</v>
      </c>
      <c r="AB25" s="8">
        <v>5</v>
      </c>
    </row>
    <row r="26" spans="1:43" s="8" customFormat="1" x14ac:dyDescent="0.3">
      <c r="A26" s="8">
        <v>38</v>
      </c>
      <c r="B26" s="8" t="s">
        <v>559</v>
      </c>
      <c r="C26" s="8" t="s">
        <v>62</v>
      </c>
      <c r="D26" s="8">
        <v>1.3</v>
      </c>
      <c r="E26" s="8">
        <v>2004</v>
      </c>
      <c r="F26" s="8" t="s">
        <v>567</v>
      </c>
      <c r="G26" s="8" t="s">
        <v>346</v>
      </c>
      <c r="Q26" s="8">
        <v>1.89</v>
      </c>
      <c r="AB26" s="8">
        <v>2.8</v>
      </c>
      <c r="AM26" s="9">
        <f>(AB25-AB26)/AB25*100</f>
        <v>44.000000000000007</v>
      </c>
    </row>
    <row r="27" spans="1:43" s="8" customFormat="1" x14ac:dyDescent="0.3">
      <c r="A27" s="8">
        <v>38</v>
      </c>
      <c r="B27" s="8" t="s">
        <v>560</v>
      </c>
      <c r="C27" s="8" t="s">
        <v>62</v>
      </c>
      <c r="D27" s="8">
        <v>1.3</v>
      </c>
      <c r="E27" s="8">
        <v>2005</v>
      </c>
      <c r="F27" s="8" t="s">
        <v>567</v>
      </c>
      <c r="G27" s="8" t="s">
        <v>346</v>
      </c>
      <c r="Q27" s="8">
        <v>4.9800000000000004</v>
      </c>
      <c r="AB27" s="8">
        <v>1.2</v>
      </c>
    </row>
    <row r="28" spans="1:43" s="8" customFormat="1" x14ac:dyDescent="0.3">
      <c r="A28" s="8">
        <v>38</v>
      </c>
      <c r="B28" s="8" t="s">
        <v>559</v>
      </c>
      <c r="C28" s="8" t="s">
        <v>62</v>
      </c>
      <c r="D28" s="8">
        <v>1.3</v>
      </c>
      <c r="E28" s="8">
        <v>2005</v>
      </c>
      <c r="F28" s="8" t="s">
        <v>567</v>
      </c>
      <c r="G28" s="8" t="s">
        <v>346</v>
      </c>
      <c r="Q28" s="8">
        <v>2.2200000000000002</v>
      </c>
      <c r="AB28" s="8">
        <v>0.7</v>
      </c>
      <c r="AM28" s="9">
        <f t="shared" ref="AM28" si="0">(AB27-AB28)/AB27*100</f>
        <v>41.666666666666671</v>
      </c>
    </row>
    <row r="29" spans="1:43" s="8" customFormat="1" x14ac:dyDescent="0.3">
      <c r="A29" s="8">
        <v>38</v>
      </c>
      <c r="B29" s="8" t="s">
        <v>560</v>
      </c>
      <c r="C29" s="8" t="s">
        <v>62</v>
      </c>
      <c r="D29" s="8">
        <v>1.3</v>
      </c>
      <c r="E29" s="8">
        <v>2006</v>
      </c>
      <c r="F29" s="8" t="s">
        <v>567</v>
      </c>
      <c r="G29" s="8" t="s">
        <v>346</v>
      </c>
      <c r="Q29" s="8">
        <v>8.5399999999999991</v>
      </c>
      <c r="AB29" s="8">
        <v>33.6</v>
      </c>
    </row>
    <row r="30" spans="1:43" s="8" customFormat="1" x14ac:dyDescent="0.3">
      <c r="A30" s="8">
        <v>38</v>
      </c>
      <c r="B30" s="8" t="s">
        <v>559</v>
      </c>
      <c r="C30" s="8" t="s">
        <v>62</v>
      </c>
      <c r="D30" s="8">
        <v>1.3</v>
      </c>
      <c r="E30" s="8">
        <v>2006</v>
      </c>
      <c r="F30" s="8" t="s">
        <v>567</v>
      </c>
      <c r="G30" s="8" t="s">
        <v>346</v>
      </c>
      <c r="Q30" s="8">
        <v>4.66</v>
      </c>
      <c r="AB30" s="8">
        <v>21.1</v>
      </c>
      <c r="AM30" s="9">
        <f t="shared" ref="AM30" si="1">(AB29-AB30)/AB29*100</f>
        <v>37.202380952380956</v>
      </c>
    </row>
    <row r="31" spans="1:43" s="8" customFormat="1" x14ac:dyDescent="0.3">
      <c r="A31" s="8">
        <v>38</v>
      </c>
      <c r="B31" s="8" t="s">
        <v>560</v>
      </c>
      <c r="C31" s="8" t="s">
        <v>62</v>
      </c>
      <c r="D31" s="8">
        <v>1.3</v>
      </c>
      <c r="E31" s="8">
        <v>2007</v>
      </c>
      <c r="F31" s="8" t="s">
        <v>567</v>
      </c>
      <c r="G31" s="8" t="s">
        <v>346</v>
      </c>
      <c r="Q31" s="8">
        <v>2.86</v>
      </c>
      <c r="AB31" s="8">
        <v>14.8</v>
      </c>
    </row>
    <row r="32" spans="1:43" s="8" customFormat="1" x14ac:dyDescent="0.3">
      <c r="A32" s="8">
        <v>38</v>
      </c>
      <c r="B32" s="8" t="s">
        <v>559</v>
      </c>
      <c r="C32" s="8" t="s">
        <v>62</v>
      </c>
      <c r="D32" s="8">
        <v>1.3</v>
      </c>
      <c r="E32" s="8">
        <v>2007</v>
      </c>
      <c r="F32" s="8" t="s">
        <v>567</v>
      </c>
      <c r="G32" s="8" t="s">
        <v>346</v>
      </c>
      <c r="Q32" s="8">
        <v>2.46</v>
      </c>
      <c r="AB32" s="8">
        <v>8.4</v>
      </c>
      <c r="AM32" s="9">
        <f t="shared" ref="AM32" si="2">(AB31-AB32)/AB31*100</f>
        <v>43.243243243243242</v>
      </c>
    </row>
    <row r="33" spans="1:39" s="8" customFormat="1" x14ac:dyDescent="0.3">
      <c r="A33" s="8">
        <v>38</v>
      </c>
      <c r="B33" s="8" t="s">
        <v>560</v>
      </c>
      <c r="C33" s="8" t="s">
        <v>62</v>
      </c>
      <c r="D33" s="8">
        <v>1.3</v>
      </c>
      <c r="E33" s="8">
        <v>2008</v>
      </c>
      <c r="F33" s="8" t="s">
        <v>567</v>
      </c>
      <c r="G33" s="8" t="s">
        <v>346</v>
      </c>
      <c r="Q33" s="8">
        <v>3.84</v>
      </c>
      <c r="AB33" s="8">
        <v>7.1</v>
      </c>
    </row>
    <row r="34" spans="1:39" s="8" customFormat="1" x14ac:dyDescent="0.3">
      <c r="A34" s="8">
        <v>38</v>
      </c>
      <c r="B34" s="8" t="s">
        <v>559</v>
      </c>
      <c r="C34" s="8" t="s">
        <v>62</v>
      </c>
      <c r="D34" s="8">
        <v>1.3</v>
      </c>
      <c r="E34" s="8">
        <v>2008</v>
      </c>
      <c r="F34" s="8" t="s">
        <v>567</v>
      </c>
      <c r="G34" s="8" t="s">
        <v>346</v>
      </c>
      <c r="Q34" s="8">
        <v>2.4900000000000002</v>
      </c>
      <c r="AB34" s="8">
        <v>5</v>
      </c>
      <c r="AM34" s="9">
        <f t="shared" ref="AM34" si="3">(AB33-AB34)/AB33*100</f>
        <v>29.577464788732389</v>
      </c>
    </row>
    <row r="35" spans="1:39" s="8" customFormat="1" x14ac:dyDescent="0.3">
      <c r="A35" s="8">
        <v>38</v>
      </c>
      <c r="B35" s="8" t="s">
        <v>560</v>
      </c>
      <c r="C35" s="8" t="s">
        <v>62</v>
      </c>
      <c r="D35" s="8">
        <v>1.3</v>
      </c>
      <c r="E35" s="8">
        <v>2009</v>
      </c>
      <c r="F35" s="8" t="s">
        <v>567</v>
      </c>
      <c r="G35" s="8" t="s">
        <v>346</v>
      </c>
      <c r="Q35" s="8">
        <v>1.23</v>
      </c>
      <c r="AB35" s="8">
        <v>7.4</v>
      </c>
    </row>
    <row r="36" spans="1:39" s="8" customFormat="1" x14ac:dyDescent="0.3">
      <c r="A36" s="8">
        <v>38</v>
      </c>
      <c r="B36" s="8" t="s">
        <v>559</v>
      </c>
      <c r="C36" s="8" t="s">
        <v>62</v>
      </c>
      <c r="D36" s="8">
        <v>1.3</v>
      </c>
      <c r="E36" s="8">
        <v>2009</v>
      </c>
      <c r="F36" s="8" t="s">
        <v>567</v>
      </c>
      <c r="G36" s="8" t="s">
        <v>346</v>
      </c>
      <c r="Q36" s="8">
        <v>0.63</v>
      </c>
      <c r="AB36" s="8">
        <v>5.8</v>
      </c>
      <c r="AM36" s="9">
        <f t="shared" ref="AM36" si="4">(AB35-AB36)/AB35*100</f>
        <v>21.621621621621628</v>
      </c>
    </row>
    <row r="37" spans="1:39" s="8" customFormat="1" x14ac:dyDescent="0.3">
      <c r="A37" s="8">
        <v>38</v>
      </c>
      <c r="B37" s="8" t="s">
        <v>560</v>
      </c>
      <c r="C37" s="8" t="s">
        <v>62</v>
      </c>
      <c r="D37" s="8">
        <v>1.3</v>
      </c>
      <c r="E37" s="8">
        <v>2010</v>
      </c>
      <c r="F37" s="8" t="s">
        <v>567</v>
      </c>
      <c r="G37" s="8" t="s">
        <v>346</v>
      </c>
      <c r="Q37" s="8">
        <v>1.88</v>
      </c>
      <c r="AB37" s="8">
        <v>2</v>
      </c>
    </row>
    <row r="38" spans="1:39" s="8" customFormat="1" x14ac:dyDescent="0.3">
      <c r="A38" s="8">
        <v>38</v>
      </c>
      <c r="B38" s="8" t="s">
        <v>559</v>
      </c>
      <c r="C38" s="8" t="s">
        <v>62</v>
      </c>
      <c r="D38" s="8">
        <v>1.3</v>
      </c>
      <c r="E38" s="8">
        <v>2010</v>
      </c>
      <c r="F38" s="8" t="s">
        <v>567</v>
      </c>
      <c r="G38" s="8" t="s">
        <v>346</v>
      </c>
      <c r="Q38" s="8">
        <v>1.31</v>
      </c>
      <c r="AB38" s="8">
        <v>0.5</v>
      </c>
      <c r="AM38" s="9">
        <f t="shared" ref="AM38" si="5">(AB37-AB38)/AB37*100</f>
        <v>75</v>
      </c>
    </row>
    <row r="39" spans="1:39" s="8" customFormat="1" x14ac:dyDescent="0.3">
      <c r="A39" s="8">
        <v>38</v>
      </c>
      <c r="B39" s="8" t="s">
        <v>561</v>
      </c>
      <c r="C39" s="8" t="s">
        <v>62</v>
      </c>
      <c r="D39" s="8">
        <v>14.2</v>
      </c>
      <c r="E39" s="8">
        <v>2009</v>
      </c>
      <c r="F39" s="8" t="s">
        <v>568</v>
      </c>
      <c r="G39" s="8" t="s">
        <v>346</v>
      </c>
      <c r="Q39" s="8">
        <v>9.93</v>
      </c>
      <c r="AB39" s="8">
        <v>34.700000000000003</v>
      </c>
    </row>
    <row r="40" spans="1:39" s="8" customFormat="1" x14ac:dyDescent="0.3">
      <c r="A40" s="8">
        <v>38</v>
      </c>
      <c r="B40" s="8" t="s">
        <v>562</v>
      </c>
      <c r="C40" s="8" t="s">
        <v>62</v>
      </c>
      <c r="D40" s="8">
        <v>14.2</v>
      </c>
      <c r="E40" s="8">
        <v>2009</v>
      </c>
      <c r="F40" s="8" t="s">
        <v>568</v>
      </c>
      <c r="G40" s="8" t="s">
        <v>346</v>
      </c>
      <c r="Q40" s="8">
        <v>8.51</v>
      </c>
      <c r="AB40" s="8">
        <v>29.7</v>
      </c>
      <c r="AM40" s="9">
        <f t="shared" ref="AM40" si="6">(AB39-AB40)/AB39*100</f>
        <v>14.4092219020173</v>
      </c>
    </row>
    <row r="41" spans="1:39" s="8" customFormat="1" x14ac:dyDescent="0.3">
      <c r="A41" s="8">
        <v>38</v>
      </c>
      <c r="B41" s="8" t="s">
        <v>561</v>
      </c>
      <c r="C41" s="8" t="s">
        <v>62</v>
      </c>
      <c r="D41" s="8">
        <v>14.2</v>
      </c>
      <c r="E41" s="8">
        <v>2010</v>
      </c>
      <c r="F41" s="8" t="s">
        <v>568</v>
      </c>
      <c r="G41" s="8" t="s">
        <v>346</v>
      </c>
      <c r="Q41" s="8">
        <v>13.18</v>
      </c>
      <c r="AB41" s="8">
        <v>21.4</v>
      </c>
    </row>
    <row r="42" spans="1:39" s="8" customFormat="1" x14ac:dyDescent="0.3">
      <c r="A42" s="8">
        <v>38</v>
      </c>
      <c r="B42" s="8" t="s">
        <v>562</v>
      </c>
      <c r="C42" s="8" t="s">
        <v>62</v>
      </c>
      <c r="D42" s="8">
        <v>14.2</v>
      </c>
      <c r="E42" s="8">
        <v>2010</v>
      </c>
      <c r="F42" s="8" t="s">
        <v>568</v>
      </c>
      <c r="G42" s="8" t="s">
        <v>346</v>
      </c>
      <c r="Q42" s="8">
        <v>11.62</v>
      </c>
      <c r="AB42" s="8">
        <v>18.899999999999999</v>
      </c>
      <c r="AM42" s="9">
        <f t="shared" ref="AM42" si="7">(AB41-AB42)/AB41*100</f>
        <v>11.682242990654206</v>
      </c>
    </row>
    <row r="43" spans="1:39" s="8" customFormat="1" x14ac:dyDescent="0.3">
      <c r="A43" s="8">
        <v>38</v>
      </c>
      <c r="B43" s="8" t="s">
        <v>563</v>
      </c>
      <c r="C43" s="8" t="s">
        <v>62</v>
      </c>
      <c r="D43" s="8">
        <v>19</v>
      </c>
      <c r="E43" s="8">
        <v>2008</v>
      </c>
      <c r="F43" s="8" t="s">
        <v>569</v>
      </c>
      <c r="G43" s="8" t="s">
        <v>212</v>
      </c>
      <c r="Q43" s="8">
        <v>15.18</v>
      </c>
      <c r="AB43" s="8">
        <v>20.2</v>
      </c>
    </row>
    <row r="44" spans="1:39" s="8" customFormat="1" x14ac:dyDescent="0.3">
      <c r="A44" s="8">
        <v>38</v>
      </c>
      <c r="B44" s="8" t="s">
        <v>564</v>
      </c>
      <c r="C44" s="8" t="s">
        <v>62</v>
      </c>
      <c r="D44" s="8">
        <v>19</v>
      </c>
      <c r="E44" s="8">
        <v>2008</v>
      </c>
      <c r="F44" s="8" t="s">
        <v>569</v>
      </c>
      <c r="G44" s="8" t="s">
        <v>346</v>
      </c>
      <c r="Q44" s="8">
        <v>4.97</v>
      </c>
      <c r="AB44" s="8">
        <v>6.5</v>
      </c>
      <c r="AM44" s="9">
        <f t="shared" ref="AM44" si="8">(AB43-AB44)/AB43*100</f>
        <v>67.821782178217816</v>
      </c>
    </row>
    <row r="45" spans="1:39" s="8" customFormat="1" x14ac:dyDescent="0.3">
      <c r="A45" s="8">
        <v>38</v>
      </c>
      <c r="B45" s="8" t="s">
        <v>563</v>
      </c>
      <c r="C45" s="8" t="s">
        <v>62</v>
      </c>
      <c r="D45" s="8">
        <v>19</v>
      </c>
      <c r="E45" s="8">
        <v>2009</v>
      </c>
      <c r="F45" s="8" t="s">
        <v>569</v>
      </c>
      <c r="G45" s="8" t="s">
        <v>346</v>
      </c>
      <c r="Q45" s="8">
        <v>7.7</v>
      </c>
      <c r="AB45" s="8">
        <v>33.6</v>
      </c>
    </row>
    <row r="46" spans="1:39" s="8" customFormat="1" x14ac:dyDescent="0.3">
      <c r="A46" s="8">
        <v>38</v>
      </c>
      <c r="B46" s="8" t="s">
        <v>564</v>
      </c>
      <c r="C46" s="8" t="s">
        <v>62</v>
      </c>
      <c r="D46" s="8">
        <v>19</v>
      </c>
      <c r="E46" s="8">
        <v>2009</v>
      </c>
      <c r="F46" s="8" t="s">
        <v>569</v>
      </c>
      <c r="G46" s="8" t="s">
        <v>346</v>
      </c>
      <c r="Q46" s="8">
        <v>4.67</v>
      </c>
      <c r="AB46" s="8">
        <v>18.100000000000001</v>
      </c>
      <c r="AM46" s="9">
        <f t="shared" ref="AM46" si="9">(AB45-AB46)/AB45*100</f>
        <v>46.13095238095238</v>
      </c>
    </row>
    <row r="47" spans="1:39" s="8" customFormat="1" x14ac:dyDescent="0.3">
      <c r="A47" s="8">
        <v>38</v>
      </c>
      <c r="B47" s="8" t="s">
        <v>563</v>
      </c>
      <c r="C47" s="8" t="s">
        <v>62</v>
      </c>
      <c r="D47" s="8">
        <v>19</v>
      </c>
      <c r="E47" s="8">
        <v>2010</v>
      </c>
      <c r="F47" s="8" t="s">
        <v>569</v>
      </c>
      <c r="G47" s="8" t="s">
        <v>346</v>
      </c>
      <c r="Q47" s="8">
        <v>9.5500000000000007</v>
      </c>
      <c r="AB47" s="8">
        <v>1.6</v>
      </c>
    </row>
    <row r="48" spans="1:39" s="8" customFormat="1" x14ac:dyDescent="0.3">
      <c r="A48" s="8">
        <v>38</v>
      </c>
      <c r="B48" s="8" t="s">
        <v>564</v>
      </c>
      <c r="C48" s="8" t="s">
        <v>62</v>
      </c>
      <c r="D48" s="8">
        <v>19</v>
      </c>
      <c r="E48" s="8">
        <v>2010</v>
      </c>
      <c r="F48" s="8" t="s">
        <v>569</v>
      </c>
      <c r="G48" s="8" t="s">
        <v>346</v>
      </c>
      <c r="Q48" s="8">
        <v>6.18</v>
      </c>
      <c r="AB48" s="8">
        <v>0.8</v>
      </c>
      <c r="AM48" s="9">
        <f t="shared" ref="AM48" si="10">(AB47-AB48)/AB47*100</f>
        <v>50</v>
      </c>
    </row>
    <row r="49" spans="1:83" s="8" customFormat="1" x14ac:dyDescent="0.3">
      <c r="A49" s="8">
        <v>38</v>
      </c>
      <c r="B49" s="8" t="s">
        <v>565</v>
      </c>
      <c r="C49" s="8" t="s">
        <v>62</v>
      </c>
      <c r="D49" s="8">
        <v>20.2</v>
      </c>
      <c r="E49" s="8">
        <v>2009</v>
      </c>
      <c r="F49" s="8" t="s">
        <v>570</v>
      </c>
      <c r="G49" s="8" t="s">
        <v>346</v>
      </c>
      <c r="Q49" s="8">
        <v>7.74</v>
      </c>
      <c r="AB49" s="8">
        <v>10.8</v>
      </c>
    </row>
    <row r="50" spans="1:83" s="8" customFormat="1" x14ac:dyDescent="0.3">
      <c r="A50" s="8">
        <v>38</v>
      </c>
      <c r="B50" s="8" t="s">
        <v>566</v>
      </c>
      <c r="C50" s="8" t="s">
        <v>62</v>
      </c>
      <c r="D50" s="8">
        <v>20.2</v>
      </c>
      <c r="E50" s="8">
        <v>2009</v>
      </c>
      <c r="F50" s="8" t="s">
        <v>570</v>
      </c>
      <c r="G50" s="8" t="s">
        <v>346</v>
      </c>
      <c r="Q50" s="8">
        <v>1.92</v>
      </c>
      <c r="AB50" s="8">
        <v>2.6</v>
      </c>
      <c r="AM50" s="9">
        <f t="shared" ref="AM50" si="11">(AB49-AB50)/AB49*100</f>
        <v>75.925925925925924</v>
      </c>
    </row>
    <row r="51" spans="1:83" s="8" customFormat="1" x14ac:dyDescent="0.3">
      <c r="A51" s="8">
        <v>38</v>
      </c>
      <c r="B51" s="8" t="s">
        <v>565</v>
      </c>
      <c r="C51" s="8" t="s">
        <v>62</v>
      </c>
      <c r="D51" s="8">
        <v>20.2</v>
      </c>
      <c r="E51" s="8">
        <v>2010</v>
      </c>
      <c r="F51" s="8" t="s">
        <v>570</v>
      </c>
      <c r="G51" s="8" t="s">
        <v>346</v>
      </c>
      <c r="Q51" s="8">
        <v>9.59</v>
      </c>
      <c r="AB51" s="8">
        <v>0.8</v>
      </c>
    </row>
    <row r="52" spans="1:83" s="8" customFormat="1" x14ac:dyDescent="0.3">
      <c r="A52" s="8">
        <v>38</v>
      </c>
      <c r="B52" s="8" t="s">
        <v>566</v>
      </c>
      <c r="C52" s="8" t="s">
        <v>62</v>
      </c>
      <c r="D52" s="8">
        <v>20.2</v>
      </c>
      <c r="E52" s="8">
        <v>2010</v>
      </c>
      <c r="F52" s="8" t="s">
        <v>570</v>
      </c>
      <c r="G52" s="8" t="s">
        <v>346</v>
      </c>
      <c r="Q52" s="8">
        <v>2.4700000000000002</v>
      </c>
      <c r="AB52" s="8">
        <v>0.2</v>
      </c>
      <c r="AM52" s="9">
        <f t="shared" ref="AM52" si="12">(AB51-AB52)/AB51*100</f>
        <v>75.000000000000014</v>
      </c>
    </row>
    <row r="53" spans="1:83" s="4" customFormat="1" x14ac:dyDescent="0.3">
      <c r="A53" s="4">
        <v>54</v>
      </c>
      <c r="B53" s="4" t="s">
        <v>753</v>
      </c>
      <c r="C53" s="4" t="s">
        <v>62</v>
      </c>
      <c r="E53" s="4">
        <v>2012</v>
      </c>
      <c r="F53" s="4" t="s">
        <v>753</v>
      </c>
      <c r="G53" s="4" t="s">
        <v>755</v>
      </c>
      <c r="I53" s="4" t="s">
        <v>756</v>
      </c>
      <c r="AM53" s="4">
        <v>81</v>
      </c>
      <c r="CE53" s="4" t="s">
        <v>757</v>
      </c>
    </row>
    <row r="54" spans="1:83" s="4" customFormat="1" x14ac:dyDescent="0.3">
      <c r="A54" s="4">
        <v>54</v>
      </c>
      <c r="B54" s="4" t="s">
        <v>754</v>
      </c>
      <c r="C54" s="4" t="s">
        <v>62</v>
      </c>
      <c r="E54" s="4">
        <v>2012</v>
      </c>
      <c r="F54" s="4" t="s">
        <v>754</v>
      </c>
      <c r="G54" s="4" t="s">
        <v>755</v>
      </c>
      <c r="I54" s="4" t="s">
        <v>756</v>
      </c>
      <c r="AM54" s="4">
        <v>51</v>
      </c>
    </row>
    <row r="55" spans="1:83" s="6" customFormat="1" x14ac:dyDescent="0.3">
      <c r="A55" s="6">
        <v>66</v>
      </c>
      <c r="B55" s="6" t="s">
        <v>221</v>
      </c>
      <c r="C55" s="6" t="s">
        <v>898</v>
      </c>
      <c r="E55" s="6" t="s">
        <v>899</v>
      </c>
      <c r="F55" s="6" t="s">
        <v>900</v>
      </c>
      <c r="G55" s="6" t="s">
        <v>133</v>
      </c>
      <c r="Q55" s="6">
        <v>3.4</v>
      </c>
    </row>
    <row r="56" spans="1:83" s="6" customFormat="1" x14ac:dyDescent="0.3">
      <c r="A56" s="6">
        <v>66</v>
      </c>
      <c r="B56" s="6" t="s">
        <v>896</v>
      </c>
      <c r="E56" s="6" t="s">
        <v>899</v>
      </c>
      <c r="F56" s="6" t="s">
        <v>900</v>
      </c>
      <c r="G56" s="6" t="s">
        <v>133</v>
      </c>
      <c r="Q56" s="6">
        <v>0.05</v>
      </c>
      <c r="AM56" s="7">
        <f>(Q55-Q56)/Q55*100</f>
        <v>98.529411764705884</v>
      </c>
    </row>
    <row r="57" spans="1:83" s="6" customFormat="1" x14ac:dyDescent="0.3">
      <c r="A57" s="6">
        <v>66</v>
      </c>
      <c r="B57" s="6" t="s">
        <v>897</v>
      </c>
      <c r="E57" s="6" t="s">
        <v>899</v>
      </c>
      <c r="F57" s="6" t="s">
        <v>900</v>
      </c>
      <c r="G57" s="6" t="s">
        <v>133</v>
      </c>
      <c r="Q57" s="6">
        <v>0.05</v>
      </c>
      <c r="AM57" s="7">
        <f>(Q55-Q57)/Q55*100</f>
        <v>98.529411764705884</v>
      </c>
    </row>
    <row r="58" spans="1:83" s="8" customFormat="1" x14ac:dyDescent="0.3">
      <c r="A58" s="8">
        <v>67</v>
      </c>
      <c r="B58" s="8" t="s">
        <v>905</v>
      </c>
      <c r="C58" s="8" t="s">
        <v>912</v>
      </c>
      <c r="G58" s="8" t="s">
        <v>652</v>
      </c>
      <c r="I58" s="8" t="s">
        <v>913</v>
      </c>
      <c r="AM58" s="8">
        <v>28</v>
      </c>
    </row>
    <row r="59" spans="1:83" s="8" customFormat="1" x14ac:dyDescent="0.3">
      <c r="A59" s="8">
        <v>67</v>
      </c>
      <c r="B59" s="8" t="s">
        <v>906</v>
      </c>
      <c r="C59" s="8" t="s">
        <v>912</v>
      </c>
      <c r="G59" s="8" t="s">
        <v>652</v>
      </c>
      <c r="I59" s="8" t="s">
        <v>913</v>
      </c>
      <c r="AM59" s="8">
        <v>46</v>
      </c>
    </row>
    <row r="60" spans="1:83" s="8" customFormat="1" x14ac:dyDescent="0.3">
      <c r="A60" s="8">
        <v>67</v>
      </c>
      <c r="B60" s="8" t="s">
        <v>907</v>
      </c>
      <c r="C60" s="8" t="s">
        <v>912</v>
      </c>
      <c r="G60" s="8" t="s">
        <v>652</v>
      </c>
      <c r="I60" s="8" t="s">
        <v>913</v>
      </c>
      <c r="AM60" s="8">
        <v>48</v>
      </c>
    </row>
    <row r="61" spans="1:83" s="8" customFormat="1" x14ac:dyDescent="0.3">
      <c r="A61" s="8">
        <v>67</v>
      </c>
      <c r="B61" s="8" t="s">
        <v>908</v>
      </c>
      <c r="C61" s="8" t="s">
        <v>912</v>
      </c>
      <c r="G61" s="8" t="s">
        <v>652</v>
      </c>
      <c r="I61" s="8" t="s">
        <v>913</v>
      </c>
      <c r="AM61" s="8">
        <v>82</v>
      </c>
    </row>
    <row r="62" spans="1:83" s="8" customFormat="1" x14ac:dyDescent="0.3">
      <c r="A62" s="8">
        <v>67</v>
      </c>
      <c r="B62" s="8" t="s">
        <v>909</v>
      </c>
      <c r="C62" s="8" t="s">
        <v>912</v>
      </c>
      <c r="G62" s="8" t="s">
        <v>652</v>
      </c>
      <c r="I62" s="8" t="s">
        <v>913</v>
      </c>
      <c r="AM62" s="8">
        <v>48</v>
      </c>
    </row>
    <row r="63" spans="1:83" s="8" customFormat="1" x14ac:dyDescent="0.3">
      <c r="A63" s="8">
        <v>67</v>
      </c>
      <c r="B63" s="8" t="s">
        <v>910</v>
      </c>
      <c r="C63" s="8" t="s">
        <v>912</v>
      </c>
      <c r="G63" s="8" t="s">
        <v>652</v>
      </c>
      <c r="I63" s="8" t="s">
        <v>913</v>
      </c>
      <c r="AM63" s="8">
        <v>92</v>
      </c>
    </row>
    <row r="64" spans="1:83" s="8" customFormat="1" x14ac:dyDescent="0.3">
      <c r="A64" s="8">
        <v>67</v>
      </c>
      <c r="B64" s="8" t="s">
        <v>911</v>
      </c>
      <c r="C64" s="8" t="s">
        <v>912</v>
      </c>
      <c r="G64" s="8" t="s">
        <v>652</v>
      </c>
      <c r="I64" s="8" t="s">
        <v>913</v>
      </c>
      <c r="AM64" s="8">
        <v>52</v>
      </c>
    </row>
    <row r="65" spans="1:83" s="4" customFormat="1" x14ac:dyDescent="0.3">
      <c r="A65" s="4">
        <v>73</v>
      </c>
      <c r="B65" s="4" t="s">
        <v>970</v>
      </c>
      <c r="D65" s="4" t="s">
        <v>968</v>
      </c>
      <c r="E65" s="4" t="s">
        <v>969</v>
      </c>
      <c r="G65" s="4" t="s">
        <v>652</v>
      </c>
      <c r="AB65" s="4">
        <v>15</v>
      </c>
      <c r="AD65" s="4">
        <v>2.2000000000000002</v>
      </c>
      <c r="AE65" s="4">
        <v>17.2</v>
      </c>
      <c r="CE65" s="4" t="s">
        <v>988</v>
      </c>
    </row>
    <row r="66" spans="1:83" s="4" customFormat="1" x14ac:dyDescent="0.3">
      <c r="A66" s="4">
        <v>73</v>
      </c>
      <c r="B66" s="4" t="s">
        <v>971</v>
      </c>
      <c r="D66" s="4" t="s">
        <v>968</v>
      </c>
      <c r="E66" s="4" t="s">
        <v>969</v>
      </c>
      <c r="G66" s="4" t="s">
        <v>652</v>
      </c>
      <c r="AB66" s="4">
        <v>0</v>
      </c>
      <c r="AD66" s="4">
        <v>1.8</v>
      </c>
      <c r="AE66" s="4">
        <v>10.8</v>
      </c>
      <c r="AM66" s="5">
        <f>(AB65-AB66)/AB65*100</f>
        <v>100</v>
      </c>
      <c r="AN66" s="5"/>
      <c r="AO66" s="5">
        <f t="shared" ref="AO66:AP66" si="13">(AD65-AD66)/AD65*100</f>
        <v>18.181818181818183</v>
      </c>
      <c r="AP66" s="5">
        <f t="shared" si="13"/>
        <v>37.20930232558139</v>
      </c>
    </row>
    <row r="67" spans="1:83" s="4" customFormat="1" x14ac:dyDescent="0.3">
      <c r="A67" s="4">
        <v>73</v>
      </c>
      <c r="B67" s="4" t="s">
        <v>972</v>
      </c>
      <c r="D67" s="4" t="s">
        <v>968</v>
      </c>
      <c r="E67" s="4" t="s">
        <v>969</v>
      </c>
      <c r="G67" s="4" t="s">
        <v>652</v>
      </c>
      <c r="AB67" s="4">
        <v>405</v>
      </c>
      <c r="AD67" s="4">
        <v>49.1</v>
      </c>
      <c r="AE67" s="4">
        <v>453.8</v>
      </c>
    </row>
    <row r="68" spans="1:83" s="4" customFormat="1" x14ac:dyDescent="0.3">
      <c r="A68" s="4">
        <v>73</v>
      </c>
      <c r="B68" s="4" t="s">
        <v>973</v>
      </c>
      <c r="D68" s="4" t="s">
        <v>968</v>
      </c>
      <c r="E68" s="4" t="s">
        <v>969</v>
      </c>
      <c r="G68" s="4" t="s">
        <v>652</v>
      </c>
      <c r="AB68" s="4">
        <v>33.4</v>
      </c>
      <c r="AD68" s="4">
        <v>26.5</v>
      </c>
      <c r="AE68" s="4">
        <v>64.8</v>
      </c>
      <c r="AM68" s="5">
        <f t="shared" ref="AM68" si="14">(AB67-AB68)/AB67*100</f>
        <v>91.753086419753089</v>
      </c>
      <c r="AN68" s="5"/>
      <c r="AO68" s="5">
        <f t="shared" ref="AO68" si="15">(AD67-AD68)/AD67*100</f>
        <v>46.028513238289207</v>
      </c>
      <c r="AP68" s="5">
        <f t="shared" ref="AP68" si="16">(AE67-AE68)/AE67*100</f>
        <v>85.72058175407669</v>
      </c>
    </row>
    <row r="69" spans="1:83" s="4" customFormat="1" x14ac:dyDescent="0.3">
      <c r="A69" s="4">
        <v>73</v>
      </c>
      <c r="B69" s="4" t="s">
        <v>974</v>
      </c>
      <c r="D69" s="4" t="s">
        <v>968</v>
      </c>
      <c r="E69" s="4" t="s">
        <v>969</v>
      </c>
      <c r="G69" s="4" t="s">
        <v>652</v>
      </c>
      <c r="AB69" s="4">
        <v>390</v>
      </c>
      <c r="AD69" s="4">
        <v>49.1</v>
      </c>
      <c r="AE69" s="4">
        <v>438.8</v>
      </c>
    </row>
    <row r="70" spans="1:83" s="4" customFormat="1" x14ac:dyDescent="0.3">
      <c r="A70" s="4">
        <v>73</v>
      </c>
      <c r="B70" s="4" t="s">
        <v>975</v>
      </c>
      <c r="D70" s="4" t="s">
        <v>968</v>
      </c>
      <c r="E70" s="4" t="s">
        <v>969</v>
      </c>
      <c r="G70" s="4" t="s">
        <v>652</v>
      </c>
      <c r="AB70" s="4">
        <v>5.2</v>
      </c>
      <c r="AD70" s="4">
        <v>25.3</v>
      </c>
      <c r="AE70" s="4">
        <v>30.5</v>
      </c>
      <c r="AM70" s="5">
        <f t="shared" ref="AM70" si="17">(AB69-AB70)/AB69*100</f>
        <v>98.666666666666671</v>
      </c>
      <c r="AN70" s="5"/>
      <c r="AO70" s="5">
        <f t="shared" ref="AO70" si="18">(AD69-AD70)/AD69*100</f>
        <v>48.472505091649694</v>
      </c>
      <c r="AP70" s="5">
        <f t="shared" ref="AP70" si="19">(AE69-AE70)/AE69*100</f>
        <v>93.049225159525989</v>
      </c>
    </row>
    <row r="71" spans="1:83" s="4" customFormat="1" x14ac:dyDescent="0.3">
      <c r="A71" s="4">
        <v>73</v>
      </c>
      <c r="B71" s="4" t="s">
        <v>976</v>
      </c>
      <c r="D71" s="4" t="s">
        <v>968</v>
      </c>
      <c r="E71" s="4" t="s">
        <v>969</v>
      </c>
      <c r="G71" s="4" t="s">
        <v>652</v>
      </c>
      <c r="AB71" s="4">
        <v>150</v>
      </c>
      <c r="AD71" s="4">
        <v>7.8</v>
      </c>
      <c r="AE71" s="4">
        <v>158.80000000000001</v>
      </c>
    </row>
    <row r="72" spans="1:83" s="4" customFormat="1" x14ac:dyDescent="0.3">
      <c r="A72" s="4">
        <v>73</v>
      </c>
      <c r="B72" s="4" t="s">
        <v>977</v>
      </c>
      <c r="D72" s="4" t="s">
        <v>968</v>
      </c>
      <c r="E72" s="4" t="s">
        <v>969</v>
      </c>
      <c r="G72" s="4" t="s">
        <v>652</v>
      </c>
      <c r="AB72" s="4">
        <v>0.5</v>
      </c>
      <c r="AD72" s="4">
        <v>8.6</v>
      </c>
      <c r="AE72" s="4">
        <v>15.5</v>
      </c>
      <c r="AM72" s="5">
        <f t="shared" ref="AM72" si="20">(AB71-AB72)/AB71*100</f>
        <v>99.666666666666671</v>
      </c>
      <c r="AN72" s="5"/>
      <c r="AO72" s="5">
        <f t="shared" ref="AO72" si="21">(AD71-AD72)/AD71*100</f>
        <v>-10.256410256410255</v>
      </c>
      <c r="AP72" s="5">
        <f t="shared" ref="AP72" si="22">(AE71-AE72)/AE71*100</f>
        <v>90.239294710327457</v>
      </c>
    </row>
    <row r="73" spans="1:83" s="4" customFormat="1" x14ac:dyDescent="0.3">
      <c r="A73" s="4">
        <v>73</v>
      </c>
      <c r="B73" s="4" t="s">
        <v>978</v>
      </c>
      <c r="D73" s="4" t="s">
        <v>968</v>
      </c>
      <c r="E73" s="4" t="s">
        <v>969</v>
      </c>
      <c r="G73" s="4" t="s">
        <v>652</v>
      </c>
      <c r="AB73" s="4">
        <v>165</v>
      </c>
      <c r="AD73" s="4">
        <v>7.8</v>
      </c>
      <c r="AE73" s="4">
        <v>173.8</v>
      </c>
    </row>
    <row r="74" spans="1:83" s="4" customFormat="1" x14ac:dyDescent="0.3">
      <c r="A74" s="4">
        <v>73</v>
      </c>
      <c r="B74" s="4" t="s">
        <v>979</v>
      </c>
      <c r="D74" s="4" t="s">
        <v>968</v>
      </c>
      <c r="E74" s="4" t="s">
        <v>969</v>
      </c>
      <c r="G74" s="4" t="s">
        <v>652</v>
      </c>
      <c r="AB74" s="4">
        <v>1.5</v>
      </c>
      <c r="AD74" s="4">
        <v>7.8</v>
      </c>
      <c r="AE74" s="4">
        <v>38</v>
      </c>
      <c r="AM74" s="5">
        <f t="shared" ref="AM74" si="23">(AB73-AB74)/AB73*100</f>
        <v>99.090909090909093</v>
      </c>
      <c r="AN74" s="5"/>
      <c r="AO74" s="5">
        <f t="shared" ref="AO74" si="24">(AD73-AD74)/AD73*100</f>
        <v>0</v>
      </c>
      <c r="AP74" s="5">
        <f t="shared" ref="AP74" si="25">(AE73-AE74)/AE73*100</f>
        <v>78.135788262370539</v>
      </c>
    </row>
    <row r="75" spans="1:83" s="4" customFormat="1" x14ac:dyDescent="0.3">
      <c r="A75" s="4">
        <v>73</v>
      </c>
      <c r="B75" s="4" t="s">
        <v>980</v>
      </c>
      <c r="D75" s="4" t="s">
        <v>968</v>
      </c>
      <c r="E75" s="4" t="s">
        <v>969</v>
      </c>
      <c r="G75" s="4" t="s">
        <v>652</v>
      </c>
      <c r="AB75" s="4">
        <v>75</v>
      </c>
      <c r="AD75" s="4">
        <v>6.6</v>
      </c>
      <c r="AE75" s="4">
        <v>91.6</v>
      </c>
    </row>
    <row r="76" spans="1:83" s="4" customFormat="1" x14ac:dyDescent="0.3">
      <c r="A76" s="4">
        <v>73</v>
      </c>
      <c r="B76" s="4" t="s">
        <v>981</v>
      </c>
      <c r="D76" s="4" t="s">
        <v>968</v>
      </c>
      <c r="E76" s="4" t="s">
        <v>969</v>
      </c>
      <c r="G76" s="4" t="s">
        <v>652</v>
      </c>
      <c r="AB76" s="4">
        <v>0</v>
      </c>
      <c r="AD76" s="4">
        <v>5.9</v>
      </c>
      <c r="AE76" s="4">
        <v>20.8</v>
      </c>
      <c r="AM76" s="5">
        <f t="shared" ref="AM76" si="26">(AB75-AB76)/AB75*100</f>
        <v>100</v>
      </c>
      <c r="AN76" s="5"/>
      <c r="AO76" s="5">
        <f t="shared" ref="AO76" si="27">(AD75-AD76)/AD75*100</f>
        <v>10.606060606060595</v>
      </c>
      <c r="AP76" s="5">
        <f t="shared" ref="AP76" si="28">(AE75-AE76)/AE75*100</f>
        <v>77.292576419213972</v>
      </c>
    </row>
    <row r="77" spans="1:83" s="4" customFormat="1" x14ac:dyDescent="0.3">
      <c r="A77" s="4">
        <v>73</v>
      </c>
      <c r="B77" s="4" t="s">
        <v>982</v>
      </c>
      <c r="D77" s="4" t="s">
        <v>968</v>
      </c>
      <c r="E77" s="4" t="s">
        <v>969</v>
      </c>
      <c r="G77" s="4" t="s">
        <v>652</v>
      </c>
      <c r="AB77" s="4">
        <v>90</v>
      </c>
      <c r="AD77" s="4">
        <v>6.6</v>
      </c>
      <c r="AE77" s="4">
        <v>96.6</v>
      </c>
    </row>
    <row r="78" spans="1:83" s="4" customFormat="1" x14ac:dyDescent="0.3">
      <c r="A78" s="4">
        <v>73</v>
      </c>
      <c r="B78" s="4" t="s">
        <v>983</v>
      </c>
      <c r="D78" s="4" t="s">
        <v>968</v>
      </c>
      <c r="E78" s="4" t="s">
        <v>969</v>
      </c>
      <c r="G78" s="4" t="s">
        <v>652</v>
      </c>
      <c r="AB78" s="4">
        <v>0</v>
      </c>
      <c r="AD78" s="4">
        <v>5.6</v>
      </c>
      <c r="AE78" s="4">
        <v>8.8000000000000007</v>
      </c>
      <c r="AM78" s="5">
        <f t="shared" ref="AM78" si="29">(AB77-AB78)/AB77*100</f>
        <v>100</v>
      </c>
      <c r="AN78" s="5"/>
      <c r="AO78" s="5">
        <f t="shared" ref="AO78" si="30">(AD77-AD78)/AD77*100</f>
        <v>15.151515151515152</v>
      </c>
      <c r="AP78" s="5">
        <f t="shared" ref="AP78" si="31">(AE77-AE78)/AE77*100</f>
        <v>90.89026915113871</v>
      </c>
    </row>
    <row r="79" spans="1:83" s="4" customFormat="1" x14ac:dyDescent="0.3">
      <c r="A79" s="4">
        <v>73</v>
      </c>
      <c r="B79" s="4" t="s">
        <v>984</v>
      </c>
      <c r="D79" s="4" t="s">
        <v>968</v>
      </c>
      <c r="E79" s="4" t="s">
        <v>969</v>
      </c>
      <c r="G79" s="4" t="s">
        <v>652</v>
      </c>
      <c r="AB79" s="4">
        <v>120</v>
      </c>
      <c r="AD79" s="4">
        <v>5.2</v>
      </c>
      <c r="AE79" s="4">
        <v>125.3</v>
      </c>
    </row>
    <row r="80" spans="1:83" s="4" customFormat="1" x14ac:dyDescent="0.3">
      <c r="A80" s="4">
        <v>73</v>
      </c>
      <c r="B80" s="4" t="s">
        <v>985</v>
      </c>
      <c r="D80" s="4" t="s">
        <v>968</v>
      </c>
      <c r="E80" s="4" t="s">
        <v>969</v>
      </c>
      <c r="G80" s="4" t="s">
        <v>652</v>
      </c>
      <c r="AB80" s="4">
        <v>0.1</v>
      </c>
      <c r="AD80" s="4">
        <v>4.7</v>
      </c>
      <c r="AE80" s="4">
        <v>22.2</v>
      </c>
      <c r="AM80" s="5">
        <f t="shared" ref="AM80" si="32">(AB79-AB80)/AB79*100</f>
        <v>99.916666666666671</v>
      </c>
      <c r="AN80" s="5"/>
      <c r="AO80" s="5">
        <f t="shared" ref="AO80" si="33">(AD79-AD80)/AD79*100</f>
        <v>9.615384615384615</v>
      </c>
      <c r="AP80" s="5">
        <f t="shared" ref="AP80" si="34">(AE79-AE80)/AE79*100</f>
        <v>82.282521947326416</v>
      </c>
    </row>
    <row r="81" spans="1:83" s="4" customFormat="1" x14ac:dyDescent="0.3">
      <c r="A81" s="4">
        <v>73</v>
      </c>
      <c r="B81" s="4" t="s">
        <v>986</v>
      </c>
      <c r="D81" s="4" t="s">
        <v>968</v>
      </c>
      <c r="E81" s="4" t="s">
        <v>969</v>
      </c>
      <c r="G81" s="4" t="s">
        <v>652</v>
      </c>
      <c r="AB81" s="4">
        <v>135</v>
      </c>
      <c r="AD81" s="4">
        <v>5.2</v>
      </c>
      <c r="AE81" s="4">
        <v>140.30000000000001</v>
      </c>
    </row>
    <row r="82" spans="1:83" s="4" customFormat="1" x14ac:dyDescent="0.3">
      <c r="A82" s="4">
        <v>73</v>
      </c>
      <c r="B82" s="4" t="s">
        <v>987</v>
      </c>
      <c r="D82" s="4" t="s">
        <v>968</v>
      </c>
      <c r="E82" s="4" t="s">
        <v>969</v>
      </c>
      <c r="G82" s="4" t="s">
        <v>652</v>
      </c>
      <c r="AB82" s="4">
        <v>0.6</v>
      </c>
      <c r="AD82" s="4">
        <v>3.9</v>
      </c>
      <c r="AE82" s="4">
        <v>26.2</v>
      </c>
      <c r="AM82" s="5">
        <f t="shared" ref="AM82" si="35">(AB81-AB82)/AB81*100</f>
        <v>99.555555555555557</v>
      </c>
      <c r="AN82" s="5"/>
      <c r="AO82" s="5">
        <f t="shared" ref="AO82" si="36">(AD81-AD82)/AD81*100</f>
        <v>25.000000000000007</v>
      </c>
      <c r="AP82" s="5">
        <f t="shared" ref="AP82" si="37">(AE81-AE82)/AE81*100</f>
        <v>81.325730577334284</v>
      </c>
    </row>
    <row r="83" spans="1:83" s="6" customFormat="1" x14ac:dyDescent="0.3">
      <c r="A83" s="6">
        <v>75</v>
      </c>
      <c r="B83" s="6" t="s">
        <v>1003</v>
      </c>
      <c r="D83" s="6" t="s">
        <v>968</v>
      </c>
      <c r="E83" s="6" t="s">
        <v>1018</v>
      </c>
      <c r="G83" s="6" t="s">
        <v>1017</v>
      </c>
      <c r="I83" s="6" t="s">
        <v>1019</v>
      </c>
      <c r="AM83" s="6">
        <v>87.5</v>
      </c>
      <c r="CE83" s="6" t="s">
        <v>1021</v>
      </c>
    </row>
    <row r="84" spans="1:83" s="6" customFormat="1" x14ac:dyDescent="0.3">
      <c r="A84" s="6">
        <v>75</v>
      </c>
      <c r="B84" s="6" t="s">
        <v>1004</v>
      </c>
      <c r="D84" s="6" t="s">
        <v>968</v>
      </c>
      <c r="E84" s="6" t="s">
        <v>1018</v>
      </c>
      <c r="G84" s="6" t="s">
        <v>1017</v>
      </c>
      <c r="I84" s="6" t="s">
        <v>1020</v>
      </c>
      <c r="AM84" s="6">
        <v>87.5</v>
      </c>
    </row>
    <row r="85" spans="1:83" s="6" customFormat="1" x14ac:dyDescent="0.3">
      <c r="A85" s="6">
        <v>75</v>
      </c>
      <c r="B85" s="6" t="s">
        <v>1005</v>
      </c>
      <c r="D85" s="6" t="s">
        <v>968</v>
      </c>
      <c r="E85" s="6" t="s">
        <v>1018</v>
      </c>
      <c r="G85" s="6" t="s">
        <v>1017</v>
      </c>
      <c r="AM85" s="6">
        <v>86.6</v>
      </c>
    </row>
    <row r="86" spans="1:83" s="6" customFormat="1" x14ac:dyDescent="0.3">
      <c r="A86" s="6">
        <v>75</v>
      </c>
      <c r="B86" s="6" t="s">
        <v>1006</v>
      </c>
      <c r="D86" s="6" t="s">
        <v>968</v>
      </c>
      <c r="E86" s="6" t="s">
        <v>1018</v>
      </c>
      <c r="G86" s="6" t="s">
        <v>1017</v>
      </c>
      <c r="AM86" s="6">
        <v>95.2</v>
      </c>
    </row>
    <row r="87" spans="1:83" s="6" customFormat="1" x14ac:dyDescent="0.3">
      <c r="A87" s="6">
        <v>75</v>
      </c>
      <c r="B87" s="6" t="s">
        <v>1007</v>
      </c>
      <c r="D87" s="6" t="s">
        <v>968</v>
      </c>
      <c r="E87" s="6" t="s">
        <v>1018</v>
      </c>
      <c r="G87" s="6" t="s">
        <v>1017</v>
      </c>
      <c r="AM87" s="6">
        <v>95.4</v>
      </c>
    </row>
    <row r="88" spans="1:83" s="6" customFormat="1" x14ac:dyDescent="0.3">
      <c r="A88" s="6">
        <v>75</v>
      </c>
      <c r="B88" s="6" t="s">
        <v>1008</v>
      </c>
      <c r="D88" s="6" t="s">
        <v>968</v>
      </c>
      <c r="E88" s="6" t="s">
        <v>1018</v>
      </c>
      <c r="G88" s="6" t="s">
        <v>1017</v>
      </c>
      <c r="AM88" s="6">
        <v>93.1</v>
      </c>
    </row>
    <row r="89" spans="1:83" s="6" customFormat="1" x14ac:dyDescent="0.3">
      <c r="A89" s="6">
        <v>75</v>
      </c>
      <c r="B89" s="6" t="s">
        <v>1009</v>
      </c>
      <c r="D89" s="6" t="s">
        <v>968</v>
      </c>
      <c r="E89" s="6" t="s">
        <v>1018</v>
      </c>
      <c r="G89" s="6" t="s">
        <v>1017</v>
      </c>
      <c r="AM89" s="6">
        <v>95.4</v>
      </c>
    </row>
    <row r="90" spans="1:83" s="6" customFormat="1" x14ac:dyDescent="0.3">
      <c r="A90" s="6">
        <v>75</v>
      </c>
      <c r="B90" s="6" t="s">
        <v>1010</v>
      </c>
      <c r="D90" s="6" t="s">
        <v>968</v>
      </c>
      <c r="E90" s="6" t="s">
        <v>1018</v>
      </c>
      <c r="G90" s="6" t="s">
        <v>1017</v>
      </c>
      <c r="AM90" s="6">
        <v>95</v>
      </c>
    </row>
    <row r="91" spans="1:83" s="6" customFormat="1" x14ac:dyDescent="0.3">
      <c r="A91" s="6">
        <v>75</v>
      </c>
      <c r="B91" s="6" t="s">
        <v>1011</v>
      </c>
      <c r="D91" s="6" t="s">
        <v>968</v>
      </c>
      <c r="E91" s="6" t="s">
        <v>1018</v>
      </c>
      <c r="G91" s="6" t="s">
        <v>1017</v>
      </c>
      <c r="AM91" s="6">
        <v>94.5</v>
      </c>
    </row>
    <row r="92" spans="1:83" s="6" customFormat="1" x14ac:dyDescent="0.3">
      <c r="A92" s="6">
        <v>75</v>
      </c>
      <c r="B92" s="6" t="s">
        <v>1012</v>
      </c>
      <c r="D92" s="6" t="s">
        <v>968</v>
      </c>
      <c r="E92" s="6" t="s">
        <v>1018</v>
      </c>
      <c r="G92" s="6" t="s">
        <v>1017</v>
      </c>
      <c r="AM92" s="6">
        <v>75.7</v>
      </c>
    </row>
    <row r="93" spans="1:83" s="6" customFormat="1" x14ac:dyDescent="0.3">
      <c r="A93" s="6">
        <v>75</v>
      </c>
      <c r="B93" s="6" t="s">
        <v>1013</v>
      </c>
      <c r="D93" s="6" t="s">
        <v>968</v>
      </c>
      <c r="E93" s="6" t="s">
        <v>1018</v>
      </c>
      <c r="G93" s="6" t="s">
        <v>1017</v>
      </c>
      <c r="AM93" s="6">
        <v>75.2</v>
      </c>
    </row>
    <row r="94" spans="1:83" s="6" customFormat="1" x14ac:dyDescent="0.3">
      <c r="A94" s="6">
        <v>75</v>
      </c>
      <c r="B94" s="6" t="s">
        <v>1014</v>
      </c>
      <c r="D94" s="6" t="s">
        <v>968</v>
      </c>
      <c r="E94" s="6" t="s">
        <v>1018</v>
      </c>
      <c r="G94" s="6" t="s">
        <v>1017</v>
      </c>
      <c r="AM94" s="6">
        <v>75.2</v>
      </c>
    </row>
    <row r="95" spans="1:83" s="6" customFormat="1" x14ac:dyDescent="0.3">
      <c r="A95" s="6">
        <v>75</v>
      </c>
      <c r="B95" s="6" t="s">
        <v>1015</v>
      </c>
      <c r="D95" s="6" t="s">
        <v>968</v>
      </c>
      <c r="E95" s="6" t="s">
        <v>1018</v>
      </c>
      <c r="G95" s="6" t="s">
        <v>1017</v>
      </c>
      <c r="AM95" s="6">
        <v>8.1999999999999993</v>
      </c>
    </row>
    <row r="96" spans="1:83" s="6" customFormat="1" x14ac:dyDescent="0.3">
      <c r="A96" s="6">
        <v>75</v>
      </c>
      <c r="B96" s="6" t="s">
        <v>1016</v>
      </c>
      <c r="D96" s="6" t="s">
        <v>968</v>
      </c>
      <c r="E96" s="6" t="s">
        <v>1018</v>
      </c>
      <c r="G96" s="6" t="s">
        <v>1017</v>
      </c>
      <c r="AM96" s="6">
        <v>21.4</v>
      </c>
    </row>
    <row r="97" spans="1:83" s="8" customFormat="1" x14ac:dyDescent="0.3">
      <c r="A97" s="8">
        <v>76</v>
      </c>
      <c r="B97" s="8" t="s">
        <v>1027</v>
      </c>
      <c r="D97" s="8" t="s">
        <v>968</v>
      </c>
      <c r="F97" s="8" t="s">
        <v>1036</v>
      </c>
      <c r="G97" s="8" t="s">
        <v>1017</v>
      </c>
      <c r="Q97" s="8">
        <v>60</v>
      </c>
      <c r="CE97" s="8" t="s">
        <v>1026</v>
      </c>
    </row>
    <row r="98" spans="1:83" s="8" customFormat="1" x14ac:dyDescent="0.3">
      <c r="A98" s="8">
        <v>76</v>
      </c>
      <c r="B98" s="8" t="s">
        <v>1028</v>
      </c>
      <c r="D98" s="8" t="s">
        <v>968</v>
      </c>
      <c r="F98" s="8" t="s">
        <v>1036</v>
      </c>
      <c r="G98" s="8" t="s">
        <v>1017</v>
      </c>
      <c r="Q98" s="8">
        <v>45</v>
      </c>
      <c r="AM98" s="9">
        <f>(Q97-Q98)/Q97*100</f>
        <v>25</v>
      </c>
    </row>
    <row r="99" spans="1:83" s="8" customFormat="1" x14ac:dyDescent="0.3">
      <c r="A99" s="8">
        <v>76</v>
      </c>
      <c r="B99" s="8" t="s">
        <v>1029</v>
      </c>
      <c r="D99" s="8" t="s">
        <v>968</v>
      </c>
      <c r="F99" s="8" t="s">
        <v>1036</v>
      </c>
      <c r="G99" s="8" t="s">
        <v>1017</v>
      </c>
      <c r="Q99" s="8">
        <v>60</v>
      </c>
    </row>
    <row r="100" spans="1:83" s="8" customFormat="1" x14ac:dyDescent="0.3">
      <c r="A100" s="8">
        <v>76</v>
      </c>
      <c r="B100" s="8" t="s">
        <v>1030</v>
      </c>
      <c r="D100" s="8" t="s">
        <v>968</v>
      </c>
      <c r="F100" s="8" t="s">
        <v>1036</v>
      </c>
      <c r="G100" s="8" t="s">
        <v>1017</v>
      </c>
      <c r="Q100" s="8">
        <v>49</v>
      </c>
      <c r="AM100" s="9">
        <f t="shared" ref="AM100" si="38">(Q99-Q100)/Q99*100</f>
        <v>18.333333333333332</v>
      </c>
    </row>
    <row r="101" spans="1:83" s="8" customFormat="1" x14ac:dyDescent="0.3">
      <c r="A101" s="8">
        <v>76</v>
      </c>
      <c r="B101" s="8" t="s">
        <v>1031</v>
      </c>
      <c r="D101" s="8" t="s">
        <v>968</v>
      </c>
      <c r="F101" s="8" t="s">
        <v>1036</v>
      </c>
      <c r="G101" s="8" t="s">
        <v>1017</v>
      </c>
      <c r="Q101" s="8">
        <v>60</v>
      </c>
    </row>
    <row r="102" spans="1:83" s="8" customFormat="1" x14ac:dyDescent="0.3">
      <c r="A102" s="8">
        <v>76</v>
      </c>
      <c r="B102" s="8" t="s">
        <v>1032</v>
      </c>
      <c r="D102" s="8" t="s">
        <v>968</v>
      </c>
      <c r="F102" s="8" t="s">
        <v>1036</v>
      </c>
      <c r="G102" s="8" t="s">
        <v>1017</v>
      </c>
      <c r="Q102" s="8">
        <v>2</v>
      </c>
      <c r="AM102" s="9">
        <f t="shared" ref="AM102" si="39">(Q101-Q102)/Q101*100</f>
        <v>96.666666666666671</v>
      </c>
    </row>
    <row r="103" spans="1:83" s="8" customFormat="1" x14ac:dyDescent="0.3">
      <c r="A103" s="8">
        <v>76</v>
      </c>
      <c r="B103" s="8" t="s">
        <v>1027</v>
      </c>
      <c r="D103" s="8" t="s">
        <v>968</v>
      </c>
      <c r="F103" s="8" t="s">
        <v>1036</v>
      </c>
      <c r="G103" s="8" t="s">
        <v>1017</v>
      </c>
      <c r="Q103" s="8">
        <v>200</v>
      </c>
    </row>
    <row r="104" spans="1:83" s="8" customFormat="1" x14ac:dyDescent="0.3">
      <c r="A104" s="8">
        <v>76</v>
      </c>
      <c r="B104" s="8" t="s">
        <v>1028</v>
      </c>
      <c r="D104" s="8" t="s">
        <v>968</v>
      </c>
      <c r="F104" s="8" t="s">
        <v>1036</v>
      </c>
      <c r="G104" s="8" t="s">
        <v>1017</v>
      </c>
      <c r="Q104" s="8">
        <v>160</v>
      </c>
      <c r="AM104" s="9">
        <f t="shared" ref="AM104" si="40">(Q103-Q104)/Q103*100</f>
        <v>20</v>
      </c>
    </row>
    <row r="105" spans="1:83" s="8" customFormat="1" x14ac:dyDescent="0.3">
      <c r="A105" s="8">
        <v>76</v>
      </c>
      <c r="B105" s="8" t="s">
        <v>1033</v>
      </c>
      <c r="D105" s="8" t="s">
        <v>968</v>
      </c>
      <c r="F105" s="8" t="s">
        <v>1036</v>
      </c>
      <c r="G105" s="8" t="s">
        <v>1017</v>
      </c>
      <c r="Q105" s="8">
        <v>200</v>
      </c>
    </row>
    <row r="106" spans="1:83" s="8" customFormat="1" x14ac:dyDescent="0.3">
      <c r="A106" s="8">
        <v>76</v>
      </c>
      <c r="B106" s="8" t="s">
        <v>1034</v>
      </c>
      <c r="D106" s="8" t="s">
        <v>968</v>
      </c>
      <c r="F106" s="8" t="s">
        <v>1036</v>
      </c>
      <c r="G106" s="8" t="s">
        <v>1017</v>
      </c>
      <c r="Q106" s="8">
        <v>182</v>
      </c>
      <c r="AM106" s="9">
        <f t="shared" ref="AM106" si="41">(Q105-Q106)/Q105*100</f>
        <v>9</v>
      </c>
    </row>
    <row r="107" spans="1:83" s="8" customFormat="1" x14ac:dyDescent="0.3">
      <c r="A107" s="8">
        <v>76</v>
      </c>
      <c r="B107" s="8" t="s">
        <v>1035</v>
      </c>
      <c r="D107" s="8" t="s">
        <v>968</v>
      </c>
      <c r="F107" s="8" t="s">
        <v>1036</v>
      </c>
      <c r="G107" s="8" t="s">
        <v>1017</v>
      </c>
      <c r="Q107" s="8">
        <v>200</v>
      </c>
    </row>
    <row r="108" spans="1:83" s="8" customFormat="1" x14ac:dyDescent="0.3">
      <c r="A108" s="8">
        <v>76</v>
      </c>
      <c r="B108" s="8" t="s">
        <v>1032</v>
      </c>
      <c r="D108" s="8" t="s">
        <v>968</v>
      </c>
      <c r="F108" s="8" t="s">
        <v>1036</v>
      </c>
      <c r="G108" s="8" t="s">
        <v>1017</v>
      </c>
      <c r="Q108" s="8">
        <v>114</v>
      </c>
      <c r="AM108" s="9">
        <f t="shared" ref="AM108" si="42">(Q107-Q108)/Q107*100</f>
        <v>43</v>
      </c>
    </row>
    <row r="109" spans="1:83" s="4" customFormat="1" x14ac:dyDescent="0.3">
      <c r="A109" s="4">
        <v>81</v>
      </c>
      <c r="B109" s="4" t="s">
        <v>1089</v>
      </c>
      <c r="C109" s="4" t="s">
        <v>898</v>
      </c>
      <c r="F109" s="4" t="s">
        <v>1087</v>
      </c>
      <c r="G109" s="4" t="s">
        <v>1088</v>
      </c>
      <c r="I109" s="4" t="s">
        <v>1093</v>
      </c>
      <c r="BT109" s="4">
        <v>45</v>
      </c>
      <c r="CE109" s="4" t="s">
        <v>1094</v>
      </c>
    </row>
    <row r="110" spans="1:83" s="4" customFormat="1" x14ac:dyDescent="0.3">
      <c r="A110" s="4">
        <v>81</v>
      </c>
      <c r="B110" s="4" t="s">
        <v>1090</v>
      </c>
      <c r="C110" s="4" t="s">
        <v>898</v>
      </c>
      <c r="F110" s="4" t="s">
        <v>1087</v>
      </c>
      <c r="G110" s="4" t="s">
        <v>1088</v>
      </c>
      <c r="I110" s="4" t="s">
        <v>1095</v>
      </c>
      <c r="BT110" s="4">
        <v>71</v>
      </c>
    </row>
    <row r="111" spans="1:83" s="4" customFormat="1" x14ac:dyDescent="0.3">
      <c r="A111" s="4">
        <v>81</v>
      </c>
      <c r="B111" s="4" t="s">
        <v>1091</v>
      </c>
      <c r="C111" s="4" t="s">
        <v>898</v>
      </c>
      <c r="F111" s="4" t="s">
        <v>1087</v>
      </c>
      <c r="G111" s="4" t="s">
        <v>1088</v>
      </c>
      <c r="BT111" s="4">
        <v>99</v>
      </c>
    </row>
    <row r="112" spans="1:83" s="4" customFormat="1" x14ac:dyDescent="0.3">
      <c r="A112" s="4">
        <v>81</v>
      </c>
      <c r="B112" s="4" t="s">
        <v>1092</v>
      </c>
      <c r="C112" s="4" t="s">
        <v>898</v>
      </c>
      <c r="F112" s="4" t="s">
        <v>1087</v>
      </c>
      <c r="G112" s="4" t="s">
        <v>1088</v>
      </c>
      <c r="BT112" s="4">
        <v>99</v>
      </c>
    </row>
    <row r="113" spans="1:83" s="6" customFormat="1" x14ac:dyDescent="0.3">
      <c r="A113" s="6">
        <v>85</v>
      </c>
      <c r="B113" s="6" t="s">
        <v>326</v>
      </c>
      <c r="Q113" s="6">
        <v>31.2</v>
      </c>
      <c r="R113" s="6">
        <v>57.1</v>
      </c>
      <c r="S113" s="6">
        <v>8.5</v>
      </c>
      <c r="T113" s="6">
        <v>95.2</v>
      </c>
      <c r="V113" s="6">
        <v>16.8</v>
      </c>
      <c r="W113" s="6">
        <v>51.7</v>
      </c>
      <c r="Z113" s="6">
        <v>16000</v>
      </c>
      <c r="CE113" s="6" t="s">
        <v>1158</v>
      </c>
    </row>
    <row r="114" spans="1:83" s="6" customFormat="1" x14ac:dyDescent="0.3">
      <c r="A114" s="6">
        <v>85</v>
      </c>
      <c r="B114" s="6" t="s">
        <v>1157</v>
      </c>
      <c r="Q114" s="6">
        <v>0.03</v>
      </c>
      <c r="R114" s="6">
        <v>50.3</v>
      </c>
      <c r="S114" s="6">
        <v>5</v>
      </c>
      <c r="T114" s="6">
        <v>59.7</v>
      </c>
      <c r="V114" s="6">
        <v>15.7</v>
      </c>
      <c r="W114" s="6">
        <v>6.7</v>
      </c>
      <c r="Z114" s="6">
        <v>20</v>
      </c>
      <c r="AM114" s="7">
        <f>(Q113-Q114)/Q113*100</f>
        <v>99.90384615384616</v>
      </c>
      <c r="AN114" s="7">
        <f t="shared" ref="AN114:AV114" si="43">(R113-R114)/R113*100</f>
        <v>11.908931698774088</v>
      </c>
      <c r="AO114" s="7">
        <f t="shared" si="43"/>
        <v>41.17647058823529</v>
      </c>
      <c r="AP114" s="7">
        <f t="shared" si="43"/>
        <v>37.289915966386559</v>
      </c>
      <c r="AQ114" s="7"/>
      <c r="AR114" s="7">
        <f t="shared" si="43"/>
        <v>6.5476190476190563</v>
      </c>
      <c r="AS114" s="7">
        <f t="shared" si="43"/>
        <v>87.040618955512571</v>
      </c>
      <c r="AT114" s="7"/>
      <c r="AU114" s="7"/>
      <c r="AV114" s="7">
        <f t="shared" si="43"/>
        <v>99.875</v>
      </c>
    </row>
    <row r="115" spans="1:83" s="8" customFormat="1" x14ac:dyDescent="0.3">
      <c r="A115" s="8">
        <v>89</v>
      </c>
      <c r="B115" s="8" t="s">
        <v>1195</v>
      </c>
      <c r="E115" s="8" t="s">
        <v>1203</v>
      </c>
      <c r="F115" s="8" t="s">
        <v>1205</v>
      </c>
      <c r="G115" s="8" t="s">
        <v>133</v>
      </c>
      <c r="I115" s="8" t="s">
        <v>1206</v>
      </c>
      <c r="Q115" s="8">
        <v>57</v>
      </c>
      <c r="R115" s="8">
        <v>26.2</v>
      </c>
    </row>
    <row r="116" spans="1:83" s="8" customFormat="1" x14ac:dyDescent="0.3">
      <c r="A116" s="8">
        <v>89</v>
      </c>
      <c r="B116" s="8" t="s">
        <v>1196</v>
      </c>
      <c r="E116" s="8" t="s">
        <v>1203</v>
      </c>
      <c r="F116" s="8" t="s">
        <v>1205</v>
      </c>
      <c r="G116" s="8" t="s">
        <v>133</v>
      </c>
      <c r="I116" s="8" t="s">
        <v>1206</v>
      </c>
      <c r="Q116" s="8">
        <v>11.6</v>
      </c>
      <c r="R116" s="8">
        <v>29.6</v>
      </c>
      <c r="AM116" s="9">
        <f>(Q115-Q116)/Q115*100</f>
        <v>79.649122807017534</v>
      </c>
      <c r="AN116" s="9">
        <f>(R115-R116)/R115*100</f>
        <v>-12.977099236641228</v>
      </c>
    </row>
    <row r="117" spans="1:83" s="8" customFormat="1" x14ac:dyDescent="0.3">
      <c r="A117" s="8">
        <v>89</v>
      </c>
      <c r="B117" s="8" t="s">
        <v>1197</v>
      </c>
      <c r="E117" s="8" t="s">
        <v>1203</v>
      </c>
      <c r="F117" s="8" t="s">
        <v>1205</v>
      </c>
      <c r="G117" s="8" t="s">
        <v>133</v>
      </c>
      <c r="I117" s="8" t="s">
        <v>1206</v>
      </c>
      <c r="Q117" s="8">
        <v>1.2</v>
      </c>
      <c r="R117" s="8">
        <v>27.3</v>
      </c>
    </row>
    <row r="118" spans="1:83" s="8" customFormat="1" x14ac:dyDescent="0.3">
      <c r="A118" s="8">
        <v>89</v>
      </c>
      <c r="B118" s="8" t="s">
        <v>1198</v>
      </c>
      <c r="E118" s="8" t="s">
        <v>1203</v>
      </c>
      <c r="F118" s="8" t="s">
        <v>1205</v>
      </c>
      <c r="G118" s="8" t="s">
        <v>133</v>
      </c>
      <c r="I118" s="8" t="s">
        <v>1206</v>
      </c>
      <c r="Q118" s="8">
        <v>0.2</v>
      </c>
      <c r="R118" s="8">
        <v>7.1</v>
      </c>
      <c r="AM118" s="9">
        <f t="shared" ref="AM118" si="44">(Q117-Q118)/Q117*100</f>
        <v>83.333333333333343</v>
      </c>
      <c r="AN118" s="9">
        <f t="shared" ref="AN118" si="45">(R117-R118)/R117*100</f>
        <v>73.992673992674</v>
      </c>
    </row>
    <row r="119" spans="1:83" s="8" customFormat="1" x14ac:dyDescent="0.3">
      <c r="A119" s="8">
        <v>89</v>
      </c>
      <c r="B119" s="8" t="s">
        <v>1199</v>
      </c>
      <c r="E119" s="8" t="s">
        <v>1203</v>
      </c>
      <c r="F119" s="8" t="s">
        <v>1205</v>
      </c>
      <c r="G119" s="8" t="s">
        <v>133</v>
      </c>
      <c r="I119" s="8" t="s">
        <v>1206</v>
      </c>
      <c r="Q119" s="8">
        <v>33.9</v>
      </c>
      <c r="R119" s="8">
        <v>0.1</v>
      </c>
    </row>
    <row r="120" spans="1:83" s="8" customFormat="1" x14ac:dyDescent="0.3">
      <c r="A120" s="8">
        <v>89</v>
      </c>
      <c r="B120" s="8" t="s">
        <v>1200</v>
      </c>
      <c r="E120" s="8" t="s">
        <v>1203</v>
      </c>
      <c r="F120" s="8" t="s">
        <v>1205</v>
      </c>
      <c r="G120" s="8" t="s">
        <v>133</v>
      </c>
      <c r="I120" s="8" t="s">
        <v>1206</v>
      </c>
      <c r="Q120" s="8">
        <v>2.9</v>
      </c>
      <c r="R120" s="8">
        <v>0.03</v>
      </c>
      <c r="AM120" s="9">
        <f t="shared" ref="AM120" si="46">(Q119-Q120)/Q119*100</f>
        <v>91.445427728613566</v>
      </c>
      <c r="AN120" s="9">
        <f t="shared" ref="AN120" si="47">(R119-R120)/R119*100</f>
        <v>70</v>
      </c>
    </row>
    <row r="121" spans="1:83" s="8" customFormat="1" x14ac:dyDescent="0.3">
      <c r="A121" s="8">
        <v>89</v>
      </c>
      <c r="B121" s="8" t="s">
        <v>1201</v>
      </c>
      <c r="E121" s="8" t="s">
        <v>1204</v>
      </c>
      <c r="F121" s="8" t="s">
        <v>1205</v>
      </c>
      <c r="G121" s="8" t="s">
        <v>133</v>
      </c>
      <c r="I121" s="8" t="s">
        <v>1207</v>
      </c>
      <c r="Q121" s="8">
        <v>4.8</v>
      </c>
      <c r="R121" s="8">
        <v>0.06</v>
      </c>
    </row>
    <row r="122" spans="1:83" s="8" customFormat="1" x14ac:dyDescent="0.3">
      <c r="A122" s="8">
        <v>89</v>
      </c>
      <c r="B122" s="8" t="s">
        <v>1202</v>
      </c>
      <c r="E122" s="8" t="s">
        <v>1204</v>
      </c>
      <c r="F122" s="8" t="s">
        <v>1205</v>
      </c>
      <c r="G122" s="8" t="s">
        <v>133</v>
      </c>
      <c r="I122" s="8" t="s">
        <v>1207</v>
      </c>
      <c r="Q122" s="8">
        <v>2</v>
      </c>
      <c r="R122" s="8">
        <v>0.28999999999999998</v>
      </c>
      <c r="AM122" s="9">
        <f t="shared" ref="AM122:AN138" si="48">(Q121-Q122)/Q121*100</f>
        <v>58.333333333333336</v>
      </c>
      <c r="AN122" s="9">
        <f t="shared" si="48"/>
        <v>-383.33333333333331</v>
      </c>
    </row>
    <row r="123" spans="1:83" s="4" customFormat="1" x14ac:dyDescent="0.3">
      <c r="A123" s="4">
        <v>90</v>
      </c>
      <c r="B123" s="4" t="s">
        <v>1212</v>
      </c>
      <c r="E123" s="36">
        <v>42492</v>
      </c>
      <c r="F123" s="4" t="s">
        <v>1215</v>
      </c>
      <c r="G123" s="4" t="s">
        <v>133</v>
      </c>
      <c r="H123" s="4" t="s">
        <v>1216</v>
      </c>
      <c r="Q123" s="4">
        <v>7.6</v>
      </c>
    </row>
    <row r="124" spans="1:83" s="4" customFormat="1" x14ac:dyDescent="0.3">
      <c r="A124" s="4">
        <v>90</v>
      </c>
      <c r="B124" s="4" t="s">
        <v>1213</v>
      </c>
      <c r="E124" s="36">
        <v>42492</v>
      </c>
      <c r="F124" s="4" t="s">
        <v>1215</v>
      </c>
      <c r="G124" s="4" t="s">
        <v>133</v>
      </c>
      <c r="Q124" s="4">
        <v>0.5</v>
      </c>
      <c r="AM124" s="5">
        <f t="shared" si="48"/>
        <v>93.421052631578945</v>
      </c>
    </row>
    <row r="125" spans="1:83" s="4" customFormat="1" x14ac:dyDescent="0.3">
      <c r="A125" s="4">
        <v>90</v>
      </c>
      <c r="B125" s="4" t="s">
        <v>1212</v>
      </c>
      <c r="E125" s="36">
        <v>42499</v>
      </c>
      <c r="F125" s="4" t="s">
        <v>1215</v>
      </c>
      <c r="G125" s="4" t="s">
        <v>133</v>
      </c>
      <c r="Q125" s="4">
        <v>5.0999999999999996</v>
      </c>
    </row>
    <row r="126" spans="1:83" s="4" customFormat="1" x14ac:dyDescent="0.3">
      <c r="A126" s="4">
        <v>90</v>
      </c>
      <c r="B126" s="4" t="s">
        <v>1213</v>
      </c>
      <c r="E126" s="36">
        <v>42499</v>
      </c>
      <c r="F126" s="4" t="s">
        <v>1215</v>
      </c>
      <c r="G126" s="4" t="s">
        <v>133</v>
      </c>
      <c r="Q126" s="4">
        <v>0.05</v>
      </c>
      <c r="AM126" s="5">
        <f t="shared" si="48"/>
        <v>99.019607843137265</v>
      </c>
    </row>
    <row r="127" spans="1:83" s="4" customFormat="1" x14ac:dyDescent="0.3">
      <c r="A127" s="4">
        <v>90</v>
      </c>
      <c r="B127" s="4" t="s">
        <v>1212</v>
      </c>
      <c r="E127" s="36">
        <v>42503</v>
      </c>
      <c r="F127" s="4" t="s">
        <v>1215</v>
      </c>
      <c r="G127" s="4" t="s">
        <v>133</v>
      </c>
      <c r="Q127" s="4">
        <v>5.8</v>
      </c>
    </row>
    <row r="128" spans="1:83" s="4" customFormat="1" x14ac:dyDescent="0.3">
      <c r="A128" s="4">
        <v>90</v>
      </c>
      <c r="B128" s="4" t="s">
        <v>1213</v>
      </c>
      <c r="E128" s="36">
        <v>42503</v>
      </c>
      <c r="F128" s="4" t="s">
        <v>1215</v>
      </c>
      <c r="G128" s="4" t="s">
        <v>133</v>
      </c>
      <c r="Q128" s="4">
        <v>0.05</v>
      </c>
      <c r="AM128" s="5">
        <f t="shared" si="48"/>
        <v>99.137931034482762</v>
      </c>
    </row>
    <row r="129" spans="1:83" s="4" customFormat="1" x14ac:dyDescent="0.3">
      <c r="A129" s="4">
        <v>90</v>
      </c>
      <c r="B129" s="4" t="s">
        <v>1212</v>
      </c>
      <c r="E129" s="36">
        <v>42506</v>
      </c>
      <c r="F129" s="4" t="s">
        <v>1215</v>
      </c>
      <c r="G129" s="4" t="s">
        <v>133</v>
      </c>
      <c r="Q129" s="4">
        <v>6.1</v>
      </c>
    </row>
    <row r="130" spans="1:83" s="4" customFormat="1" x14ac:dyDescent="0.3">
      <c r="A130" s="4">
        <v>90</v>
      </c>
      <c r="B130" s="4" t="s">
        <v>1213</v>
      </c>
      <c r="E130" s="36">
        <v>42506</v>
      </c>
      <c r="F130" s="4" t="s">
        <v>1215</v>
      </c>
      <c r="G130" s="4" t="s">
        <v>133</v>
      </c>
      <c r="Q130" s="4">
        <v>0.05</v>
      </c>
      <c r="AM130" s="5">
        <f t="shared" si="48"/>
        <v>99.180327868852459</v>
      </c>
    </row>
    <row r="131" spans="1:83" s="4" customFormat="1" x14ac:dyDescent="0.3">
      <c r="A131" s="4">
        <v>90</v>
      </c>
      <c r="B131" s="4" t="s">
        <v>1212</v>
      </c>
      <c r="E131" s="36">
        <v>42510</v>
      </c>
      <c r="F131" s="4" t="s">
        <v>1215</v>
      </c>
      <c r="G131" s="4" t="s">
        <v>133</v>
      </c>
      <c r="Q131" s="4">
        <v>7.8</v>
      </c>
    </row>
    <row r="132" spans="1:83" s="4" customFormat="1" x14ac:dyDescent="0.3">
      <c r="A132" s="4">
        <v>90</v>
      </c>
      <c r="B132" s="4" t="s">
        <v>1213</v>
      </c>
      <c r="E132" s="36">
        <v>42510</v>
      </c>
      <c r="F132" s="4" t="s">
        <v>1215</v>
      </c>
      <c r="G132" s="4" t="s">
        <v>133</v>
      </c>
      <c r="Q132" s="4">
        <v>2.2000000000000002</v>
      </c>
      <c r="AM132" s="5">
        <f t="shared" si="48"/>
        <v>71.794871794871796</v>
      </c>
    </row>
    <row r="133" spans="1:83" s="4" customFormat="1" x14ac:dyDescent="0.3">
      <c r="A133" s="4">
        <v>90</v>
      </c>
      <c r="B133" s="4" t="s">
        <v>1212</v>
      </c>
      <c r="E133" s="36">
        <v>42516</v>
      </c>
      <c r="F133" s="4" t="s">
        <v>1215</v>
      </c>
      <c r="G133" s="4" t="s">
        <v>133</v>
      </c>
      <c r="Q133" s="4">
        <v>5.7</v>
      </c>
    </row>
    <row r="134" spans="1:83" s="4" customFormat="1" x14ac:dyDescent="0.3">
      <c r="A134" s="4">
        <v>90</v>
      </c>
      <c r="B134" s="4" t="s">
        <v>1213</v>
      </c>
      <c r="E134" s="36">
        <v>42516</v>
      </c>
      <c r="F134" s="4" t="s">
        <v>1215</v>
      </c>
      <c r="G134" s="4" t="s">
        <v>133</v>
      </c>
      <c r="Q134" s="4">
        <v>0.05</v>
      </c>
      <c r="AM134" s="5">
        <f t="shared" si="48"/>
        <v>99.122807017543863</v>
      </c>
    </row>
    <row r="135" spans="1:83" s="4" customFormat="1" x14ac:dyDescent="0.3">
      <c r="A135" s="4">
        <v>90</v>
      </c>
      <c r="B135" s="4" t="s">
        <v>1212</v>
      </c>
      <c r="E135" s="36">
        <v>42528</v>
      </c>
      <c r="F135" s="4" t="s">
        <v>1215</v>
      </c>
      <c r="G135" s="4" t="s">
        <v>133</v>
      </c>
      <c r="Q135" s="4">
        <v>5.9</v>
      </c>
    </row>
    <row r="136" spans="1:83" s="4" customFormat="1" x14ac:dyDescent="0.3">
      <c r="A136" s="4">
        <v>90</v>
      </c>
      <c r="B136" s="4" t="s">
        <v>1213</v>
      </c>
      <c r="E136" s="36">
        <v>42528</v>
      </c>
      <c r="F136" s="4" t="s">
        <v>1215</v>
      </c>
      <c r="G136" s="4" t="s">
        <v>133</v>
      </c>
      <c r="Q136" s="4">
        <v>0.05</v>
      </c>
      <c r="AM136" s="5">
        <f t="shared" si="48"/>
        <v>99.152542372881356</v>
      </c>
    </row>
    <row r="137" spans="1:83" s="6" customFormat="1" x14ac:dyDescent="0.3">
      <c r="A137" s="6">
        <v>92</v>
      </c>
      <c r="B137" s="6" t="s">
        <v>1239</v>
      </c>
      <c r="F137" s="6" t="s">
        <v>1245</v>
      </c>
      <c r="G137" s="6" t="s">
        <v>1246</v>
      </c>
      <c r="H137" s="6" t="s">
        <v>1242</v>
      </c>
      <c r="Q137" s="6">
        <v>240</v>
      </c>
      <c r="CE137" s="6" t="s">
        <v>1241</v>
      </c>
    </row>
    <row r="138" spans="1:83" s="6" customFormat="1" x14ac:dyDescent="0.3">
      <c r="A138" s="6">
        <v>92</v>
      </c>
      <c r="B138" s="6" t="s">
        <v>1240</v>
      </c>
      <c r="F138" s="6" t="s">
        <v>1245</v>
      </c>
      <c r="G138" s="6" t="s">
        <v>1246</v>
      </c>
      <c r="H138" s="6" t="s">
        <v>1242</v>
      </c>
      <c r="Q138" s="6">
        <v>130</v>
      </c>
      <c r="AM138" s="7">
        <f t="shared" si="48"/>
        <v>45.833333333333329</v>
      </c>
    </row>
    <row r="139" spans="1:83" s="6" customFormat="1" x14ac:dyDescent="0.3">
      <c r="A139" s="6">
        <v>92</v>
      </c>
      <c r="B139" s="6" t="s">
        <v>1235</v>
      </c>
      <c r="F139" s="6" t="s">
        <v>1247</v>
      </c>
      <c r="G139" s="6" t="s">
        <v>1246</v>
      </c>
      <c r="H139" s="6" t="s">
        <v>1243</v>
      </c>
      <c r="Q139" s="6">
        <v>7</v>
      </c>
    </row>
    <row r="140" spans="1:83" s="6" customFormat="1" x14ac:dyDescent="0.3">
      <c r="A140" s="6">
        <v>92</v>
      </c>
      <c r="B140" s="6" t="s">
        <v>1236</v>
      </c>
      <c r="F140" s="6" t="s">
        <v>1247</v>
      </c>
      <c r="G140" s="6" t="s">
        <v>1246</v>
      </c>
      <c r="H140" s="6" t="s">
        <v>1243</v>
      </c>
      <c r="Q140" s="6">
        <v>0.1</v>
      </c>
      <c r="AM140" s="7">
        <f t="shared" ref="AM140:AN144" si="49">(Q139-Q140)/Q139*100</f>
        <v>98.571428571428584</v>
      </c>
    </row>
    <row r="141" spans="1:83" s="6" customFormat="1" x14ac:dyDescent="0.3">
      <c r="A141" s="6">
        <v>92</v>
      </c>
      <c r="B141" s="6" t="s">
        <v>1237</v>
      </c>
      <c r="F141" s="6" t="s">
        <v>1248</v>
      </c>
      <c r="G141" s="6" t="s">
        <v>1246</v>
      </c>
      <c r="H141" s="6" t="s">
        <v>1244</v>
      </c>
      <c r="Q141" s="6">
        <v>40</v>
      </c>
    </row>
    <row r="142" spans="1:83" s="6" customFormat="1" x14ac:dyDescent="0.3">
      <c r="A142" s="6">
        <v>92</v>
      </c>
      <c r="B142" s="6" t="s">
        <v>1238</v>
      </c>
      <c r="F142" s="6" t="s">
        <v>1248</v>
      </c>
      <c r="G142" s="6" t="s">
        <v>1246</v>
      </c>
      <c r="H142" s="6" t="s">
        <v>1244</v>
      </c>
      <c r="Q142" s="6">
        <v>0.5</v>
      </c>
      <c r="AM142" s="7">
        <f t="shared" si="49"/>
        <v>98.75</v>
      </c>
    </row>
    <row r="143" spans="1:83" s="8" customFormat="1" x14ac:dyDescent="0.3">
      <c r="A143" s="8">
        <v>93</v>
      </c>
      <c r="B143" s="8" t="s">
        <v>1254</v>
      </c>
      <c r="C143" s="8" t="s">
        <v>62</v>
      </c>
      <c r="E143" s="8">
        <v>1996</v>
      </c>
      <c r="F143" s="8" t="s">
        <v>1252</v>
      </c>
      <c r="G143" s="8" t="s">
        <v>1246</v>
      </c>
      <c r="K143" s="8" t="s">
        <v>1253</v>
      </c>
      <c r="Q143" s="8">
        <v>9</v>
      </c>
      <c r="R143" s="8">
        <v>2</v>
      </c>
      <c r="CE143" s="8" t="s">
        <v>1256</v>
      </c>
    </row>
    <row r="144" spans="1:83" s="8" customFormat="1" x14ac:dyDescent="0.3">
      <c r="A144" s="8">
        <v>93</v>
      </c>
      <c r="B144" s="8" t="s">
        <v>1255</v>
      </c>
      <c r="C144" s="8" t="s">
        <v>62</v>
      </c>
      <c r="E144" s="8">
        <v>1996</v>
      </c>
      <c r="F144" s="8" t="s">
        <v>1252</v>
      </c>
      <c r="G144" s="8" t="s">
        <v>1246</v>
      </c>
      <c r="K144" s="8" t="s">
        <v>1253</v>
      </c>
      <c r="Q144" s="8">
        <v>0.5</v>
      </c>
      <c r="R144" s="8">
        <v>5</v>
      </c>
      <c r="AM144" s="9">
        <f t="shared" si="49"/>
        <v>94.444444444444443</v>
      </c>
      <c r="AN144" s="9">
        <f t="shared" si="49"/>
        <v>-150</v>
      </c>
    </row>
    <row r="145" spans="1:83" s="4" customFormat="1" x14ac:dyDescent="0.3">
      <c r="A145" s="4">
        <v>97</v>
      </c>
      <c r="B145" s="4" t="s">
        <v>1299</v>
      </c>
      <c r="E145" s="4" t="s">
        <v>1303</v>
      </c>
      <c r="F145" s="4" t="s">
        <v>1306</v>
      </c>
      <c r="G145" s="4" t="s">
        <v>133</v>
      </c>
      <c r="H145" s="4" t="s">
        <v>258</v>
      </c>
      <c r="I145" s="4" t="s">
        <v>258</v>
      </c>
      <c r="L145" s="4" t="s">
        <v>1308</v>
      </c>
      <c r="Q145" s="4">
        <v>11.84</v>
      </c>
      <c r="R145" s="4">
        <v>0.15</v>
      </c>
      <c r="CE145" s="4" t="s">
        <v>1305</v>
      </c>
    </row>
    <row r="146" spans="1:83" s="4" customFormat="1" x14ac:dyDescent="0.3">
      <c r="A146" s="4">
        <v>97</v>
      </c>
      <c r="B146" s="4" t="s">
        <v>1300</v>
      </c>
      <c r="E146" s="4" t="s">
        <v>1303</v>
      </c>
      <c r="F146" s="4" t="s">
        <v>1306</v>
      </c>
      <c r="G146" s="4" t="s">
        <v>133</v>
      </c>
      <c r="H146" s="4" t="s">
        <v>258</v>
      </c>
      <c r="I146" s="4" t="s">
        <v>258</v>
      </c>
      <c r="Q146" s="4">
        <v>7.99</v>
      </c>
      <c r="R146" s="4">
        <v>0.62</v>
      </c>
      <c r="AM146" s="5">
        <f t="shared" ref="AM146" si="50">(Q145-Q146)/Q145*100</f>
        <v>32.516891891891895</v>
      </c>
      <c r="AN146" s="5">
        <f t="shared" ref="AN146" si="51">(R145-R146)/R145*100</f>
        <v>-313.33333333333331</v>
      </c>
    </row>
    <row r="147" spans="1:83" s="4" customFormat="1" x14ac:dyDescent="0.3">
      <c r="A147" s="4">
        <v>97</v>
      </c>
      <c r="B147" s="4" t="s">
        <v>1301</v>
      </c>
      <c r="E147" s="4" t="s">
        <v>1304</v>
      </c>
      <c r="F147" s="4" t="s">
        <v>1306</v>
      </c>
      <c r="G147" s="4" t="s">
        <v>133</v>
      </c>
      <c r="H147" s="4" t="s">
        <v>1307</v>
      </c>
      <c r="I147" s="4" t="s">
        <v>1307</v>
      </c>
      <c r="L147" s="4" t="s">
        <v>1309</v>
      </c>
      <c r="Q147" s="4">
        <v>3.24</v>
      </c>
      <c r="R147" s="4">
        <v>0.25</v>
      </c>
    </row>
    <row r="148" spans="1:83" s="4" customFormat="1" x14ac:dyDescent="0.3">
      <c r="A148" s="4">
        <v>97</v>
      </c>
      <c r="B148" s="4" t="s">
        <v>1302</v>
      </c>
      <c r="E148" s="4" t="s">
        <v>1304</v>
      </c>
      <c r="F148" s="4" t="s">
        <v>1306</v>
      </c>
      <c r="G148" s="4" t="s">
        <v>133</v>
      </c>
      <c r="H148" s="4" t="s">
        <v>1307</v>
      </c>
      <c r="I148" s="4" t="s">
        <v>1307</v>
      </c>
      <c r="Q148" s="4">
        <v>1.55</v>
      </c>
      <c r="R148" s="4">
        <v>0.13</v>
      </c>
      <c r="AM148" s="5">
        <f t="shared" ref="AM148:AM150" si="52">(Q147-Q148)/Q147*100</f>
        <v>52.160493827160494</v>
      </c>
      <c r="AN148" s="5">
        <f t="shared" ref="AN148" si="53">(R147-R148)/R147*100</f>
        <v>48</v>
      </c>
    </row>
    <row r="149" spans="1:83" s="6" customFormat="1" x14ac:dyDescent="0.3">
      <c r="A149" s="6">
        <v>99</v>
      </c>
      <c r="B149" s="6" t="s">
        <v>1328</v>
      </c>
      <c r="E149" s="6" t="s">
        <v>1330</v>
      </c>
      <c r="F149" s="6" t="s">
        <v>1245</v>
      </c>
      <c r="G149" s="6" t="s">
        <v>1246</v>
      </c>
      <c r="H149" s="6" t="s">
        <v>1242</v>
      </c>
      <c r="Q149" s="6">
        <v>145</v>
      </c>
      <c r="R149" s="6">
        <v>0.28000000000000003</v>
      </c>
      <c r="U149" s="6">
        <v>26</v>
      </c>
      <c r="CE149" s="6" t="s">
        <v>1327</v>
      </c>
    </row>
    <row r="150" spans="1:83" s="6" customFormat="1" x14ac:dyDescent="0.3">
      <c r="A150" s="6">
        <v>99</v>
      </c>
      <c r="B150" s="6" t="s">
        <v>1329</v>
      </c>
      <c r="E150" s="6" t="s">
        <v>1330</v>
      </c>
      <c r="F150" s="6" t="s">
        <v>1245</v>
      </c>
      <c r="G150" s="6" t="s">
        <v>1246</v>
      </c>
      <c r="H150" s="6" t="s">
        <v>1242</v>
      </c>
      <c r="Q150" s="6">
        <v>90</v>
      </c>
      <c r="R150" s="6">
        <v>0.01</v>
      </c>
      <c r="U150" s="6">
        <v>21</v>
      </c>
      <c r="AM150" s="7">
        <f t="shared" si="52"/>
        <v>37.931034482758619</v>
      </c>
      <c r="AN150" s="7">
        <f t="shared" ref="AN150" si="54">(R149-R150)/R149*100</f>
        <v>96.428571428571431</v>
      </c>
      <c r="AO150" s="7"/>
      <c r="AP150" s="7"/>
      <c r="AQ150" s="7">
        <f t="shared" ref="AQ150" si="55">(U149-U150)/U149*100</f>
        <v>19.230769230769234</v>
      </c>
    </row>
    <row r="151" spans="1:83" s="6" customFormat="1" x14ac:dyDescent="0.3">
      <c r="A151" s="6">
        <v>99</v>
      </c>
      <c r="B151" s="6" t="s">
        <v>1328</v>
      </c>
      <c r="E151" s="6" t="s">
        <v>1214</v>
      </c>
      <c r="F151" s="6" t="s">
        <v>1245</v>
      </c>
      <c r="G151" s="6" t="s">
        <v>1246</v>
      </c>
      <c r="H151" s="6" t="s">
        <v>1242</v>
      </c>
      <c r="Q151" s="6">
        <v>95</v>
      </c>
      <c r="R151" s="6">
        <v>0.9</v>
      </c>
      <c r="U151" s="6">
        <v>22</v>
      </c>
    </row>
    <row r="152" spans="1:83" s="6" customFormat="1" x14ac:dyDescent="0.3">
      <c r="A152" s="6">
        <v>99</v>
      </c>
      <c r="B152" s="6" t="s">
        <v>1329</v>
      </c>
      <c r="E152" s="6" t="s">
        <v>1214</v>
      </c>
      <c r="F152" s="6" t="s">
        <v>1245</v>
      </c>
      <c r="G152" s="6" t="s">
        <v>1246</v>
      </c>
      <c r="H152" s="6" t="s">
        <v>1242</v>
      </c>
      <c r="Q152" s="6">
        <v>95</v>
      </c>
      <c r="R152" s="6">
        <v>0.05</v>
      </c>
      <c r="U152" s="6">
        <v>24</v>
      </c>
      <c r="AM152" s="7">
        <f t="shared" ref="AM152" si="56">(Q151-Q152)/Q151*100</f>
        <v>0</v>
      </c>
      <c r="AN152" s="7">
        <f t="shared" ref="AN152" si="57">(R151-R152)/R151*100</f>
        <v>94.444444444444443</v>
      </c>
      <c r="AO152" s="7"/>
      <c r="AP152" s="7"/>
      <c r="AQ152" s="7">
        <f t="shared" ref="AQ152" si="58">(U151-U152)/U151*100</f>
        <v>-9.0909090909090917</v>
      </c>
    </row>
    <row r="153" spans="1:83" s="6" customFormat="1" x14ac:dyDescent="0.3">
      <c r="A153" s="6">
        <v>99</v>
      </c>
      <c r="B153" s="6" t="s">
        <v>1328</v>
      </c>
      <c r="E153" s="6" t="s">
        <v>1331</v>
      </c>
      <c r="F153" s="6" t="s">
        <v>1245</v>
      </c>
      <c r="G153" s="6" t="s">
        <v>1246</v>
      </c>
      <c r="H153" s="6" t="s">
        <v>1242</v>
      </c>
      <c r="Q153" s="6">
        <v>105</v>
      </c>
      <c r="R153" s="6">
        <v>0.24</v>
      </c>
      <c r="U153" s="6">
        <v>20</v>
      </c>
    </row>
    <row r="154" spans="1:83" s="6" customFormat="1" x14ac:dyDescent="0.3">
      <c r="A154" s="6">
        <v>99</v>
      </c>
      <c r="B154" s="6" t="s">
        <v>1329</v>
      </c>
      <c r="E154" s="6" t="s">
        <v>1331</v>
      </c>
      <c r="F154" s="6" t="s">
        <v>1245</v>
      </c>
      <c r="G154" s="6" t="s">
        <v>1246</v>
      </c>
      <c r="H154" s="6" t="s">
        <v>1242</v>
      </c>
      <c r="Q154" s="6">
        <v>55</v>
      </c>
      <c r="R154" s="6">
        <v>0.01</v>
      </c>
      <c r="U154" s="6">
        <v>12</v>
      </c>
      <c r="AM154" s="7">
        <f t="shared" ref="AM154" si="59">(Q153-Q154)/Q153*100</f>
        <v>47.619047619047613</v>
      </c>
      <c r="AN154" s="7">
        <f t="shared" ref="AN154" si="60">(R153-R154)/R153*100</f>
        <v>95.833333333333329</v>
      </c>
      <c r="AO154" s="7"/>
      <c r="AP154" s="7"/>
      <c r="AQ154" s="7">
        <f t="shared" ref="AQ154" si="61">(U153-U154)/U153*100</f>
        <v>40</v>
      </c>
    </row>
    <row r="155" spans="1:83" s="6" customFormat="1" x14ac:dyDescent="0.3">
      <c r="A155" s="6">
        <v>99</v>
      </c>
      <c r="B155" s="6" t="s">
        <v>1328</v>
      </c>
      <c r="E155" s="6" t="s">
        <v>1332</v>
      </c>
      <c r="F155" s="6" t="s">
        <v>1245</v>
      </c>
      <c r="G155" s="6" t="s">
        <v>1246</v>
      </c>
      <c r="H155" s="6" t="s">
        <v>1242</v>
      </c>
      <c r="Q155" s="6">
        <v>145</v>
      </c>
      <c r="R155" s="6">
        <v>2.15</v>
      </c>
      <c r="U155" s="6">
        <v>26</v>
      </c>
    </row>
    <row r="156" spans="1:83" s="6" customFormat="1" x14ac:dyDescent="0.3">
      <c r="A156" s="6">
        <v>99</v>
      </c>
      <c r="B156" s="6" t="s">
        <v>1329</v>
      </c>
      <c r="E156" s="6" t="s">
        <v>1332</v>
      </c>
      <c r="F156" s="6" t="s">
        <v>1245</v>
      </c>
      <c r="G156" s="6" t="s">
        <v>1246</v>
      </c>
      <c r="H156" s="6" t="s">
        <v>1242</v>
      </c>
      <c r="Q156" s="6">
        <v>75</v>
      </c>
      <c r="R156" s="6">
        <v>0.02</v>
      </c>
      <c r="U156" s="6">
        <v>18</v>
      </c>
      <c r="AM156" s="7">
        <f t="shared" ref="AM156" si="62">(Q155-Q156)/Q155*100</f>
        <v>48.275862068965516</v>
      </c>
      <c r="AN156" s="7">
        <f t="shared" ref="AN156" si="63">(R155-R156)/R155*100</f>
        <v>99.069767441860463</v>
      </c>
      <c r="AO156" s="7"/>
      <c r="AP156" s="7"/>
      <c r="AQ156" s="7">
        <f t="shared" ref="AQ156" si="64">(U155-U156)/U155*100</f>
        <v>30.76923076923077</v>
      </c>
    </row>
    <row r="157" spans="1:83" s="6" customFormat="1" x14ac:dyDescent="0.3">
      <c r="A157" s="6">
        <v>99</v>
      </c>
      <c r="B157" s="6" t="s">
        <v>1328</v>
      </c>
      <c r="E157" s="6" t="s">
        <v>1333</v>
      </c>
      <c r="F157" s="6" t="s">
        <v>1245</v>
      </c>
      <c r="G157" s="6" t="s">
        <v>1246</v>
      </c>
      <c r="H157" s="6" t="s">
        <v>1242</v>
      </c>
      <c r="Q157" s="6">
        <v>125</v>
      </c>
      <c r="R157" s="6">
        <v>0.05</v>
      </c>
      <c r="U157" s="6">
        <v>20</v>
      </c>
    </row>
    <row r="158" spans="1:83" s="6" customFormat="1" x14ac:dyDescent="0.3">
      <c r="A158" s="6">
        <v>99</v>
      </c>
      <c r="B158" s="6" t="s">
        <v>1329</v>
      </c>
      <c r="E158" s="6" t="s">
        <v>1333</v>
      </c>
      <c r="F158" s="6" t="s">
        <v>1245</v>
      </c>
      <c r="G158" s="6" t="s">
        <v>1246</v>
      </c>
      <c r="H158" s="6" t="s">
        <v>1242</v>
      </c>
      <c r="Q158" s="6">
        <v>75</v>
      </c>
      <c r="R158" s="6">
        <v>0.03</v>
      </c>
      <c r="U158" s="6">
        <v>18</v>
      </c>
      <c r="AM158" s="7">
        <f t="shared" ref="AM158" si="65">(Q157-Q158)/Q157*100</f>
        <v>40</v>
      </c>
      <c r="AN158" s="7">
        <f t="shared" ref="AN158" si="66">(R157-R158)/R157*100</f>
        <v>40.000000000000007</v>
      </c>
      <c r="AO158" s="7"/>
      <c r="AP158" s="7"/>
      <c r="AQ158" s="7">
        <f t="shared" ref="AQ158" si="67">(U157-U158)/U157*100</f>
        <v>10</v>
      </c>
    </row>
    <row r="159" spans="1:83" s="6" customFormat="1" x14ac:dyDescent="0.3">
      <c r="A159" s="6">
        <v>99</v>
      </c>
      <c r="B159" s="6" t="s">
        <v>1328</v>
      </c>
      <c r="E159" s="6" t="s">
        <v>1334</v>
      </c>
      <c r="F159" s="6" t="s">
        <v>1245</v>
      </c>
      <c r="G159" s="6" t="s">
        <v>1246</v>
      </c>
      <c r="H159" s="6" t="s">
        <v>1242</v>
      </c>
      <c r="Q159" s="6">
        <v>160</v>
      </c>
      <c r="R159" s="6">
        <v>0.3</v>
      </c>
      <c r="U159" s="6">
        <v>28</v>
      </c>
    </row>
    <row r="160" spans="1:83" s="6" customFormat="1" x14ac:dyDescent="0.3">
      <c r="A160" s="6">
        <v>99</v>
      </c>
      <c r="B160" s="6" t="s">
        <v>1329</v>
      </c>
      <c r="E160" s="6" t="s">
        <v>1334</v>
      </c>
      <c r="F160" s="6" t="s">
        <v>1245</v>
      </c>
      <c r="G160" s="6" t="s">
        <v>1246</v>
      </c>
      <c r="H160" s="6" t="s">
        <v>1242</v>
      </c>
      <c r="Q160" s="6">
        <v>60</v>
      </c>
      <c r="R160" s="6">
        <v>0.01</v>
      </c>
      <c r="U160" s="6">
        <v>14</v>
      </c>
      <c r="AM160" s="7">
        <f t="shared" ref="AM160" si="68">(Q159-Q160)/Q159*100</f>
        <v>62.5</v>
      </c>
      <c r="AN160" s="7">
        <f t="shared" ref="AN160" si="69">(R159-R160)/R159*100</f>
        <v>96.666666666666671</v>
      </c>
      <c r="AO160" s="7"/>
      <c r="AP160" s="7"/>
      <c r="AQ160" s="7">
        <f t="shared" ref="AQ160" si="70">(U159-U160)/U159*100</f>
        <v>50</v>
      </c>
    </row>
    <row r="161" spans="1:43" s="6" customFormat="1" x14ac:dyDescent="0.3">
      <c r="A161" s="6">
        <v>99</v>
      </c>
      <c r="B161" s="6" t="s">
        <v>1328</v>
      </c>
      <c r="E161" s="6" t="s">
        <v>1335</v>
      </c>
      <c r="F161" s="6" t="s">
        <v>1245</v>
      </c>
      <c r="G161" s="6" t="s">
        <v>1246</v>
      </c>
      <c r="H161" s="6" t="s">
        <v>1242</v>
      </c>
      <c r="Q161" s="6">
        <v>255</v>
      </c>
      <c r="R161" s="6">
        <v>0.1</v>
      </c>
      <c r="U161" s="6">
        <v>62</v>
      </c>
    </row>
    <row r="162" spans="1:43" s="6" customFormat="1" x14ac:dyDescent="0.3">
      <c r="A162" s="6">
        <v>99</v>
      </c>
      <c r="B162" s="6" t="s">
        <v>1329</v>
      </c>
      <c r="E162" s="6" t="s">
        <v>1335</v>
      </c>
      <c r="F162" s="6" t="s">
        <v>1245</v>
      </c>
      <c r="G162" s="6" t="s">
        <v>1246</v>
      </c>
      <c r="H162" s="6" t="s">
        <v>1242</v>
      </c>
      <c r="Q162" s="6">
        <v>120</v>
      </c>
      <c r="R162" s="6">
        <v>0.01</v>
      </c>
      <c r="U162" s="6">
        <v>32</v>
      </c>
      <c r="AM162" s="7">
        <f t="shared" ref="AM162" si="71">(Q161-Q162)/Q161*100</f>
        <v>52.941176470588239</v>
      </c>
      <c r="AN162" s="7">
        <f t="shared" ref="AN162" si="72">(R161-R162)/R161*100</f>
        <v>90</v>
      </c>
      <c r="AO162" s="7"/>
      <c r="AP162" s="7"/>
      <c r="AQ162" s="7">
        <f t="shared" ref="AQ162" si="73">(U161-U162)/U161*100</f>
        <v>48.387096774193552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92"/>
  <sheetViews>
    <sheetView workbookViewId="0">
      <pane ySplit="1" topLeftCell="A167" activePane="bottomLeft" state="frozen"/>
      <selection activeCell="G1" sqref="G1"/>
      <selection pane="bottomLeft" activeCell="J91" sqref="J91:L192"/>
    </sheetView>
  </sheetViews>
  <sheetFormatPr defaultRowHeight="14.4" x14ac:dyDescent="0.3"/>
  <cols>
    <col min="2" max="2" width="10" customWidth="1"/>
    <col min="6" max="6" width="10.77734375" customWidth="1"/>
    <col min="11" max="11" width="9.77734375" customWidth="1"/>
    <col min="47" max="47" width="10.44140625" customWidth="1"/>
    <col min="50" max="50" width="11" customWidth="1"/>
    <col min="58" max="58" width="10.109375" customWidth="1"/>
    <col min="69" max="69" width="10.21875" customWidth="1"/>
    <col min="80" max="82" width="10.3320312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11</v>
      </c>
      <c r="B2" s="4" t="s">
        <v>34</v>
      </c>
      <c r="C2" s="4" t="s">
        <v>38</v>
      </c>
      <c r="D2" s="4">
        <v>5.0000000000000001E-4</v>
      </c>
      <c r="E2" s="4" t="s">
        <v>85</v>
      </c>
      <c r="F2" s="4" t="s">
        <v>36</v>
      </c>
      <c r="G2" s="4" t="s">
        <v>37</v>
      </c>
      <c r="H2" s="4" t="s">
        <v>50</v>
      </c>
      <c r="I2" s="4" t="s">
        <v>52</v>
      </c>
      <c r="J2" s="4" t="s">
        <v>40</v>
      </c>
      <c r="K2" s="4" t="s">
        <v>42</v>
      </c>
      <c r="L2" s="4" t="s">
        <v>43</v>
      </c>
      <c r="M2" s="4">
        <v>70.5</v>
      </c>
      <c r="N2" s="4">
        <v>49.2</v>
      </c>
      <c r="O2" s="4">
        <v>227</v>
      </c>
      <c r="P2" s="4" t="s">
        <v>48</v>
      </c>
      <c r="AX2" s="4">
        <v>0.91</v>
      </c>
      <c r="AY2" s="4">
        <v>0.8</v>
      </c>
      <c r="AZ2" s="4">
        <v>2.08</v>
      </c>
      <c r="BB2" s="4">
        <v>7.0000000000000007E-2</v>
      </c>
      <c r="BC2" s="4">
        <v>0.15</v>
      </c>
      <c r="BD2" s="4">
        <v>3320</v>
      </c>
      <c r="BE2" s="4">
        <v>0.57199999999999995</v>
      </c>
      <c r="BI2" s="4">
        <v>99.8</v>
      </c>
      <c r="BJ2" s="4">
        <v>96.2</v>
      </c>
      <c r="BK2" s="4">
        <v>256</v>
      </c>
      <c r="BM2" s="4">
        <v>8.1999999999999993</v>
      </c>
      <c r="BN2" s="4">
        <v>20.2</v>
      </c>
      <c r="BO2" s="4">
        <v>418000</v>
      </c>
      <c r="BP2" s="4">
        <v>72</v>
      </c>
      <c r="BT2" s="5">
        <f>(BI3-BI2)/BI3*100</f>
        <v>24.962406015037597</v>
      </c>
      <c r="BU2" s="5">
        <f>(BJ3-BJ2)/BJ3*100</f>
        <v>10.09345794392523</v>
      </c>
      <c r="BV2" s="5">
        <f>(BK3-BK2)/BK3*100</f>
        <v>24.483775811209441</v>
      </c>
      <c r="BW2" s="5"/>
      <c r="BX2" s="5">
        <f>(BM3-BM2)/BM3*100</f>
        <v>68.217054263565885</v>
      </c>
      <c r="BY2" s="5">
        <f>(BN3-BN2)/BN3*100</f>
        <v>63.537906137184116</v>
      </c>
      <c r="BZ2" s="5">
        <f>(BO3-BO2)/BO3*100</f>
        <v>67.993874425727412</v>
      </c>
      <c r="CA2" s="5">
        <f>(BP3-BP2)/BP3*100</f>
        <v>23.404255319148938</v>
      </c>
      <c r="CE2" s="4" t="s">
        <v>33</v>
      </c>
    </row>
    <row r="3" spans="1:83" s="4" customFormat="1" x14ac:dyDescent="0.3">
      <c r="A3" s="4">
        <v>11</v>
      </c>
      <c r="B3" s="4" t="s">
        <v>35</v>
      </c>
      <c r="C3" s="4" t="s">
        <v>38</v>
      </c>
      <c r="D3" s="4">
        <v>5.0000000000000001E-4</v>
      </c>
      <c r="E3" s="4" t="s">
        <v>85</v>
      </c>
      <c r="F3" s="4" t="s">
        <v>36</v>
      </c>
      <c r="G3" s="4" t="s">
        <v>37</v>
      </c>
      <c r="H3" s="4" t="s">
        <v>50</v>
      </c>
      <c r="I3" s="4" t="s">
        <v>52</v>
      </c>
      <c r="J3" s="4" t="s">
        <v>40</v>
      </c>
      <c r="K3" s="4" t="s">
        <v>42</v>
      </c>
      <c r="L3" s="4" t="s">
        <v>43</v>
      </c>
      <c r="M3" s="4">
        <v>31.3</v>
      </c>
      <c r="N3" s="4">
        <v>63.9</v>
      </c>
      <c r="O3" s="4">
        <v>154</v>
      </c>
      <c r="P3" s="4" t="s">
        <v>48</v>
      </c>
      <c r="AX3" s="4">
        <v>0.7</v>
      </c>
      <c r="AY3" s="4">
        <v>0.57999999999999996</v>
      </c>
      <c r="AZ3" s="4">
        <v>1.84</v>
      </c>
      <c r="BB3" s="4">
        <v>0.14000000000000001</v>
      </c>
      <c r="BC3" s="4">
        <v>0.3</v>
      </c>
      <c r="BD3" s="4">
        <v>7100</v>
      </c>
      <c r="BE3" s="4">
        <v>0.50800000000000001</v>
      </c>
      <c r="BI3" s="4">
        <v>133</v>
      </c>
      <c r="BJ3" s="4">
        <v>107</v>
      </c>
      <c r="BK3" s="4">
        <v>339</v>
      </c>
      <c r="BM3" s="4">
        <v>25.8</v>
      </c>
      <c r="BN3" s="4">
        <v>55.4</v>
      </c>
      <c r="BO3" s="4">
        <v>1306000</v>
      </c>
      <c r="BP3" s="4">
        <v>94</v>
      </c>
      <c r="CE3" s="4" t="s">
        <v>33</v>
      </c>
    </row>
    <row r="4" spans="1:83" s="6" customFormat="1" x14ac:dyDescent="0.3">
      <c r="A4" s="6">
        <v>12</v>
      </c>
      <c r="B4" s="6" t="s">
        <v>34</v>
      </c>
      <c r="D4" s="6">
        <v>2.2000000000000002</v>
      </c>
      <c r="E4" s="6" t="s">
        <v>84</v>
      </c>
      <c r="F4" s="6" t="s">
        <v>55</v>
      </c>
      <c r="G4" s="6" t="s">
        <v>37</v>
      </c>
      <c r="H4" s="6" t="s">
        <v>50</v>
      </c>
      <c r="I4" s="6" t="s">
        <v>57</v>
      </c>
      <c r="J4" s="6" t="s">
        <v>1368</v>
      </c>
      <c r="K4" s="6" t="s">
        <v>1371</v>
      </c>
      <c r="L4" s="6" t="s">
        <v>62</v>
      </c>
      <c r="U4" s="6">
        <v>0.249</v>
      </c>
      <c r="V4" s="6">
        <v>0.50700000000000001</v>
      </c>
      <c r="AF4" s="6">
        <v>30.1</v>
      </c>
      <c r="AG4" s="6">
        <v>89.2</v>
      </c>
      <c r="AQ4" s="7">
        <f>(AF5-AF4)/AF5*100</f>
        <v>24.371859296482405</v>
      </c>
      <c r="AR4" s="7">
        <f>(AG5-AG4)/AG5*100</f>
        <v>69.711375212224112</v>
      </c>
      <c r="BB4" s="6">
        <v>0.22900000000000001</v>
      </c>
      <c r="BC4" s="6">
        <v>0.68700000000000006</v>
      </c>
      <c r="BD4" s="6">
        <v>0.35699999999999998</v>
      </c>
      <c r="BM4" s="6">
        <v>44.3</v>
      </c>
      <c r="BN4" s="6">
        <v>107</v>
      </c>
      <c r="BO4" s="6">
        <v>53.2</v>
      </c>
      <c r="BX4" s="7">
        <f>(BM5-BM4)/BM5*100</f>
        <v>-81.557377049180317</v>
      </c>
      <c r="BY4" s="7">
        <f>(BN5-BN4)/BN5*100</f>
        <v>76.431718061674005</v>
      </c>
      <c r="BZ4" s="7">
        <f>(BO5-BO4)/BO5*100</f>
        <v>94.464675892206841</v>
      </c>
      <c r="CE4" s="6" t="s">
        <v>58</v>
      </c>
    </row>
    <row r="5" spans="1:83" s="6" customFormat="1" x14ac:dyDescent="0.3">
      <c r="A5" s="6">
        <v>12</v>
      </c>
      <c r="B5" s="6" t="s">
        <v>53</v>
      </c>
      <c r="D5" s="6">
        <v>2.7</v>
      </c>
      <c r="E5" s="6" t="s">
        <v>84</v>
      </c>
      <c r="F5" s="6" t="s">
        <v>55</v>
      </c>
      <c r="G5" s="6" t="s">
        <v>37</v>
      </c>
      <c r="H5" s="6" t="s">
        <v>50</v>
      </c>
      <c r="I5" s="6" t="s">
        <v>57</v>
      </c>
      <c r="J5" s="6" t="s">
        <v>1369</v>
      </c>
      <c r="K5" s="6" t="s">
        <v>1372</v>
      </c>
      <c r="L5" s="6" t="s">
        <v>62</v>
      </c>
      <c r="U5" s="6">
        <v>0.19600000000000001</v>
      </c>
      <c r="V5" s="6">
        <v>0.63200000000000001</v>
      </c>
      <c r="AF5" s="6">
        <v>39.799999999999997</v>
      </c>
      <c r="AG5" s="6">
        <v>294.5</v>
      </c>
      <c r="BB5" s="6">
        <v>9.7000000000000003E-2</v>
      </c>
      <c r="BC5" s="6">
        <v>1.04</v>
      </c>
      <c r="BD5" s="6">
        <v>2.09</v>
      </c>
      <c r="BM5" s="6">
        <v>24.4</v>
      </c>
      <c r="BN5" s="6">
        <v>454</v>
      </c>
      <c r="BO5" s="6">
        <v>961.1</v>
      </c>
      <c r="CE5" s="6" t="s">
        <v>58</v>
      </c>
    </row>
    <row r="6" spans="1:83" s="6" customFormat="1" x14ac:dyDescent="0.3">
      <c r="A6" s="6">
        <v>12</v>
      </c>
      <c r="B6" s="6" t="s">
        <v>54</v>
      </c>
      <c r="D6" s="6">
        <v>3.5</v>
      </c>
      <c r="E6" s="6" t="s">
        <v>84</v>
      </c>
      <c r="F6" s="6" t="s">
        <v>55</v>
      </c>
      <c r="G6" s="6" t="s">
        <v>37</v>
      </c>
      <c r="H6" s="6" t="s">
        <v>56</v>
      </c>
      <c r="I6" s="6" t="s">
        <v>57</v>
      </c>
      <c r="J6" s="6" t="s">
        <v>1370</v>
      </c>
      <c r="K6" s="6" t="s">
        <v>1371</v>
      </c>
      <c r="L6" s="6" t="s">
        <v>62</v>
      </c>
      <c r="U6" s="6">
        <v>4.8000000000000001E-2</v>
      </c>
      <c r="V6" s="6">
        <v>0.34599999999999997</v>
      </c>
      <c r="AF6" s="6">
        <v>24.5</v>
      </c>
      <c r="AG6" s="6">
        <v>133.80000000000001</v>
      </c>
      <c r="BB6" s="6">
        <v>5.8999999999999997E-2</v>
      </c>
      <c r="BC6" s="6">
        <v>0.36699999999999999</v>
      </c>
      <c r="BD6" s="6">
        <v>0.42199999999999999</v>
      </c>
      <c r="BM6" s="6">
        <v>7.97</v>
      </c>
      <c r="BN6" s="6">
        <v>55.5</v>
      </c>
      <c r="BO6" s="6">
        <v>101.7</v>
      </c>
      <c r="CE6" s="6" t="s">
        <v>58</v>
      </c>
    </row>
    <row r="7" spans="1:83" s="6" customFormat="1" x14ac:dyDescent="0.3">
      <c r="A7" s="6">
        <v>12</v>
      </c>
      <c r="B7" s="6" t="s">
        <v>34</v>
      </c>
      <c r="D7" s="6">
        <v>2.2000000000000002</v>
      </c>
      <c r="E7" s="6">
        <v>2004</v>
      </c>
      <c r="F7" s="6" t="s">
        <v>55</v>
      </c>
      <c r="G7" s="6" t="s">
        <v>37</v>
      </c>
      <c r="H7" s="6" t="s">
        <v>56</v>
      </c>
      <c r="I7" s="6" t="s">
        <v>52</v>
      </c>
      <c r="J7" s="6" t="s">
        <v>1368</v>
      </c>
      <c r="K7" s="6" t="s">
        <v>1371</v>
      </c>
      <c r="L7" s="6" t="s">
        <v>62</v>
      </c>
      <c r="AX7" s="37">
        <v>8.2666964462043495</v>
      </c>
      <c r="AY7" s="37">
        <v>0.39393512630308231</v>
      </c>
      <c r="AZ7" s="37">
        <v>2.0511752450282081</v>
      </c>
      <c r="BB7" s="37">
        <v>0.26016350106290026</v>
      </c>
      <c r="BC7" s="37">
        <v>1.4094904484124477</v>
      </c>
      <c r="BI7" s="7">
        <v>2448.631919914018</v>
      </c>
      <c r="BJ7" s="7">
        <v>116.68532054107106</v>
      </c>
      <c r="BK7" s="7">
        <v>607.56714740864106</v>
      </c>
      <c r="BM7" s="7">
        <v>77.061575593682377</v>
      </c>
      <c r="BN7" s="7">
        <v>417.49728265168312</v>
      </c>
      <c r="BT7" s="7">
        <f>(BI8-BI7)/BI8*100</f>
        <v>74.358804898824758</v>
      </c>
      <c r="BU7" s="7">
        <f t="shared" ref="BU7:BY7" si="0">(BJ8-BJ7)/BJ8*100</f>
        <v>62.956803205471637</v>
      </c>
      <c r="BV7" s="7">
        <f t="shared" si="0"/>
        <v>76.876904626722435</v>
      </c>
      <c r="BW7" s="7"/>
      <c r="BX7" s="7">
        <f t="shared" si="0"/>
        <v>-439.36461729421535</v>
      </c>
      <c r="BY7" s="7">
        <f t="shared" si="0"/>
        <v>62.089501901014707</v>
      </c>
    </row>
    <row r="8" spans="1:83" s="6" customFormat="1" x14ac:dyDescent="0.3">
      <c r="A8" s="6">
        <v>12</v>
      </c>
      <c r="B8" s="6" t="s">
        <v>53</v>
      </c>
      <c r="D8" s="6">
        <v>2.7</v>
      </c>
      <c r="E8" s="6">
        <v>2004</v>
      </c>
      <c r="F8" s="6" t="s">
        <v>55</v>
      </c>
      <c r="G8" s="6" t="s">
        <v>37</v>
      </c>
      <c r="H8" s="6" t="s">
        <v>56</v>
      </c>
      <c r="I8" s="6" t="s">
        <v>52</v>
      </c>
      <c r="J8" s="6" t="s">
        <v>1369</v>
      </c>
      <c r="K8" s="6" t="s">
        <v>1372</v>
      </c>
      <c r="L8" s="6" t="s">
        <v>62</v>
      </c>
      <c r="AX8" s="37">
        <v>32.153522011205425</v>
      </c>
      <c r="AY8" s="37">
        <v>1.0605986565613448</v>
      </c>
      <c r="AZ8" s="37">
        <v>8.8469102193891409</v>
      </c>
      <c r="BB8" s="37">
        <v>4.8105943761948787E-2</v>
      </c>
      <c r="BC8" s="37">
        <v>3.7079807472839108</v>
      </c>
      <c r="BI8" s="7">
        <v>9549.6013748664445</v>
      </c>
      <c r="BJ8" s="7">
        <v>314.99797705987032</v>
      </c>
      <c r="BK8" s="7">
        <v>2627.5338037604688</v>
      </c>
      <c r="BM8" s="7">
        <v>14.287473282965916</v>
      </c>
      <c r="BN8" s="7">
        <v>1101.2708974743275</v>
      </c>
    </row>
    <row r="9" spans="1:83" s="6" customFormat="1" x14ac:dyDescent="0.3">
      <c r="A9" s="6">
        <v>12</v>
      </c>
      <c r="B9" s="6" t="s">
        <v>34</v>
      </c>
      <c r="D9" s="6">
        <v>2.2000000000000002</v>
      </c>
      <c r="E9" s="6">
        <v>2005</v>
      </c>
      <c r="F9" s="6" t="s">
        <v>55</v>
      </c>
      <c r="G9" s="6" t="s">
        <v>37</v>
      </c>
      <c r="H9" s="6" t="s">
        <v>56</v>
      </c>
      <c r="I9" s="6" t="s">
        <v>590</v>
      </c>
      <c r="J9" s="6" t="s">
        <v>1368</v>
      </c>
      <c r="K9" s="6" t="s">
        <v>1371</v>
      </c>
      <c r="L9" s="6" t="s">
        <v>62</v>
      </c>
      <c r="AX9" s="37">
        <v>0.21628373143902646</v>
      </c>
      <c r="AY9" s="37">
        <v>2.0253749946349375E-2</v>
      </c>
      <c r="AZ9" s="37">
        <v>1.0893056484813801</v>
      </c>
      <c r="BB9" s="37">
        <v>0.19803278911489616</v>
      </c>
      <c r="BC9" s="37">
        <v>0.61601348474840223</v>
      </c>
      <c r="BI9" s="7">
        <v>17.901478378320842</v>
      </c>
      <c r="BJ9" s="7">
        <v>1.6763723481749924</v>
      </c>
      <c r="BK9" s="7">
        <v>90.160186269810012</v>
      </c>
      <c r="BM9" s="7">
        <v>16.390875397571428</v>
      </c>
      <c r="BN9" s="7">
        <v>50.986507420630595</v>
      </c>
      <c r="BT9" s="7">
        <f t="shared" ref="BT9" si="1">(BI10-BI9)/BI10*100</f>
        <v>88.924919240319795</v>
      </c>
      <c r="BU9" s="7">
        <f t="shared" ref="BU9" si="2">(BJ10-BJ9)/BJ10*100</f>
        <v>85.295720904601097</v>
      </c>
      <c r="BV9" s="7">
        <f t="shared" ref="BV9" si="3">(BK10-BK9)/BK10*100</f>
        <v>81.604136188270147</v>
      </c>
      <c r="BW9" s="7"/>
      <c r="BX9" s="7">
        <f t="shared" ref="BX9" si="4">(BM10-BM9)/BM10*100</f>
        <v>-228.89782758026303</v>
      </c>
      <c r="BY9" s="7">
        <f t="shared" ref="BY9" si="5">(BN10-BN9)/BN10*100</f>
        <v>75.077114163016248</v>
      </c>
    </row>
    <row r="10" spans="1:83" s="6" customFormat="1" x14ac:dyDescent="0.3">
      <c r="A10" s="6">
        <v>12</v>
      </c>
      <c r="B10" s="6" t="s">
        <v>53</v>
      </c>
      <c r="D10" s="6">
        <v>2.7</v>
      </c>
      <c r="E10" s="6">
        <v>2005</v>
      </c>
      <c r="F10" s="6" t="s">
        <v>55</v>
      </c>
      <c r="G10" s="6" t="s">
        <v>37</v>
      </c>
      <c r="H10" s="6" t="s">
        <v>56</v>
      </c>
      <c r="I10" s="6" t="s">
        <v>590</v>
      </c>
      <c r="J10" s="6" t="s">
        <v>1369</v>
      </c>
      <c r="K10" s="6" t="s">
        <v>1372</v>
      </c>
      <c r="L10" s="6" t="s">
        <v>62</v>
      </c>
      <c r="AX10" s="37">
        <v>0.94984106180967842</v>
      </c>
      <c r="AY10" s="37">
        <v>6.6993967004518901E-2</v>
      </c>
      <c r="AZ10" s="37">
        <v>2.880073414720044</v>
      </c>
      <c r="BB10" s="37">
        <v>2.928532767171094E-2</v>
      </c>
      <c r="BC10" s="37">
        <v>1.2021699817787628</v>
      </c>
      <c r="BI10" s="7">
        <v>161.63745228380375</v>
      </c>
      <c r="BJ10" s="7">
        <v>11.400574875510509</v>
      </c>
      <c r="BK10" s="7">
        <v>490.11118582167751</v>
      </c>
      <c r="BM10" s="7">
        <v>4.9835766682196949</v>
      </c>
      <c r="BN10" s="7">
        <v>204.5770612365055</v>
      </c>
    </row>
    <row r="11" spans="1:83" s="6" customFormat="1" x14ac:dyDescent="0.3">
      <c r="A11" s="6">
        <v>12</v>
      </c>
      <c r="B11" s="6" t="s">
        <v>34</v>
      </c>
      <c r="D11" s="6">
        <v>2.2000000000000002</v>
      </c>
      <c r="E11" s="6">
        <v>2006</v>
      </c>
      <c r="F11" s="6" t="s">
        <v>55</v>
      </c>
      <c r="G11" s="6" t="s">
        <v>37</v>
      </c>
      <c r="H11" s="6" t="s">
        <v>56</v>
      </c>
      <c r="I11" s="6" t="s">
        <v>52</v>
      </c>
      <c r="J11" s="6" t="s">
        <v>1368</v>
      </c>
      <c r="K11" s="6" t="s">
        <v>1371</v>
      </c>
      <c r="L11" s="6" t="s">
        <v>62</v>
      </c>
      <c r="AX11" s="37">
        <v>2.8584810212088585</v>
      </c>
      <c r="AY11" s="37">
        <v>0.23965004476769622</v>
      </c>
      <c r="AZ11" s="37">
        <v>1.8519979734604655</v>
      </c>
      <c r="BB11" s="37">
        <v>0.15160022753253105</v>
      </c>
      <c r="BC11" s="37">
        <v>0.52559514519177075</v>
      </c>
      <c r="BI11" s="7">
        <v>323.96170564403809</v>
      </c>
      <c r="BJ11" s="7">
        <v>27.160382274562</v>
      </c>
      <c r="BK11" s="7">
        <v>209.89344266411217</v>
      </c>
      <c r="BM11" s="7">
        <v>17.181386870532084</v>
      </c>
      <c r="BN11" s="7">
        <v>59.567545997749242</v>
      </c>
      <c r="BT11" s="7">
        <f t="shared" ref="BT11" si="6">(BI12-BI11)/BI12*100</f>
        <v>92.065928562668034</v>
      </c>
      <c r="BU11" s="7">
        <f t="shared" ref="BU11" si="7">(BJ12-BJ11)/BJ12*100</f>
        <v>95.032135787369683</v>
      </c>
      <c r="BV11" s="7">
        <f t="shared" ref="BV11" si="8">(BK12-BK11)/BK12*100</f>
        <v>83.594062621309135</v>
      </c>
      <c r="BW11" s="7"/>
      <c r="BX11" s="7">
        <f t="shared" ref="BX11" si="9">(BM12-BM11)/BM12*100</f>
        <v>75.408085387551836</v>
      </c>
      <c r="BY11" s="7">
        <f t="shared" ref="BY11" si="10">(BN12-BN11)/BN12*100</f>
        <v>84.888966799485218</v>
      </c>
    </row>
    <row r="12" spans="1:83" s="6" customFormat="1" x14ac:dyDescent="0.3">
      <c r="A12" s="6">
        <v>12</v>
      </c>
      <c r="B12" s="6" t="s">
        <v>53</v>
      </c>
      <c r="D12" s="6">
        <v>2.7</v>
      </c>
      <c r="E12" s="6">
        <v>2006</v>
      </c>
      <c r="F12" s="6" t="s">
        <v>55</v>
      </c>
      <c r="G12" s="6" t="s">
        <v>37</v>
      </c>
      <c r="H12" s="6" t="s">
        <v>56</v>
      </c>
      <c r="I12" s="6" t="s">
        <v>52</v>
      </c>
      <c r="J12" s="6" t="s">
        <v>1369</v>
      </c>
      <c r="K12" s="6" t="s">
        <v>1372</v>
      </c>
      <c r="L12" s="6" t="s">
        <v>62</v>
      </c>
      <c r="AX12" s="37">
        <v>8.0373530541299036</v>
      </c>
      <c r="AY12" s="37">
        <v>1.0761718728955127</v>
      </c>
      <c r="AZ12" s="37">
        <v>2.5183338141134346</v>
      </c>
      <c r="BB12" s="37">
        <v>0.13752490390907618</v>
      </c>
      <c r="BC12" s="37">
        <v>0.77594515293525212</v>
      </c>
      <c r="BI12" s="7">
        <v>4083.1710201109313</v>
      </c>
      <c r="BJ12" s="7">
        <v>546.72151073512384</v>
      </c>
      <c r="BK12" s="7">
        <v>1279.374886172222</v>
      </c>
      <c r="BM12" s="7">
        <v>69.865999216811886</v>
      </c>
      <c r="BN12" s="7">
        <v>394.19902800372353</v>
      </c>
    </row>
    <row r="13" spans="1:83" s="6" customFormat="1" x14ac:dyDescent="0.3">
      <c r="A13" s="6">
        <v>12</v>
      </c>
      <c r="B13" s="6" t="s">
        <v>34</v>
      </c>
      <c r="D13" s="6">
        <v>2.2000000000000002</v>
      </c>
      <c r="E13" s="6">
        <v>2007</v>
      </c>
      <c r="F13" s="6" t="s">
        <v>55</v>
      </c>
      <c r="G13" s="6" t="s">
        <v>37</v>
      </c>
      <c r="H13" s="6" t="s">
        <v>56</v>
      </c>
      <c r="I13" s="6" t="s">
        <v>590</v>
      </c>
      <c r="J13" s="6" t="s">
        <v>1368</v>
      </c>
      <c r="K13" s="6" t="s">
        <v>1371</v>
      </c>
      <c r="L13" s="6" t="s">
        <v>62</v>
      </c>
      <c r="AX13" s="37">
        <v>1.6118741671109933</v>
      </c>
      <c r="AY13" s="37">
        <v>0.23079712748719125</v>
      </c>
      <c r="AZ13" s="37">
        <v>1.4006808403782909</v>
      </c>
      <c r="BB13" s="37">
        <v>8.3958109652934876E-2</v>
      </c>
      <c r="BC13" s="37">
        <v>0.36138767833363178</v>
      </c>
      <c r="BI13" s="7">
        <v>438.88366358296219</v>
      </c>
      <c r="BJ13" s="7">
        <v>62.84180919503963</v>
      </c>
      <c r="BK13" s="7">
        <v>381.37960845758494</v>
      </c>
      <c r="BM13" s="7">
        <v>22.860247718978911</v>
      </c>
      <c r="BN13" s="7">
        <v>98.399212219575048</v>
      </c>
      <c r="BT13" s="7">
        <f t="shared" ref="BT13" si="11">(BI14-BI13)/BI14*100</f>
        <v>-25.90845402754293</v>
      </c>
      <c r="BU13" s="7">
        <f t="shared" ref="BU13" si="12">(BJ14-BJ13)/BJ14*100</f>
        <v>-13.459575481894003</v>
      </c>
      <c r="BV13" s="7">
        <f t="shared" ref="BV13" si="13">(BK14-BK13)/BK14*100</f>
        <v>11.691676642123451</v>
      </c>
      <c r="BW13" s="7"/>
      <c r="BX13" s="7">
        <f t="shared" ref="BX13" si="14">(BM14-BM13)/BM14*100</f>
        <v>-771.15860317854845</v>
      </c>
      <c r="BY13" s="7">
        <f t="shared" ref="BY13" si="15">(BN14-BN13)/BN14*100</f>
        <v>12.558776717837999</v>
      </c>
    </row>
    <row r="14" spans="1:83" s="6" customFormat="1" x14ac:dyDescent="0.3">
      <c r="A14" s="6">
        <v>12</v>
      </c>
      <c r="B14" s="6" t="s">
        <v>53</v>
      </c>
      <c r="D14" s="6">
        <v>2.7</v>
      </c>
      <c r="E14" s="6">
        <v>2007</v>
      </c>
      <c r="F14" s="6" t="s">
        <v>55</v>
      </c>
      <c r="G14" s="6" t="s">
        <v>37</v>
      </c>
      <c r="H14" s="6" t="s">
        <v>56</v>
      </c>
      <c r="I14" s="6" t="s">
        <v>590</v>
      </c>
      <c r="J14" s="6" t="s">
        <v>1369</v>
      </c>
      <c r="K14" s="6" t="s">
        <v>1372</v>
      </c>
      <c r="L14" s="6" t="s">
        <v>62</v>
      </c>
      <c r="AX14" s="37">
        <v>1.2767086302892294</v>
      </c>
      <c r="AY14" s="37">
        <v>0.20286391171861642</v>
      </c>
      <c r="AZ14" s="37">
        <v>1.5818055658977825</v>
      </c>
      <c r="BB14" s="37">
        <v>9.6112743095688909E-3</v>
      </c>
      <c r="BC14" s="37">
        <v>0.41216647771518206</v>
      </c>
      <c r="BI14" s="7">
        <v>348.57362595124454</v>
      </c>
      <c r="BJ14" s="7">
        <v>55.386959565231223</v>
      </c>
      <c r="BK14" s="7">
        <v>431.87277705637501</v>
      </c>
      <c r="BM14" s="7">
        <v>2.6241200667214883</v>
      </c>
      <c r="BN14" s="7">
        <v>112.53183398641734</v>
      </c>
    </row>
    <row r="15" spans="1:83" s="6" customFormat="1" x14ac:dyDescent="0.3">
      <c r="A15" s="6">
        <v>12</v>
      </c>
      <c r="B15" s="6" t="s">
        <v>34</v>
      </c>
      <c r="D15" s="6">
        <v>2.2000000000000002</v>
      </c>
      <c r="E15" s="6">
        <v>2008</v>
      </c>
      <c r="F15" s="6" t="s">
        <v>55</v>
      </c>
      <c r="G15" s="6" t="s">
        <v>37</v>
      </c>
      <c r="H15" s="6" t="s">
        <v>56</v>
      </c>
      <c r="I15" s="6" t="s">
        <v>52</v>
      </c>
      <c r="J15" s="6" t="s">
        <v>1368</v>
      </c>
      <c r="K15" s="6" t="s">
        <v>1371</v>
      </c>
      <c r="L15" s="6" t="s">
        <v>62</v>
      </c>
      <c r="Q15" s="6">
        <v>8.7970000000000006</v>
      </c>
      <c r="R15" s="6">
        <v>0.314</v>
      </c>
      <c r="S15" s="6">
        <v>1.829</v>
      </c>
      <c r="U15" s="6">
        <v>0.73599999999999999</v>
      </c>
      <c r="V15" s="6">
        <v>1.012</v>
      </c>
      <c r="AB15" s="6">
        <v>342.3</v>
      </c>
      <c r="AC15" s="6">
        <v>12.2</v>
      </c>
      <c r="AD15" s="6">
        <v>71.2</v>
      </c>
      <c r="AF15" s="6">
        <v>28.6</v>
      </c>
      <c r="AG15" s="6">
        <v>39.4</v>
      </c>
      <c r="AM15" s="7">
        <f>(AB16-AB15)/AB16*100</f>
        <v>90.819610577696722</v>
      </c>
      <c r="AN15" s="7">
        <f t="shared" ref="AN15:AR15" si="16">(AC16-AC15)/AC16*100</f>
        <v>97.918443951544106</v>
      </c>
      <c r="AO15" s="7">
        <f t="shared" si="16"/>
        <v>96.332732423383987</v>
      </c>
      <c r="AP15" s="7"/>
      <c r="AQ15" s="7">
        <f t="shared" si="16"/>
        <v>41.393442622950815</v>
      </c>
      <c r="AR15" s="7">
        <f t="shared" si="16"/>
        <v>95.932273384265955</v>
      </c>
      <c r="AX15" s="37">
        <v>4.2412273716930411</v>
      </c>
      <c r="AY15" s="37">
        <v>0.6734507356133056</v>
      </c>
      <c r="AZ15" s="37">
        <v>2.2399706477212629</v>
      </c>
      <c r="BB15" s="37">
        <v>2.6866288797134734</v>
      </c>
      <c r="BC15" s="37">
        <v>4.7181887470315633</v>
      </c>
      <c r="BI15" s="7">
        <v>103.92974320227269</v>
      </c>
      <c r="BJ15" s="7">
        <v>16.502666770193176</v>
      </c>
      <c r="BK15" s="7">
        <v>54.889670794840889</v>
      </c>
      <c r="BM15" s="7">
        <v>65.834869267329509</v>
      </c>
      <c r="BN15" s="7">
        <v>115.6175092454659</v>
      </c>
      <c r="BT15" s="7"/>
      <c r="BU15" s="7"/>
      <c r="BV15" s="7"/>
      <c r="BW15" s="7"/>
      <c r="BX15" s="7"/>
      <c r="BY15" s="7"/>
    </row>
    <row r="16" spans="1:83" s="6" customFormat="1" x14ac:dyDescent="0.3">
      <c r="A16" s="6">
        <v>12</v>
      </c>
      <c r="B16" s="6" t="s">
        <v>53</v>
      </c>
      <c r="D16" s="6">
        <v>2.7</v>
      </c>
      <c r="E16" s="6">
        <v>2008</v>
      </c>
      <c r="F16" s="6" t="s">
        <v>55</v>
      </c>
      <c r="G16" s="6" t="s">
        <v>37</v>
      </c>
      <c r="H16" s="6" t="s">
        <v>56</v>
      </c>
      <c r="I16" s="6" t="s">
        <v>52</v>
      </c>
      <c r="J16" s="6" t="s">
        <v>1369</v>
      </c>
      <c r="K16" s="6" t="s">
        <v>1372</v>
      </c>
      <c r="L16" s="6" t="s">
        <v>62</v>
      </c>
      <c r="Q16" s="6">
        <v>15.657</v>
      </c>
      <c r="R16" s="6">
        <v>2.4609999999999999</v>
      </c>
      <c r="S16" s="6">
        <v>8.1530000000000005</v>
      </c>
      <c r="U16" s="6">
        <v>0.20499999999999999</v>
      </c>
      <c r="V16" s="6">
        <v>4.0670000000000002</v>
      </c>
      <c r="AB16" s="6">
        <v>3728.6</v>
      </c>
      <c r="AC16" s="6">
        <v>586.1</v>
      </c>
      <c r="AD16" s="6">
        <v>1941.5</v>
      </c>
      <c r="AF16" s="6">
        <v>48.8</v>
      </c>
      <c r="AG16" s="6">
        <v>968.6</v>
      </c>
      <c r="AX16" s="37"/>
      <c r="AY16" s="37"/>
      <c r="AZ16" s="37"/>
      <c r="BB16" s="37"/>
      <c r="BC16" s="37"/>
      <c r="BI16" s="7"/>
      <c r="BJ16" s="7"/>
      <c r="BK16" s="7"/>
      <c r="BM16" s="7"/>
      <c r="BN16" s="7"/>
    </row>
    <row r="17" spans="1:83" s="6" customFormat="1" x14ac:dyDescent="0.3">
      <c r="A17" s="6">
        <v>12</v>
      </c>
      <c r="B17" s="6" t="s">
        <v>34</v>
      </c>
      <c r="D17" s="6">
        <v>2.2000000000000002</v>
      </c>
      <c r="E17" s="6">
        <v>2009</v>
      </c>
      <c r="F17" s="6" t="s">
        <v>55</v>
      </c>
      <c r="G17" s="6" t="s">
        <v>37</v>
      </c>
      <c r="H17" s="6" t="s">
        <v>56</v>
      </c>
      <c r="I17" s="6" t="s">
        <v>590</v>
      </c>
      <c r="J17" s="6" t="s">
        <v>1368</v>
      </c>
      <c r="K17" s="6" t="s">
        <v>1371</v>
      </c>
      <c r="L17" s="6" t="s">
        <v>62</v>
      </c>
      <c r="Q17" s="6">
        <v>3.9260000000000002</v>
      </c>
      <c r="R17" s="6">
        <v>0.16300000000000001</v>
      </c>
      <c r="S17" s="6">
        <v>1.65</v>
      </c>
      <c r="U17" s="6">
        <v>7.0000000000000007E-2</v>
      </c>
      <c r="V17" s="6">
        <v>0.309</v>
      </c>
      <c r="AB17" s="6">
        <v>1764.2</v>
      </c>
      <c r="AC17" s="6">
        <v>73.099999999999994</v>
      </c>
      <c r="AD17" s="6">
        <v>741.3</v>
      </c>
      <c r="AF17" s="6">
        <v>31.7</v>
      </c>
      <c r="AG17" s="6">
        <v>138.9</v>
      </c>
      <c r="AM17" s="7">
        <f t="shared" ref="AM17" si="17">(AB18-AB17)/AB18*100</f>
        <v>-56.386845137842414</v>
      </c>
      <c r="AN17" s="7">
        <f t="shared" ref="AN17" si="18">(AC18-AC17)/AC18*100</f>
        <v>-18.284789644012942</v>
      </c>
      <c r="AO17" s="7">
        <f t="shared" ref="AO17" si="19">(AD18-AD17)/AD18*100</f>
        <v>-13.141025641025625</v>
      </c>
      <c r="AP17" s="7"/>
      <c r="AQ17" s="7">
        <f t="shared" ref="AQ17" si="20">(AF18-AF17)/AF18*100</f>
        <v>-40.888888888888886</v>
      </c>
      <c r="AR17" s="7">
        <f t="shared" ref="AR17" si="21">(AG18-AG17)/AG18*100</f>
        <v>-12.378640776699038</v>
      </c>
      <c r="AX17" s="37">
        <v>0.83848307438911518</v>
      </c>
      <c r="AY17" s="37">
        <v>0.21027411880383101</v>
      </c>
      <c r="AZ17" s="37">
        <v>3.1860434270352846</v>
      </c>
      <c r="BB17" s="37">
        <v>0.41028482501428115</v>
      </c>
      <c r="BC17" s="37">
        <v>0.75753458223218728</v>
      </c>
      <c r="BI17" s="7">
        <v>275.56364298209502</v>
      </c>
      <c r="BJ17" s="7">
        <v>69.105631314799183</v>
      </c>
      <c r="BK17" s="7">
        <v>1047.0786593905264</v>
      </c>
      <c r="BM17" s="7">
        <v>134.83823883216405</v>
      </c>
      <c r="BN17" s="7">
        <v>248.96028976721686</v>
      </c>
      <c r="BT17" s="7">
        <f t="shared" ref="BT17" si="22">(BI18-BI17)/BI18*100</f>
        <v>78.502329744149876</v>
      </c>
      <c r="BU17" s="7">
        <f t="shared" ref="BU17" si="23">(BJ18-BJ17)/BJ18*100</f>
        <v>67.70694686426954</v>
      </c>
      <c r="BV17" s="7">
        <f t="shared" ref="BV17" si="24">(BK18-BK17)/BK18*100</f>
        <v>51.557655446584583</v>
      </c>
      <c r="BW17" s="7"/>
      <c r="BX17" s="7">
        <f t="shared" ref="BX17" si="25">(BM18-BM17)/BM18*100</f>
        <v>-195.95324383117108</v>
      </c>
      <c r="BY17" s="7">
        <f t="shared" ref="BY17" si="26">(BN18-BN17)/BN18*100</f>
        <v>65.43373129193013</v>
      </c>
    </row>
    <row r="18" spans="1:83" s="6" customFormat="1" x14ac:dyDescent="0.3">
      <c r="A18" s="6">
        <v>12</v>
      </c>
      <c r="B18" s="6" t="s">
        <v>53</v>
      </c>
      <c r="D18" s="6">
        <v>2.7</v>
      </c>
      <c r="E18" s="6">
        <v>2009</v>
      </c>
      <c r="F18" s="6" t="s">
        <v>55</v>
      </c>
      <c r="G18" s="6" t="s">
        <v>37</v>
      </c>
      <c r="H18" s="6" t="s">
        <v>56</v>
      </c>
      <c r="I18" s="6" t="s">
        <v>590</v>
      </c>
      <c r="J18" s="6" t="s">
        <v>1369</v>
      </c>
      <c r="K18" s="6" t="s">
        <v>1372</v>
      </c>
      <c r="L18" s="6" t="s">
        <v>62</v>
      </c>
      <c r="Q18" s="6">
        <v>3.7469999999999999</v>
      </c>
      <c r="R18" s="6">
        <v>0.20499999999999999</v>
      </c>
      <c r="S18" s="6">
        <v>2.1760000000000002</v>
      </c>
      <c r="U18" s="6">
        <v>7.4999999999999997E-2</v>
      </c>
      <c r="V18" s="6">
        <v>0.41099999999999998</v>
      </c>
      <c r="AB18" s="6">
        <v>1128.0999999999999</v>
      </c>
      <c r="AC18" s="6">
        <v>61.8</v>
      </c>
      <c r="AD18" s="6">
        <v>655.20000000000005</v>
      </c>
      <c r="AF18" s="6">
        <v>22.5</v>
      </c>
      <c r="AG18" s="6">
        <v>123.6</v>
      </c>
      <c r="AX18" s="37">
        <v>1.5672339055065081</v>
      </c>
      <c r="AY18" s="37">
        <v>0.26164210218082429</v>
      </c>
      <c r="AZ18" s="37">
        <v>2.642758340658891</v>
      </c>
      <c r="BB18" s="37">
        <v>5.5704882839909022E-2</v>
      </c>
      <c r="BC18" s="37">
        <v>0.88060445307473145</v>
      </c>
      <c r="BI18" s="7">
        <v>1281.8302620820332</v>
      </c>
      <c r="BJ18" s="7">
        <v>213.99534761963292</v>
      </c>
      <c r="BK18" s="7">
        <v>2161.4945953657443</v>
      </c>
      <c r="BM18" s="7">
        <v>45.560655827473752</v>
      </c>
      <c r="BN18" s="7">
        <v>720.240567096831</v>
      </c>
    </row>
    <row r="19" spans="1:83" s="6" customFormat="1" x14ac:dyDescent="0.3">
      <c r="A19" s="6">
        <v>12</v>
      </c>
      <c r="B19" s="6" t="s">
        <v>34</v>
      </c>
      <c r="D19" s="6">
        <v>2.2000000000000002</v>
      </c>
      <c r="E19" s="6">
        <v>2010</v>
      </c>
      <c r="F19" s="6" t="s">
        <v>55</v>
      </c>
      <c r="G19" s="6" t="s">
        <v>37</v>
      </c>
      <c r="H19" s="6" t="s">
        <v>56</v>
      </c>
      <c r="I19" s="6" t="s">
        <v>52</v>
      </c>
      <c r="J19" s="6" t="s">
        <v>1368</v>
      </c>
      <c r="K19" s="6" t="s">
        <v>1371</v>
      </c>
      <c r="L19" s="6" t="s">
        <v>62</v>
      </c>
      <c r="Q19" s="6">
        <v>25.805</v>
      </c>
      <c r="R19" s="6">
        <v>1.1499999999999999</v>
      </c>
      <c r="S19" s="6">
        <v>1.8720000000000001</v>
      </c>
      <c r="U19" s="6">
        <v>0.19400000000000001</v>
      </c>
      <c r="V19" s="6">
        <v>0.68700000000000006</v>
      </c>
      <c r="AB19" s="6">
        <v>7249.9</v>
      </c>
      <c r="AC19" s="6">
        <v>323</v>
      </c>
      <c r="AD19" s="6">
        <v>526</v>
      </c>
      <c r="AF19" s="6">
        <v>54.5</v>
      </c>
      <c r="AG19" s="6">
        <v>193.1</v>
      </c>
      <c r="AM19" s="7">
        <f t="shared" ref="AM19" si="27">(AB20-AB19)/AB20*100</f>
        <v>65.690041929713303</v>
      </c>
      <c r="AN19" s="7">
        <f t="shared" ref="AN19" si="28">(AC20-AC19)/AC20*100</f>
        <v>-105.34011443102351</v>
      </c>
      <c r="AO19" s="7">
        <f t="shared" ref="AO19" si="29">(AD20-AD19)/AD20*100</f>
        <v>-1.6621569385388526</v>
      </c>
      <c r="AP19" s="7"/>
      <c r="AQ19" s="7">
        <f t="shared" ref="AQ19" si="30">(AF20-AF19)/AF20*100</f>
        <v>61.237553342816497</v>
      </c>
      <c r="AR19" s="7">
        <f t="shared" ref="AR19" si="31">(AG20-AG19)/AG20*100</f>
        <v>46.568898727172112</v>
      </c>
      <c r="AX19" s="37">
        <v>9.8054282771097778</v>
      </c>
      <c r="AY19" s="37">
        <v>0.95845266143225494</v>
      </c>
      <c r="AZ19" s="37">
        <v>3.2053668896180314</v>
      </c>
      <c r="BB19" s="37">
        <v>0.68046190163221898</v>
      </c>
      <c r="BC19" s="37">
        <v>1.1508594717476617</v>
      </c>
      <c r="BI19" s="7">
        <v>4009.6346911802743</v>
      </c>
      <c r="BJ19" s="7">
        <v>391.93036066606129</v>
      </c>
      <c r="BK19" s="7">
        <v>1310.7382885637094</v>
      </c>
      <c r="BM19" s="7">
        <v>278.25440865039519</v>
      </c>
      <c r="BN19" s="7">
        <v>470.60933313491068</v>
      </c>
      <c r="BT19" s="7">
        <f t="shared" ref="BT19" si="32">(BI20-BI19)/BI20*100</f>
        <v>71.779808379086589</v>
      </c>
      <c r="BU19" s="7">
        <f t="shared" ref="BU19" si="33">(BJ20-BJ19)/BJ20*100</f>
        <v>67.139382907852365</v>
      </c>
      <c r="BV19" s="7">
        <f t="shared" ref="BV19" si="34">(BK20-BK19)/BK20*100</f>
        <v>69.306984578508207</v>
      </c>
      <c r="BW19" s="7"/>
      <c r="BX19" s="7">
        <f t="shared" ref="BX19" si="35">(BM20-BM19)/BM20*100</f>
        <v>29.094033787896517</v>
      </c>
      <c r="BY19" s="7">
        <f t="shared" ref="BY19" si="36">(BN20-BN19)/BN20*100</f>
        <v>65.089718215495822</v>
      </c>
    </row>
    <row r="20" spans="1:83" s="6" customFormat="1" x14ac:dyDescent="0.3">
      <c r="A20" s="6">
        <v>12</v>
      </c>
      <c r="B20" s="6" t="s">
        <v>53</v>
      </c>
      <c r="D20" s="6">
        <v>2.7</v>
      </c>
      <c r="E20" s="6">
        <v>2010</v>
      </c>
      <c r="F20" s="6" t="s">
        <v>55</v>
      </c>
      <c r="G20" s="6" t="s">
        <v>37</v>
      </c>
      <c r="H20" s="6" t="s">
        <v>56</v>
      </c>
      <c r="I20" s="6" t="s">
        <v>52</v>
      </c>
      <c r="J20" s="6" t="s">
        <v>1369</v>
      </c>
      <c r="K20" s="6" t="s">
        <v>1372</v>
      </c>
      <c r="L20" s="6" t="s">
        <v>62</v>
      </c>
      <c r="Q20" s="6">
        <v>41.984000000000002</v>
      </c>
      <c r="R20" s="6">
        <v>0.313</v>
      </c>
      <c r="S20" s="6">
        <v>1.028</v>
      </c>
      <c r="U20" s="6">
        <v>0.27900000000000003</v>
      </c>
      <c r="V20" s="6">
        <v>0.71799999999999997</v>
      </c>
      <c r="AB20" s="6">
        <v>21130.6</v>
      </c>
      <c r="AC20" s="6">
        <v>157.30000000000001</v>
      </c>
      <c r="AD20" s="6">
        <v>517.4</v>
      </c>
      <c r="AF20" s="6">
        <v>140.6</v>
      </c>
      <c r="AG20" s="6">
        <v>361.4</v>
      </c>
      <c r="AX20" s="37">
        <v>16.276071067440149</v>
      </c>
      <c r="AY20" s="37">
        <v>1.3662743696859194</v>
      </c>
      <c r="AZ20" s="37">
        <v>4.891940401866762</v>
      </c>
      <c r="BB20" s="37">
        <v>0.44953551015665821</v>
      </c>
      <c r="BC20" s="37">
        <v>1.5442297342858919</v>
      </c>
      <c r="BI20" s="7">
        <v>14208.389315857141</v>
      </c>
      <c r="BJ20" s="7">
        <v>1192.705418668832</v>
      </c>
      <c r="BK20" s="7">
        <v>4270.4774052467556</v>
      </c>
      <c r="BM20" s="7">
        <v>392.4273562792207</v>
      </c>
      <c r="BN20" s="7">
        <v>1348.0536652207795</v>
      </c>
    </row>
    <row r="21" spans="1:83" s="6" customFormat="1" x14ac:dyDescent="0.3">
      <c r="A21" s="6">
        <v>12</v>
      </c>
      <c r="B21" s="6" t="s">
        <v>34</v>
      </c>
      <c r="D21" s="6">
        <v>2.2000000000000002</v>
      </c>
      <c r="E21" s="6">
        <v>2011</v>
      </c>
      <c r="F21" s="6" t="s">
        <v>55</v>
      </c>
      <c r="G21" s="6" t="s">
        <v>37</v>
      </c>
      <c r="H21" s="6" t="s">
        <v>56</v>
      </c>
      <c r="I21" s="6" t="s">
        <v>590</v>
      </c>
      <c r="J21" s="6" t="s">
        <v>1368</v>
      </c>
      <c r="K21" s="6" t="s">
        <v>1371</v>
      </c>
      <c r="L21" s="6" t="s">
        <v>62</v>
      </c>
      <c r="Q21" s="6">
        <v>2.0049999999999999</v>
      </c>
      <c r="R21" s="6">
        <v>6.2E-2</v>
      </c>
      <c r="S21" s="6">
        <v>0.87</v>
      </c>
      <c r="U21" s="6">
        <v>0.122</v>
      </c>
      <c r="V21" s="6">
        <v>0.19400000000000001</v>
      </c>
      <c r="AB21" s="6">
        <v>72.5</v>
      </c>
      <c r="AC21" s="6">
        <v>2.2999999999999998</v>
      </c>
      <c r="AD21" s="6">
        <v>31.5</v>
      </c>
      <c r="AF21" s="6">
        <v>4.4000000000000004</v>
      </c>
      <c r="AG21" s="6">
        <v>7</v>
      </c>
      <c r="AM21" s="7">
        <f t="shared" ref="AM21" si="37">(AB22-AB21)/AB22*100</f>
        <v>95.552965711832186</v>
      </c>
      <c r="AN21" s="7">
        <f t="shared" ref="AN21" si="38">(AC22-AC21)/AC22*100</f>
        <v>96.602658788774008</v>
      </c>
      <c r="AO21" s="7">
        <f t="shared" ref="AO21" si="39">(AD22-AD21)/AD22*100</f>
        <v>98.790183200829588</v>
      </c>
      <c r="AP21" s="7"/>
      <c r="AQ21" s="7">
        <f t="shared" ref="AQ21" si="40">(AF22-AF21)/AF22*100</f>
        <v>97.025016903313045</v>
      </c>
      <c r="AR21" s="7">
        <f t="shared" ref="AR21" si="41">(AG22-AG21)/AG22*100</f>
        <v>98.376623376623371</v>
      </c>
      <c r="AX21" s="37">
        <v>0.3071458194699519</v>
      </c>
      <c r="AY21" s="37">
        <v>7.3849225697268969E-2</v>
      </c>
      <c r="AZ21" s="37">
        <v>2.1649954844660928</v>
      </c>
      <c r="BB21" s="37">
        <v>0.25082955362790699</v>
      </c>
      <c r="BC21" s="37">
        <v>0.80696389904775556</v>
      </c>
      <c r="BI21" s="7">
        <v>106.77016690171192</v>
      </c>
      <c r="BJ21" s="7">
        <v>25.671500809832711</v>
      </c>
      <c r="BK21" s="7">
        <v>752.59669695915056</v>
      </c>
      <c r="BM21" s="7">
        <v>87.193481425045064</v>
      </c>
      <c r="BN21" s="7">
        <v>280.5171508883717</v>
      </c>
      <c r="BT21" s="7">
        <f t="shared" ref="BT21" si="42">(BI22-BI21)/BI22*100</f>
        <v>41.612203718945324</v>
      </c>
      <c r="BU21" s="7">
        <f t="shared" ref="BU21" si="43">(BJ22-BJ21)/BJ22*100</f>
        <v>39.486926428410385</v>
      </c>
      <c r="BV21" s="7">
        <f t="shared" ref="BV21" si="44">(BK22-BK21)/BK22*100</f>
        <v>59.590021624252806</v>
      </c>
      <c r="BW21" s="7"/>
      <c r="BX21" s="7">
        <f t="shared" ref="BX21" si="45">(BM22-BM21)/BM22*100</f>
        <v>84.18648418108539</v>
      </c>
      <c r="BY21" s="7">
        <f t="shared" ref="BY21" si="46">(BN22-BN21)/BN22*100</f>
        <v>74.765574335356504</v>
      </c>
    </row>
    <row r="22" spans="1:83" s="6" customFormat="1" x14ac:dyDescent="0.3">
      <c r="A22" s="6">
        <v>12</v>
      </c>
      <c r="B22" s="6" t="s">
        <v>53</v>
      </c>
      <c r="D22" s="6">
        <v>2.7</v>
      </c>
      <c r="E22" s="6">
        <v>2011</v>
      </c>
      <c r="F22" s="6" t="s">
        <v>55</v>
      </c>
      <c r="G22" s="6" t="s">
        <v>37</v>
      </c>
      <c r="H22" s="6" t="s">
        <v>56</v>
      </c>
      <c r="I22" s="6" t="s">
        <v>590</v>
      </c>
      <c r="J22" s="6" t="s">
        <v>1369</v>
      </c>
      <c r="K22" s="6" t="s">
        <v>1372</v>
      </c>
      <c r="L22" s="6" t="s">
        <v>62</v>
      </c>
      <c r="Q22" s="6">
        <v>1.847</v>
      </c>
      <c r="R22" s="6">
        <v>7.6999999999999999E-2</v>
      </c>
      <c r="S22" s="6">
        <v>2.95</v>
      </c>
      <c r="U22" s="6">
        <v>0.16800000000000001</v>
      </c>
      <c r="V22" s="6">
        <v>0.48899999999999999</v>
      </c>
      <c r="AB22" s="6">
        <v>1630.3</v>
      </c>
      <c r="AC22" s="6">
        <v>67.7</v>
      </c>
      <c r="AD22" s="6">
        <v>2603.6999999999998</v>
      </c>
      <c r="AF22" s="6">
        <v>147.9</v>
      </c>
      <c r="AG22" s="6">
        <v>431.2</v>
      </c>
      <c r="AX22" s="37">
        <v>0.27841975270706332</v>
      </c>
      <c r="AY22" s="37">
        <v>6.4591333826363437E-2</v>
      </c>
      <c r="AZ22" s="37">
        <v>2.8356060595365</v>
      </c>
      <c r="BB22" s="37">
        <v>0.83951369819498667</v>
      </c>
      <c r="BC22" s="37">
        <v>1.6925371132492362</v>
      </c>
      <c r="BI22" s="7">
        <v>182.8638409090909</v>
      </c>
      <c r="BJ22" s="7">
        <v>42.423065454545458</v>
      </c>
      <c r="BK22" s="7">
        <v>1862.4031172727268</v>
      </c>
      <c r="BM22" s="7">
        <v>551.38580454545456</v>
      </c>
      <c r="BN22" s="7">
        <v>1111.6446818181819</v>
      </c>
    </row>
    <row r="23" spans="1:83" s="6" customFormat="1" x14ac:dyDescent="0.3">
      <c r="A23" s="6">
        <v>12</v>
      </c>
      <c r="B23" s="6" t="s">
        <v>34</v>
      </c>
      <c r="D23" s="6">
        <v>2.2000000000000002</v>
      </c>
      <c r="E23" s="6">
        <v>2012</v>
      </c>
      <c r="F23" s="6" t="s">
        <v>55</v>
      </c>
      <c r="G23" s="6" t="s">
        <v>37</v>
      </c>
      <c r="H23" s="6" t="s">
        <v>56</v>
      </c>
      <c r="I23" s="6" t="s">
        <v>590</v>
      </c>
      <c r="J23" s="6" t="s">
        <v>1368</v>
      </c>
      <c r="K23" s="6" t="s">
        <v>1371</v>
      </c>
      <c r="L23" s="6" t="s">
        <v>62</v>
      </c>
      <c r="AX23" s="7"/>
      <c r="AY23" s="7"/>
      <c r="AZ23" s="7"/>
      <c r="BA23" s="7"/>
      <c r="BB23" s="7"/>
      <c r="BC23" s="7"/>
      <c r="BI23" s="7"/>
      <c r="BJ23" s="7"/>
      <c r="BK23" s="7"/>
      <c r="BM23" s="7"/>
      <c r="BN23" s="7"/>
    </row>
    <row r="24" spans="1:83" s="6" customFormat="1" x14ac:dyDescent="0.3">
      <c r="A24" s="6">
        <v>12</v>
      </c>
      <c r="B24" s="6" t="s">
        <v>53</v>
      </c>
      <c r="D24" s="6">
        <v>2.7</v>
      </c>
      <c r="E24" s="6">
        <v>2012</v>
      </c>
      <c r="F24" s="6" t="s">
        <v>55</v>
      </c>
      <c r="G24" s="6" t="s">
        <v>37</v>
      </c>
      <c r="H24" s="6" t="s">
        <v>56</v>
      </c>
      <c r="I24" s="6" t="s">
        <v>590</v>
      </c>
      <c r="J24" s="6" t="s">
        <v>1369</v>
      </c>
      <c r="K24" s="6" t="s">
        <v>1372</v>
      </c>
      <c r="L24" s="6" t="s">
        <v>62</v>
      </c>
      <c r="AX24" s="37">
        <v>1.2869999999999999</v>
      </c>
      <c r="AY24" s="37">
        <v>0.14099999999999999</v>
      </c>
      <c r="AZ24" s="37">
        <v>1.63</v>
      </c>
      <c r="BB24" s="37">
        <v>0.11899999999999999</v>
      </c>
      <c r="BC24" s="37">
        <v>0.498</v>
      </c>
      <c r="BI24" s="7">
        <v>1</v>
      </c>
      <c r="BJ24" s="7">
        <v>0</v>
      </c>
      <c r="BK24" s="7">
        <v>1</v>
      </c>
      <c r="BM24" s="7">
        <v>0</v>
      </c>
      <c r="BN24" s="7">
        <v>0</v>
      </c>
    </row>
    <row r="25" spans="1:83" s="6" customFormat="1" x14ac:dyDescent="0.3">
      <c r="A25" s="6">
        <v>12</v>
      </c>
      <c r="B25" s="6" t="s">
        <v>34</v>
      </c>
      <c r="D25" s="6">
        <v>2.2000000000000002</v>
      </c>
      <c r="E25" s="6">
        <v>2013</v>
      </c>
      <c r="F25" s="6" t="s">
        <v>55</v>
      </c>
      <c r="G25" s="6" t="s">
        <v>37</v>
      </c>
      <c r="H25" s="6" t="s">
        <v>56</v>
      </c>
      <c r="I25" s="6" t="s">
        <v>590</v>
      </c>
      <c r="J25" s="6" t="s">
        <v>1368</v>
      </c>
      <c r="K25" s="6" t="s">
        <v>1371</v>
      </c>
      <c r="L25" s="6" t="s">
        <v>62</v>
      </c>
      <c r="Q25" s="6">
        <v>3.07</v>
      </c>
      <c r="R25" s="6">
        <v>0.35499999999999998</v>
      </c>
      <c r="S25" s="6">
        <v>0.98899999999999999</v>
      </c>
      <c r="U25" s="6">
        <v>0.32800000000000001</v>
      </c>
      <c r="V25" s="6">
        <v>0.47499999999999998</v>
      </c>
      <c r="AB25" s="6">
        <v>1.0089999999999999</v>
      </c>
      <c r="AC25" s="6">
        <v>0.11700000000000001</v>
      </c>
      <c r="AD25" s="6">
        <v>0.32500000000000001</v>
      </c>
      <c r="AF25" s="6">
        <v>0.108</v>
      </c>
      <c r="AG25" s="6">
        <v>0.156</v>
      </c>
      <c r="AM25" s="7">
        <f t="shared" ref="AM25" si="47">(AB26-AB25)/AB26*100</f>
        <v>71.343368361261</v>
      </c>
      <c r="AN25" s="7">
        <f t="shared" ref="AN25" si="48">(AC26-AC25)/AC26*100</f>
        <v>45.070422535211264</v>
      </c>
      <c r="AO25" s="7">
        <f t="shared" ref="AO25" si="49">(AD26-AD25)/AD26*100</f>
        <v>52.898550724637673</v>
      </c>
      <c r="AP25" s="7"/>
      <c r="AQ25" s="7">
        <f t="shared" ref="AQ25" si="50">(AF26-AF25)/AF26*100</f>
        <v>-208.57142857142856</v>
      </c>
      <c r="AR25" s="7">
        <f t="shared" ref="AR25" si="51">(AG26-AG25)/AG26*100</f>
        <v>42.857142857142861</v>
      </c>
      <c r="AX25" s="37">
        <v>1.137</v>
      </c>
      <c r="AY25" s="37">
        <v>0.35299999999999998</v>
      </c>
      <c r="AZ25" s="37">
        <v>1.6339999999999999</v>
      </c>
      <c r="BB25" s="37">
        <v>0.245</v>
      </c>
      <c r="BC25" s="37">
        <v>0.67300000000000004</v>
      </c>
      <c r="BI25" s="7">
        <v>413</v>
      </c>
      <c r="BJ25" s="7">
        <v>128</v>
      </c>
      <c r="BK25" s="7">
        <v>594</v>
      </c>
      <c r="BM25" s="7">
        <v>89</v>
      </c>
      <c r="BN25" s="7">
        <v>244</v>
      </c>
      <c r="BT25" s="7">
        <f t="shared" ref="BT25" si="52">(BI26-BI25)/BI26*100</f>
        <v>63.961605584642236</v>
      </c>
      <c r="BU25" s="7">
        <f t="shared" ref="BU25" si="53">(BJ26-BJ25)/BJ26*100</f>
        <v>33.678756476683937</v>
      </c>
      <c r="BV25" s="7">
        <f t="shared" ref="BV25" si="54">(BK26-BK25)/BK26*100</f>
        <v>30.76923076923077</v>
      </c>
      <c r="BW25" s="7"/>
      <c r="BX25" s="7">
        <f t="shared" ref="BX25" si="55">(BM26-BM25)/BM26*100</f>
        <v>-888.88888888888891</v>
      </c>
      <c r="BY25" s="7">
        <f t="shared" ref="BY25" si="56">(BN26-BN25)/BN26*100</f>
        <v>48.305084745762713</v>
      </c>
    </row>
    <row r="26" spans="1:83" s="6" customFormat="1" x14ac:dyDescent="0.3">
      <c r="A26" s="6">
        <v>12</v>
      </c>
      <c r="B26" s="6" t="s">
        <v>53</v>
      </c>
      <c r="D26" s="6">
        <v>2.7</v>
      </c>
      <c r="E26" s="6">
        <v>2013</v>
      </c>
      <c r="F26" s="6" t="s">
        <v>55</v>
      </c>
      <c r="G26" s="6" t="s">
        <v>37</v>
      </c>
      <c r="H26" s="6" t="s">
        <v>56</v>
      </c>
      <c r="I26" s="6" t="s">
        <v>590</v>
      </c>
      <c r="J26" s="6" t="s">
        <v>1369</v>
      </c>
      <c r="K26" s="6" t="s">
        <v>1372</v>
      </c>
      <c r="L26" s="6" t="s">
        <v>62</v>
      </c>
      <c r="Q26" s="6">
        <v>8.0389999999999997</v>
      </c>
      <c r="R26" s="6">
        <v>0.48599999999999999</v>
      </c>
      <c r="S26" s="6">
        <v>1.5760000000000001</v>
      </c>
      <c r="U26" s="6">
        <v>0.08</v>
      </c>
      <c r="V26" s="6">
        <v>0.623</v>
      </c>
      <c r="AB26" s="6">
        <v>3.5209999999999999</v>
      </c>
      <c r="AC26" s="6">
        <v>0.21299999999999999</v>
      </c>
      <c r="AD26" s="6">
        <v>0.69</v>
      </c>
      <c r="AF26" s="6">
        <v>3.5000000000000003E-2</v>
      </c>
      <c r="AG26" s="6">
        <v>0.27300000000000002</v>
      </c>
      <c r="AX26" s="37">
        <v>3.3279999999999998</v>
      </c>
      <c r="AY26" s="37">
        <v>0.56000000000000005</v>
      </c>
      <c r="AZ26" s="37">
        <v>2.4910000000000001</v>
      </c>
      <c r="BB26" s="37">
        <v>2.7E-2</v>
      </c>
      <c r="BC26" s="37">
        <v>1.3720000000000001</v>
      </c>
      <c r="BI26" s="7">
        <v>1146</v>
      </c>
      <c r="BJ26" s="7">
        <v>193</v>
      </c>
      <c r="BK26" s="7">
        <v>858</v>
      </c>
      <c r="BM26" s="7">
        <v>9</v>
      </c>
      <c r="BN26" s="7">
        <v>472</v>
      </c>
    </row>
    <row r="27" spans="1:83" s="8" customFormat="1" x14ac:dyDescent="0.3">
      <c r="A27" s="8">
        <v>1</v>
      </c>
      <c r="B27" s="8" t="s">
        <v>88</v>
      </c>
      <c r="C27" s="8" t="s">
        <v>62</v>
      </c>
      <c r="D27" s="8">
        <v>6.6</v>
      </c>
      <c r="E27" s="8" t="s">
        <v>90</v>
      </c>
      <c r="F27" s="8" t="s">
        <v>91</v>
      </c>
      <c r="G27" s="8" t="s">
        <v>92</v>
      </c>
      <c r="H27" s="8" t="s">
        <v>93</v>
      </c>
      <c r="J27" s="8" t="s">
        <v>97</v>
      </c>
      <c r="L27" s="8" t="s">
        <v>62</v>
      </c>
      <c r="BI27" s="8">
        <v>2.5</v>
      </c>
      <c r="BL27" s="8">
        <v>2.7</v>
      </c>
      <c r="BM27" s="8">
        <v>0.7</v>
      </c>
      <c r="BN27" s="8">
        <v>0.8</v>
      </c>
      <c r="BO27" s="8">
        <v>143</v>
      </c>
      <c r="BT27" s="9">
        <f>(BI28-BI27)/BI28*100</f>
        <v>54.54545454545454</v>
      </c>
      <c r="BW27" s="9">
        <f>(BL28-BL27)/BL28*100</f>
        <v>68.604651162790702</v>
      </c>
      <c r="BX27" s="9">
        <f>(BM28-BM27)/BM28*100</f>
        <v>-39.999999999999993</v>
      </c>
      <c r="BY27" s="9">
        <f>(BN28-BN27)/BN28*100</f>
        <v>57.894736842105253</v>
      </c>
      <c r="BZ27" s="9">
        <f>(BO28-BO27)/BO28*100</f>
        <v>94.259333600963473</v>
      </c>
      <c r="CE27" s="8" t="s">
        <v>110</v>
      </c>
    </row>
    <row r="28" spans="1:83" s="8" customFormat="1" x14ac:dyDescent="0.3">
      <c r="A28" s="8">
        <v>1</v>
      </c>
      <c r="B28" s="8" t="s">
        <v>89</v>
      </c>
      <c r="C28" s="8" t="s">
        <v>62</v>
      </c>
      <c r="D28" s="8">
        <v>4.5999999999999996</v>
      </c>
      <c r="E28" s="8" t="s">
        <v>90</v>
      </c>
      <c r="F28" s="8" t="s">
        <v>91</v>
      </c>
      <c r="G28" s="8" t="s">
        <v>92</v>
      </c>
      <c r="H28" s="8" t="s">
        <v>93</v>
      </c>
      <c r="J28" s="8" t="s">
        <v>97</v>
      </c>
      <c r="L28" s="8" t="s">
        <v>62</v>
      </c>
      <c r="BI28" s="8">
        <v>5.5</v>
      </c>
      <c r="BL28" s="8">
        <v>8.6</v>
      </c>
      <c r="BM28" s="8">
        <v>0.5</v>
      </c>
      <c r="BN28" s="8">
        <v>1.9</v>
      </c>
      <c r="BO28" s="8">
        <v>2491</v>
      </c>
    </row>
    <row r="29" spans="1:83" s="8" customFormat="1" x14ac:dyDescent="0.3">
      <c r="A29" s="8">
        <v>1</v>
      </c>
      <c r="B29" s="8" t="s">
        <v>88</v>
      </c>
      <c r="C29" s="8" t="s">
        <v>62</v>
      </c>
      <c r="D29" s="8">
        <v>8.4</v>
      </c>
      <c r="E29" s="8" t="s">
        <v>90</v>
      </c>
      <c r="F29" s="8" t="s">
        <v>91</v>
      </c>
      <c r="G29" s="8" t="s">
        <v>92</v>
      </c>
      <c r="H29" s="8" t="s">
        <v>93</v>
      </c>
      <c r="J29" s="8" t="s">
        <v>97</v>
      </c>
      <c r="L29" s="8" t="s">
        <v>62</v>
      </c>
      <c r="BI29" s="8">
        <v>1.9</v>
      </c>
      <c r="BL29" s="8">
        <v>2.4</v>
      </c>
      <c r="BM29" s="8">
        <v>0.6</v>
      </c>
      <c r="BN29" s="8">
        <v>0.7</v>
      </c>
      <c r="BO29" s="8">
        <v>236</v>
      </c>
      <c r="BT29" s="9">
        <f>(BI30-BI29)/BI30*100</f>
        <v>-18.749999999999989</v>
      </c>
      <c r="BW29" s="9">
        <f>(BL30-BL29)/BL30*100</f>
        <v>33.333333333333336</v>
      </c>
      <c r="BX29" s="9">
        <f>(BM30-BM29)/BM30*100</f>
        <v>-100</v>
      </c>
      <c r="BY29" s="9">
        <f>(BN30-BN29)/BN30*100</f>
        <v>22.222222222222229</v>
      </c>
      <c r="BZ29" s="9">
        <f>(BO30-BO29)/BO30*100</f>
        <v>82.518518518518519</v>
      </c>
    </row>
    <row r="30" spans="1:83" s="8" customFormat="1" x14ac:dyDescent="0.3">
      <c r="A30" s="8">
        <v>1</v>
      </c>
      <c r="B30" s="8" t="s">
        <v>89</v>
      </c>
      <c r="C30" s="8" t="s">
        <v>62</v>
      </c>
      <c r="D30" s="8">
        <v>4</v>
      </c>
      <c r="E30" s="8" t="s">
        <v>90</v>
      </c>
      <c r="F30" s="8" t="s">
        <v>91</v>
      </c>
      <c r="G30" s="8" t="s">
        <v>92</v>
      </c>
      <c r="H30" s="8" t="s">
        <v>93</v>
      </c>
      <c r="J30" s="8" t="s">
        <v>97</v>
      </c>
      <c r="L30" s="8" t="s">
        <v>62</v>
      </c>
      <c r="BI30" s="8">
        <v>1.6</v>
      </c>
      <c r="BL30" s="8">
        <v>3.6</v>
      </c>
      <c r="BM30" s="8">
        <v>0.3</v>
      </c>
      <c r="BN30" s="8">
        <v>0.9</v>
      </c>
      <c r="BO30" s="8">
        <v>1350</v>
      </c>
    </row>
    <row r="31" spans="1:83" s="8" customFormat="1" x14ac:dyDescent="0.3">
      <c r="A31" s="8">
        <v>1</v>
      </c>
      <c r="B31" s="8" t="s">
        <v>88</v>
      </c>
      <c r="C31" s="8" t="s">
        <v>62</v>
      </c>
      <c r="D31" s="8">
        <v>7.5</v>
      </c>
      <c r="E31" s="8" t="s">
        <v>90</v>
      </c>
      <c r="F31" s="8" t="s">
        <v>91</v>
      </c>
      <c r="G31" s="8" t="s">
        <v>92</v>
      </c>
      <c r="H31" s="8" t="s">
        <v>93</v>
      </c>
      <c r="J31" s="8" t="s">
        <v>97</v>
      </c>
      <c r="L31" s="8" t="s">
        <v>62</v>
      </c>
      <c r="BI31" s="8">
        <v>5.9</v>
      </c>
      <c r="BL31" s="8">
        <v>6.2</v>
      </c>
      <c r="BM31" s="8">
        <v>1</v>
      </c>
      <c r="BN31" s="8">
        <v>1.1000000000000001</v>
      </c>
      <c r="BO31" s="8">
        <v>111</v>
      </c>
      <c r="BT31" s="9">
        <f>(BI32-BI31)/BI32*100</f>
        <v>43.269230769230766</v>
      </c>
      <c r="BW31" s="9">
        <f>(BL32-BL31)/BL32*100</f>
        <v>48.760330578512395</v>
      </c>
      <c r="BX31" s="9">
        <f>(BM32-BM31)/BM32*100</f>
        <v>16.666666666666664</v>
      </c>
      <c r="BY31" s="9">
        <f>(BN32-BN31)/BN32*100</f>
        <v>35.294117647058812</v>
      </c>
      <c r="BZ31" s="9">
        <f>(BO32-BO31)/BO32*100</f>
        <v>89.275362318840578</v>
      </c>
    </row>
    <row r="32" spans="1:83" s="8" customFormat="1" x14ac:dyDescent="0.3">
      <c r="A32" s="8">
        <v>1</v>
      </c>
      <c r="B32" s="8" t="s">
        <v>89</v>
      </c>
      <c r="C32" s="8" t="s">
        <v>62</v>
      </c>
      <c r="D32" s="8">
        <v>4.5999999999999996</v>
      </c>
      <c r="E32" s="8" t="s">
        <v>90</v>
      </c>
      <c r="F32" s="8" t="s">
        <v>91</v>
      </c>
      <c r="G32" s="8" t="s">
        <v>92</v>
      </c>
      <c r="H32" s="8" t="s">
        <v>93</v>
      </c>
      <c r="J32" s="8" t="s">
        <v>97</v>
      </c>
      <c r="L32" s="8" t="s">
        <v>62</v>
      </c>
      <c r="BI32" s="8">
        <v>10.4</v>
      </c>
      <c r="BL32" s="8">
        <v>12.1</v>
      </c>
      <c r="BM32" s="8">
        <v>1.2</v>
      </c>
      <c r="BN32" s="8">
        <v>1.7</v>
      </c>
      <c r="BO32" s="8">
        <v>1035</v>
      </c>
    </row>
    <row r="33" spans="1:83" s="4" customFormat="1" x14ac:dyDescent="0.3">
      <c r="A33" s="4">
        <v>2</v>
      </c>
      <c r="B33" s="4" t="s">
        <v>98</v>
      </c>
      <c r="C33" s="4" t="s">
        <v>62</v>
      </c>
      <c r="D33" s="4">
        <v>3</v>
      </c>
      <c r="E33" s="4" t="s">
        <v>100</v>
      </c>
      <c r="F33" s="4" t="s">
        <v>101</v>
      </c>
      <c r="G33" s="4" t="s">
        <v>92</v>
      </c>
      <c r="H33" s="4" t="s">
        <v>102</v>
      </c>
      <c r="J33" s="4" t="s">
        <v>104</v>
      </c>
      <c r="K33" s="4" t="s">
        <v>105</v>
      </c>
      <c r="L33" s="4" t="s">
        <v>62</v>
      </c>
      <c r="AX33" s="4">
        <v>1.85</v>
      </c>
      <c r="AY33" s="4">
        <v>0.18</v>
      </c>
      <c r="AZ33" s="4">
        <v>2.7</v>
      </c>
      <c r="BB33" s="4">
        <v>0.2</v>
      </c>
      <c r="BC33" s="4">
        <v>0.88</v>
      </c>
      <c r="BI33" s="4">
        <v>0.57999999999999996</v>
      </c>
      <c r="BJ33" s="4">
        <v>0.05</v>
      </c>
      <c r="BK33" s="4">
        <v>0.8</v>
      </c>
      <c r="BM33" s="4">
        <v>0.06</v>
      </c>
      <c r="BN33" s="4">
        <v>0.27</v>
      </c>
      <c r="BO33" s="4">
        <v>340</v>
      </c>
      <c r="BT33" s="5">
        <f>(BI34-BI33)/BI34*100</f>
        <v>30.952380952380953</v>
      </c>
      <c r="BU33" s="5">
        <f t="shared" ref="BU33:BZ33" si="57">(BJ34-BJ33)/BJ34*100</f>
        <v>-150</v>
      </c>
      <c r="BV33" s="5">
        <f t="shared" si="57"/>
        <v>-50.943396226415096</v>
      </c>
      <c r="BW33" s="5"/>
      <c r="BX33" s="5">
        <f t="shared" si="57"/>
        <v>-199.99999999999994</v>
      </c>
      <c r="BY33" s="5">
        <f t="shared" si="57"/>
        <v>-170</v>
      </c>
      <c r="BZ33" s="5">
        <f t="shared" si="57"/>
        <v>-47.826086956521742</v>
      </c>
      <c r="CE33" s="4" t="s">
        <v>111</v>
      </c>
    </row>
    <row r="34" spans="1:83" s="4" customFormat="1" x14ac:dyDescent="0.3">
      <c r="A34" s="4">
        <v>2</v>
      </c>
      <c r="B34" s="4" t="s">
        <v>103</v>
      </c>
      <c r="C34" s="4" t="s">
        <v>62</v>
      </c>
      <c r="D34" s="4">
        <v>2.6</v>
      </c>
      <c r="E34" s="4" t="s">
        <v>100</v>
      </c>
      <c r="F34" s="4" t="s">
        <v>101</v>
      </c>
      <c r="G34" s="4" t="s">
        <v>92</v>
      </c>
      <c r="H34" s="4" t="s">
        <v>102</v>
      </c>
      <c r="J34" s="4" t="s">
        <v>104</v>
      </c>
      <c r="K34" s="4" t="s">
        <v>105</v>
      </c>
      <c r="L34" s="4" t="s">
        <v>62</v>
      </c>
      <c r="AX34" s="4">
        <v>3.05</v>
      </c>
      <c r="AY34" s="4">
        <v>7.0000000000000007E-2</v>
      </c>
      <c r="AZ34" s="4">
        <v>2.2000000000000002</v>
      </c>
      <c r="BB34" s="4">
        <v>7.0000000000000007E-2</v>
      </c>
      <c r="BC34" s="4">
        <v>0.68</v>
      </c>
      <c r="BI34" s="4">
        <v>0.84</v>
      </c>
      <c r="BJ34" s="4">
        <v>0.02</v>
      </c>
      <c r="BK34" s="4">
        <v>0.53</v>
      </c>
      <c r="BM34" s="4">
        <v>0.02</v>
      </c>
      <c r="BN34" s="4">
        <v>0.1</v>
      </c>
      <c r="BO34" s="4">
        <v>230</v>
      </c>
    </row>
    <row r="35" spans="1:83" s="4" customFormat="1" x14ac:dyDescent="0.3">
      <c r="A35" s="4">
        <v>2</v>
      </c>
      <c r="B35" s="4" t="s">
        <v>88</v>
      </c>
      <c r="C35" s="4" t="s">
        <v>62</v>
      </c>
      <c r="D35" s="4">
        <v>1.6</v>
      </c>
      <c r="E35" s="4" t="s">
        <v>100</v>
      </c>
      <c r="F35" s="4" t="s">
        <v>106</v>
      </c>
      <c r="G35" s="4" t="s">
        <v>107</v>
      </c>
      <c r="H35" s="4" t="s">
        <v>102</v>
      </c>
      <c r="J35" s="4" t="s">
        <v>108</v>
      </c>
      <c r="K35" s="4" t="s">
        <v>109</v>
      </c>
      <c r="L35" s="4" t="s">
        <v>62</v>
      </c>
      <c r="AX35" s="4">
        <v>2.04</v>
      </c>
      <c r="AY35" s="4">
        <v>1.69</v>
      </c>
      <c r="AZ35" s="4">
        <v>7.3</v>
      </c>
      <c r="BB35" s="4">
        <v>0.55000000000000004</v>
      </c>
      <c r="BC35" s="4">
        <v>1.22</v>
      </c>
      <c r="BI35" s="4">
        <v>3.16</v>
      </c>
      <c r="BJ35" s="4">
        <v>1.55</v>
      </c>
      <c r="BK35" s="4">
        <v>6.8</v>
      </c>
      <c r="BM35" s="4">
        <v>1.04</v>
      </c>
      <c r="BN35" s="4">
        <v>1.47</v>
      </c>
      <c r="BO35" s="4">
        <v>410</v>
      </c>
      <c r="BT35" s="5">
        <f>(BI36-BI35)/BI36*100</f>
        <v>-71.739130434782609</v>
      </c>
      <c r="BU35" s="5">
        <f>(BJ36-BJ35)/BJ36*100</f>
        <v>-34.782608695652186</v>
      </c>
      <c r="BV35" s="5">
        <f>(BK36-BK35)/BK36*100</f>
        <v>73.643410852713174</v>
      </c>
      <c r="BW35" s="5"/>
      <c r="BX35" s="5">
        <f>(BM36-BM35)/BM36*100</f>
        <v>-372.72727272727275</v>
      </c>
      <c r="BY35" s="5">
        <f>(BN36-BN35)/BN36*100</f>
        <v>70.833333333333343</v>
      </c>
      <c r="BZ35" s="5">
        <f>(BO36-BO35)/BO36*100</f>
        <v>95.899999999999991</v>
      </c>
    </row>
    <row r="36" spans="1:83" s="4" customFormat="1" x14ac:dyDescent="0.3">
      <c r="A36" s="4">
        <v>2</v>
      </c>
      <c r="B36" s="4" t="s">
        <v>89</v>
      </c>
      <c r="C36" s="4" t="s">
        <v>62</v>
      </c>
      <c r="D36" s="4">
        <v>1.6</v>
      </c>
      <c r="E36" s="4" t="s">
        <v>100</v>
      </c>
      <c r="F36" s="4" t="s">
        <v>106</v>
      </c>
      <c r="G36" s="4" t="s">
        <v>107</v>
      </c>
      <c r="H36" s="4" t="s">
        <v>102</v>
      </c>
      <c r="J36" s="4" t="s">
        <v>108</v>
      </c>
      <c r="K36" s="4" t="s">
        <v>109</v>
      </c>
      <c r="L36" s="4" t="s">
        <v>62</v>
      </c>
      <c r="AX36" s="4">
        <v>1.38</v>
      </c>
      <c r="AY36" s="4">
        <v>1.1000000000000001</v>
      </c>
      <c r="AZ36" s="4">
        <v>19.2</v>
      </c>
      <c r="BB36" s="4">
        <v>0.16</v>
      </c>
      <c r="BC36" s="4">
        <v>3.65</v>
      </c>
      <c r="BI36" s="4">
        <v>1.84</v>
      </c>
      <c r="BJ36" s="4">
        <v>1.1499999999999999</v>
      </c>
      <c r="BK36" s="4">
        <v>25.8</v>
      </c>
      <c r="BM36" s="4">
        <v>0.22</v>
      </c>
      <c r="BN36" s="4">
        <v>5.04</v>
      </c>
      <c r="BO36" s="4">
        <v>10000</v>
      </c>
    </row>
    <row r="37" spans="1:83" s="4" customFormat="1" x14ac:dyDescent="0.3">
      <c r="A37" s="4">
        <v>2</v>
      </c>
      <c r="B37" s="4" t="s">
        <v>88</v>
      </c>
      <c r="C37" s="4" t="s">
        <v>62</v>
      </c>
      <c r="D37" s="4">
        <v>2.9</v>
      </c>
      <c r="E37" s="4" t="s">
        <v>120</v>
      </c>
      <c r="F37" s="4" t="s">
        <v>121</v>
      </c>
      <c r="G37" s="4" t="s">
        <v>107</v>
      </c>
      <c r="H37" s="4" t="s">
        <v>102</v>
      </c>
      <c r="J37" s="4" t="s">
        <v>122</v>
      </c>
      <c r="K37" s="4" t="s">
        <v>123</v>
      </c>
      <c r="L37" s="4" t="s">
        <v>62</v>
      </c>
      <c r="AX37" s="4">
        <v>1.47</v>
      </c>
      <c r="AY37" s="4">
        <v>0.38</v>
      </c>
      <c r="AZ37" s="4">
        <v>5.0999999999999996</v>
      </c>
      <c r="BB37" s="4">
        <v>0.49</v>
      </c>
      <c r="BC37" s="4">
        <v>1.45</v>
      </c>
      <c r="BI37" s="4">
        <v>0.83</v>
      </c>
      <c r="BJ37" s="4">
        <v>0.31</v>
      </c>
      <c r="BK37" s="4">
        <v>3.2</v>
      </c>
      <c r="BM37" s="4">
        <v>0.49</v>
      </c>
      <c r="BN37" s="4">
        <v>1.19</v>
      </c>
      <c r="BO37" s="4">
        <v>880</v>
      </c>
      <c r="BT37" s="5">
        <f>(BI38-BI37)/BI38*100</f>
        <v>-18.571428571428573</v>
      </c>
      <c r="BU37" s="5">
        <f>(BJ38-BJ37)/BJ38*100</f>
        <v>-121.4285714285714</v>
      </c>
      <c r="BV37" s="5">
        <f>(BK38-BK37)/BK38*100</f>
        <v>85.18518518518519</v>
      </c>
      <c r="BW37" s="5"/>
      <c r="BX37" s="5">
        <f>(BM38-BM37)/BM38*100</f>
        <v>-113.04347826086956</v>
      </c>
      <c r="BY37" s="5">
        <f>(BN38-BN37)/BN38*100</f>
        <v>79.012345679012356</v>
      </c>
      <c r="BZ37" s="5">
        <f>(BO38-BO37)/BO38*100</f>
        <v>94.465408805031444</v>
      </c>
    </row>
    <row r="38" spans="1:83" s="4" customFormat="1" x14ac:dyDescent="0.3">
      <c r="A38" s="4">
        <v>2</v>
      </c>
      <c r="B38" s="4" t="s">
        <v>89</v>
      </c>
      <c r="C38" s="4" t="s">
        <v>62</v>
      </c>
      <c r="D38" s="4">
        <v>2.7</v>
      </c>
      <c r="E38" s="4" t="s">
        <v>120</v>
      </c>
      <c r="F38" s="4" t="s">
        <v>121</v>
      </c>
      <c r="G38" s="4" t="s">
        <v>107</v>
      </c>
      <c r="H38" s="4" t="s">
        <v>102</v>
      </c>
      <c r="J38" s="4" t="s">
        <v>122</v>
      </c>
      <c r="K38" s="4" t="s">
        <v>123</v>
      </c>
      <c r="L38" s="4" t="s">
        <v>62</v>
      </c>
      <c r="AX38" s="4">
        <v>1.03</v>
      </c>
      <c r="AY38" s="4">
        <v>0.19</v>
      </c>
      <c r="AZ38" s="4">
        <v>23.6</v>
      </c>
      <c r="BB38" s="4">
        <v>0.5</v>
      </c>
      <c r="BC38" s="4">
        <v>6.4</v>
      </c>
      <c r="BI38" s="4">
        <v>0.7</v>
      </c>
      <c r="BJ38" s="4">
        <v>0.14000000000000001</v>
      </c>
      <c r="BK38" s="4">
        <v>21.6</v>
      </c>
      <c r="BM38" s="4">
        <v>0.23</v>
      </c>
      <c r="BN38" s="4">
        <v>5.67</v>
      </c>
      <c r="BO38" s="4">
        <v>15900</v>
      </c>
    </row>
    <row r="39" spans="1:83" s="6" customFormat="1" x14ac:dyDescent="0.3">
      <c r="A39" s="6">
        <v>3</v>
      </c>
      <c r="B39" s="6" t="s">
        <v>88</v>
      </c>
      <c r="C39" s="6" t="s">
        <v>62</v>
      </c>
      <c r="D39" s="6">
        <v>3</v>
      </c>
      <c r="E39" s="6" t="s">
        <v>100</v>
      </c>
      <c r="F39" s="6" t="s">
        <v>101</v>
      </c>
      <c r="G39" s="6" t="s">
        <v>92</v>
      </c>
      <c r="H39" s="6" t="s">
        <v>124</v>
      </c>
      <c r="J39" s="6" t="s">
        <v>104</v>
      </c>
      <c r="K39" s="6" t="s">
        <v>105</v>
      </c>
      <c r="L39" s="6" t="s">
        <v>62</v>
      </c>
      <c r="AX39" s="6">
        <v>1.27</v>
      </c>
      <c r="AY39" s="6">
        <v>0.18</v>
      </c>
      <c r="AZ39" s="6">
        <v>2.46</v>
      </c>
      <c r="BB39" s="6">
        <v>0.22</v>
      </c>
      <c r="BC39" s="6">
        <v>0.82</v>
      </c>
      <c r="BI39" s="6">
        <v>0.35</v>
      </c>
      <c r="BJ39" s="6">
        <v>0.06</v>
      </c>
      <c r="BK39" s="6">
        <v>0.7</v>
      </c>
      <c r="BL39" s="6">
        <v>0.11</v>
      </c>
      <c r="BM39" s="6">
        <v>0.08</v>
      </c>
      <c r="BN39" s="6">
        <v>0.2</v>
      </c>
      <c r="BO39" s="6">
        <v>280</v>
      </c>
      <c r="BT39" s="7">
        <f>(BI40-BI39)/BI40*100</f>
        <v>14.634146341463413</v>
      </c>
      <c r="BU39" s="7">
        <f t="shared" ref="BU39:BZ39" si="58">(BJ40-BJ39)/BJ40*100</f>
        <v>-49.999999999999986</v>
      </c>
      <c r="BV39" s="7">
        <f t="shared" si="58"/>
        <v>26.315789473684209</v>
      </c>
      <c r="BW39" s="7">
        <f t="shared" si="58"/>
        <v>21.428571428571434</v>
      </c>
      <c r="BX39" s="7">
        <f t="shared" si="58"/>
        <v>-100</v>
      </c>
      <c r="BY39" s="7">
        <f t="shared" si="58"/>
        <v>39.393939393939391</v>
      </c>
      <c r="BZ39" s="7">
        <f t="shared" si="58"/>
        <v>46.153846153846153</v>
      </c>
      <c r="CE39" s="6" t="s">
        <v>125</v>
      </c>
    </row>
    <row r="40" spans="1:83" s="6" customFormat="1" x14ac:dyDescent="0.3">
      <c r="A40" s="6">
        <v>3</v>
      </c>
      <c r="B40" s="6" t="s">
        <v>89</v>
      </c>
      <c r="C40" s="6" t="s">
        <v>62</v>
      </c>
      <c r="D40" s="6">
        <v>2.6</v>
      </c>
      <c r="E40" s="6" t="s">
        <v>100</v>
      </c>
      <c r="F40" s="6" t="s">
        <v>101</v>
      </c>
      <c r="G40" s="6" t="s">
        <v>92</v>
      </c>
      <c r="H40" s="6" t="s">
        <v>124</v>
      </c>
      <c r="J40" s="6" t="s">
        <v>104</v>
      </c>
      <c r="K40" s="6" t="s">
        <v>105</v>
      </c>
      <c r="L40" s="6" t="s">
        <v>62</v>
      </c>
      <c r="AX40" s="6">
        <v>2.17</v>
      </c>
      <c r="AY40" s="6">
        <v>0.36</v>
      </c>
      <c r="AZ40" s="6">
        <v>7.31</v>
      </c>
      <c r="BB40" s="6">
        <v>0.19</v>
      </c>
      <c r="BC40" s="6">
        <v>2.0499999999999998</v>
      </c>
      <c r="BI40" s="6">
        <v>0.41</v>
      </c>
      <c r="BJ40" s="6">
        <v>0.04</v>
      </c>
      <c r="BK40" s="6">
        <v>0.95</v>
      </c>
      <c r="BL40" s="6">
        <v>0.14000000000000001</v>
      </c>
      <c r="BM40" s="6">
        <v>0.04</v>
      </c>
      <c r="BN40" s="6">
        <v>0.33</v>
      </c>
      <c r="BO40" s="6">
        <v>520</v>
      </c>
    </row>
    <row r="41" spans="1:83" s="8" customFormat="1" x14ac:dyDescent="0.3">
      <c r="A41" s="8">
        <v>4</v>
      </c>
      <c r="B41" s="8" t="s">
        <v>145</v>
      </c>
      <c r="C41" s="8" t="s">
        <v>62</v>
      </c>
      <c r="D41" s="8">
        <v>0.1</v>
      </c>
      <c r="E41" s="8" t="s">
        <v>144</v>
      </c>
      <c r="G41" s="8" t="s">
        <v>133</v>
      </c>
      <c r="H41" s="8" t="s">
        <v>52</v>
      </c>
      <c r="J41" s="8" t="s">
        <v>130</v>
      </c>
      <c r="K41" s="8" t="s">
        <v>131</v>
      </c>
      <c r="L41" s="8" t="s">
        <v>134</v>
      </c>
      <c r="Q41" s="8">
        <v>11.4</v>
      </c>
      <c r="AB41" s="8">
        <v>25.7</v>
      </c>
      <c r="AI41" s="8">
        <v>3.06</v>
      </c>
      <c r="AM41" s="9">
        <f>(AB42-AB41)/AB42*100</f>
        <v>-13.215859030837004</v>
      </c>
      <c r="AT41" s="9">
        <f>(AI42-AI41)/AI42*100</f>
        <v>27.999999999999996</v>
      </c>
      <c r="AX41" s="8">
        <v>1.92</v>
      </c>
      <c r="BI41" s="8">
        <v>1.33</v>
      </c>
      <c r="BP41" s="8">
        <v>3.74</v>
      </c>
      <c r="BT41" s="9">
        <f>(BI42-BI41)/BI42*100</f>
        <v>16.875</v>
      </c>
      <c r="CA41" s="9">
        <f>(BP42-BP41)/BP42*100</f>
        <v>21.757322175732217</v>
      </c>
      <c r="CE41" s="8" t="s">
        <v>135</v>
      </c>
    </row>
    <row r="42" spans="1:83" s="8" customFormat="1" x14ac:dyDescent="0.3">
      <c r="A42" s="8">
        <v>4</v>
      </c>
      <c r="B42" s="8" t="s">
        <v>146</v>
      </c>
      <c r="C42" s="8" t="s">
        <v>62</v>
      </c>
      <c r="D42" s="8">
        <v>0.1</v>
      </c>
      <c r="E42" s="8" t="s">
        <v>144</v>
      </c>
      <c r="G42" s="8" t="s">
        <v>133</v>
      </c>
      <c r="H42" s="8" t="s">
        <v>52</v>
      </c>
      <c r="J42" s="8" t="s">
        <v>130</v>
      </c>
      <c r="K42" s="8" t="s">
        <v>131</v>
      </c>
      <c r="L42" s="8" t="s">
        <v>134</v>
      </c>
      <c r="Q42" s="8">
        <v>9.9</v>
      </c>
      <c r="AB42" s="8">
        <v>22.7</v>
      </c>
      <c r="AI42" s="8">
        <v>4.25</v>
      </c>
      <c r="AX42" s="8">
        <v>2.79</v>
      </c>
      <c r="BI42" s="8">
        <v>1.6</v>
      </c>
      <c r="BP42" s="8">
        <v>4.78</v>
      </c>
      <c r="CE42" s="8" t="s">
        <v>213</v>
      </c>
    </row>
    <row r="43" spans="1:83" s="8" customFormat="1" x14ac:dyDescent="0.3">
      <c r="A43" s="8">
        <v>4</v>
      </c>
      <c r="B43" s="8" t="s">
        <v>147</v>
      </c>
      <c r="C43" s="8" t="s">
        <v>62</v>
      </c>
      <c r="D43" s="8">
        <v>0.1</v>
      </c>
      <c r="E43" s="8" t="s">
        <v>144</v>
      </c>
      <c r="G43" s="8" t="s">
        <v>133</v>
      </c>
      <c r="H43" s="8" t="s">
        <v>52</v>
      </c>
      <c r="J43" s="8" t="s">
        <v>130</v>
      </c>
      <c r="K43" s="8" t="s">
        <v>131</v>
      </c>
      <c r="L43" s="8" t="s">
        <v>134</v>
      </c>
      <c r="Q43" s="8">
        <v>11.2</v>
      </c>
      <c r="AB43" s="8">
        <v>29.7</v>
      </c>
      <c r="AI43" s="8">
        <v>4.88</v>
      </c>
      <c r="AM43" s="9">
        <f>(AB44-AB43)/AB44*100</f>
        <v>-18.799999999999997</v>
      </c>
      <c r="AT43" s="9">
        <f>(AI44-AI43)/AI44*100</f>
        <v>11.754068716094039</v>
      </c>
      <c r="AX43" s="8">
        <v>2.77</v>
      </c>
      <c r="BI43" s="8">
        <v>1.2</v>
      </c>
      <c r="BP43" s="8">
        <v>2.52</v>
      </c>
      <c r="BT43" s="9">
        <f>(BI44-BI43)/BI44*100</f>
        <v>14.285714285714283</v>
      </c>
      <c r="CA43" s="9">
        <f>(BP44-BP43)/BP44*100</f>
        <v>-4.5643153526970899</v>
      </c>
    </row>
    <row r="44" spans="1:83" s="8" customFormat="1" x14ac:dyDescent="0.3">
      <c r="A44" s="8">
        <v>4</v>
      </c>
      <c r="B44" s="8" t="s">
        <v>148</v>
      </c>
      <c r="C44" s="8" t="s">
        <v>62</v>
      </c>
      <c r="D44" s="8">
        <v>0.1</v>
      </c>
      <c r="E44" s="8" t="s">
        <v>144</v>
      </c>
      <c r="G44" s="8" t="s">
        <v>133</v>
      </c>
      <c r="H44" s="8" t="s">
        <v>52</v>
      </c>
      <c r="J44" s="8" t="s">
        <v>130</v>
      </c>
      <c r="K44" s="8" t="s">
        <v>131</v>
      </c>
      <c r="L44" s="8" t="s">
        <v>134</v>
      </c>
      <c r="Q44" s="8">
        <v>9.8000000000000007</v>
      </c>
      <c r="AB44" s="8">
        <v>25</v>
      </c>
      <c r="AI44" s="8">
        <v>5.53</v>
      </c>
      <c r="AX44" s="8">
        <v>3.11</v>
      </c>
      <c r="BI44" s="8">
        <v>1.4</v>
      </c>
      <c r="BP44" s="8">
        <v>2.41</v>
      </c>
    </row>
    <row r="45" spans="1:83" s="8" customFormat="1" x14ac:dyDescent="0.3">
      <c r="A45" s="8">
        <v>4</v>
      </c>
      <c r="B45" s="8" t="s">
        <v>149</v>
      </c>
      <c r="C45" s="8" t="s">
        <v>62</v>
      </c>
      <c r="D45" s="8">
        <v>0.1</v>
      </c>
      <c r="E45" s="8" t="s">
        <v>144</v>
      </c>
      <c r="G45" s="8" t="s">
        <v>133</v>
      </c>
      <c r="H45" s="8" t="s">
        <v>52</v>
      </c>
      <c r="J45" s="8" t="s">
        <v>130</v>
      </c>
      <c r="K45" s="8" t="s">
        <v>131</v>
      </c>
      <c r="L45" s="8" t="s">
        <v>134</v>
      </c>
      <c r="Q45" s="8">
        <v>7</v>
      </c>
      <c r="AB45" s="8">
        <v>11.6</v>
      </c>
      <c r="AI45" s="8">
        <v>2.76</v>
      </c>
      <c r="AM45" s="9">
        <f>(AB46-AB45)/AB46*100</f>
        <v>14.705882352941178</v>
      </c>
      <c r="AT45" s="9">
        <f>(AI46-AI45)/AI46*100</f>
        <v>-16.949152542372879</v>
      </c>
      <c r="AX45" s="8">
        <v>1.83</v>
      </c>
      <c r="BI45" s="8">
        <v>2.36</v>
      </c>
      <c r="BP45" s="8">
        <v>8.1</v>
      </c>
      <c r="BT45" s="9">
        <f>(BI46-BI45)/BI46*100</f>
        <v>-9.7674418604651141</v>
      </c>
      <c r="CA45" s="9">
        <f>(BP46-BP45)/BP46*100</f>
        <v>-24.042879019908106</v>
      </c>
    </row>
    <row r="46" spans="1:83" s="8" customFormat="1" x14ac:dyDescent="0.3">
      <c r="A46" s="8">
        <v>4</v>
      </c>
      <c r="B46" s="8" t="s">
        <v>141</v>
      </c>
      <c r="C46" s="8" t="s">
        <v>62</v>
      </c>
      <c r="D46" s="8">
        <v>0.1</v>
      </c>
      <c r="E46" s="8" t="s">
        <v>144</v>
      </c>
      <c r="G46" s="8" t="s">
        <v>133</v>
      </c>
      <c r="H46" s="8" t="s">
        <v>52</v>
      </c>
      <c r="J46" s="8" t="s">
        <v>130</v>
      </c>
      <c r="K46" s="8" t="s">
        <v>131</v>
      </c>
      <c r="L46" s="8" t="s">
        <v>134</v>
      </c>
      <c r="Q46" s="8">
        <v>7.6</v>
      </c>
      <c r="AB46" s="8">
        <v>13.6</v>
      </c>
      <c r="AI46" s="8">
        <v>2.36</v>
      </c>
      <c r="AX46" s="8">
        <v>2.4300000000000002</v>
      </c>
      <c r="BI46" s="8">
        <v>2.15</v>
      </c>
      <c r="BP46" s="8">
        <v>6.53</v>
      </c>
    </row>
    <row r="47" spans="1:83" s="8" customFormat="1" x14ac:dyDescent="0.3">
      <c r="A47" s="8">
        <v>4</v>
      </c>
      <c r="B47" s="8" t="s">
        <v>150</v>
      </c>
      <c r="C47" s="8" t="s">
        <v>62</v>
      </c>
      <c r="D47" s="8">
        <v>0.1</v>
      </c>
      <c r="E47" s="8" t="s">
        <v>144</v>
      </c>
      <c r="G47" s="8" t="s">
        <v>133</v>
      </c>
      <c r="H47" s="8" t="s">
        <v>52</v>
      </c>
      <c r="J47" s="8" t="s">
        <v>130</v>
      </c>
      <c r="K47" s="8" t="s">
        <v>131</v>
      </c>
      <c r="L47" s="8" t="s">
        <v>134</v>
      </c>
      <c r="Q47" s="8">
        <v>8.3000000000000007</v>
      </c>
      <c r="AB47" s="8">
        <v>17.3</v>
      </c>
      <c r="AI47" s="8">
        <v>4.13</v>
      </c>
      <c r="AM47" s="9">
        <f>(AB48-AB47)/AB48*100</f>
        <v>-10.191082802547779</v>
      </c>
      <c r="AT47" s="9">
        <f>(AI48-AI47)/AI48*100</f>
        <v>-141.52046783625732</v>
      </c>
      <c r="AX47" s="8">
        <v>1.63</v>
      </c>
      <c r="BI47" s="8">
        <v>1.48</v>
      </c>
      <c r="BP47" s="8">
        <v>4.18</v>
      </c>
      <c r="BT47" s="9">
        <f>(BI48-BI47)/BI48*100</f>
        <v>0</v>
      </c>
      <c r="CA47" s="9">
        <f>(BP48-BP47)/BP48*100</f>
        <v>28.178694158075611</v>
      </c>
    </row>
    <row r="48" spans="1:83" s="8" customFormat="1" x14ac:dyDescent="0.3">
      <c r="A48" s="8">
        <v>4</v>
      </c>
      <c r="B48" s="8" t="s">
        <v>151</v>
      </c>
      <c r="C48" s="8" t="s">
        <v>62</v>
      </c>
      <c r="D48" s="8">
        <v>0.1</v>
      </c>
      <c r="E48" s="8" t="s">
        <v>144</v>
      </c>
      <c r="G48" s="8" t="s">
        <v>133</v>
      </c>
      <c r="H48" s="8" t="s">
        <v>52</v>
      </c>
      <c r="J48" s="8" t="s">
        <v>130</v>
      </c>
      <c r="K48" s="8" t="s">
        <v>131</v>
      </c>
      <c r="L48" s="8" t="s">
        <v>134</v>
      </c>
      <c r="Q48" s="8">
        <v>8.6999999999999993</v>
      </c>
      <c r="AB48" s="8">
        <v>15.7</v>
      </c>
      <c r="AI48" s="8">
        <v>1.71</v>
      </c>
      <c r="AX48" s="8">
        <v>1.62</v>
      </c>
      <c r="BI48" s="8">
        <v>1.48</v>
      </c>
      <c r="BP48" s="8">
        <v>5.82</v>
      </c>
    </row>
    <row r="49" spans="1:83" s="4" customFormat="1" x14ac:dyDescent="0.3">
      <c r="A49" s="4">
        <v>62</v>
      </c>
      <c r="B49" s="4" t="s">
        <v>855</v>
      </c>
      <c r="D49" s="4">
        <v>0.2</v>
      </c>
      <c r="E49" s="4">
        <v>2004</v>
      </c>
      <c r="Q49" s="4">
        <v>9.56</v>
      </c>
      <c r="R49" s="4">
        <v>0.05</v>
      </c>
      <c r="AB49" s="4">
        <v>18.61</v>
      </c>
      <c r="AC49" s="4">
        <v>0.09</v>
      </c>
      <c r="AM49" s="5">
        <f t="shared" ref="AM49:AN49" si="59">(AB50-AB49)/AB50*100</f>
        <v>-36.13752743233357</v>
      </c>
      <c r="AN49" s="5">
        <f t="shared" si="59"/>
        <v>-12.499999999999993</v>
      </c>
      <c r="AX49" s="4">
        <v>0.45</v>
      </c>
      <c r="AY49" s="4">
        <v>0.34</v>
      </c>
      <c r="BI49" s="4">
        <v>0.74</v>
      </c>
      <c r="BJ49" s="4">
        <v>0.69</v>
      </c>
      <c r="BT49" s="5">
        <f t="shared" ref="BT49" si="60">(BI50-BI49)/BI50*100</f>
        <v>28.84615384615385</v>
      </c>
      <c r="BU49" s="5">
        <f t="shared" ref="BU49" si="61">(BJ50-BJ49)/BJ50*100</f>
        <v>6.7567567567567623</v>
      </c>
    </row>
    <row r="50" spans="1:83" s="4" customFormat="1" x14ac:dyDescent="0.3">
      <c r="A50" s="4">
        <v>62</v>
      </c>
      <c r="B50" s="4" t="s">
        <v>89</v>
      </c>
      <c r="D50" s="4">
        <v>0.2</v>
      </c>
      <c r="E50" s="4">
        <v>2004</v>
      </c>
      <c r="Q50" s="4">
        <v>8.4</v>
      </c>
      <c r="R50" s="4">
        <v>0.05</v>
      </c>
      <c r="AB50" s="4">
        <v>13.67</v>
      </c>
      <c r="AC50" s="4">
        <v>0.08</v>
      </c>
      <c r="AX50" s="4">
        <v>0.47</v>
      </c>
      <c r="AY50" s="4">
        <v>0.28000000000000003</v>
      </c>
      <c r="BI50" s="4">
        <v>1.04</v>
      </c>
      <c r="BJ50" s="4">
        <v>0.74</v>
      </c>
    </row>
    <row r="51" spans="1:83" s="4" customFormat="1" x14ac:dyDescent="0.3">
      <c r="A51" s="4">
        <v>62</v>
      </c>
      <c r="B51" s="4" t="s">
        <v>855</v>
      </c>
      <c r="D51" s="4">
        <v>0.2</v>
      </c>
      <c r="E51" s="4">
        <v>2005</v>
      </c>
      <c r="Q51" s="4">
        <v>9.73</v>
      </c>
      <c r="R51" s="4">
        <v>0.11</v>
      </c>
      <c r="AB51" s="4">
        <v>41.74</v>
      </c>
      <c r="AC51" s="4">
        <v>0.47</v>
      </c>
      <c r="AM51" s="5">
        <f t="shared" ref="AM51" si="62">(AB52-AB51)/AB52*100</f>
        <v>-199.64106245513281</v>
      </c>
      <c r="AN51" s="5">
        <f t="shared" ref="AN51" si="63">(AC52-AC51)/AC52*100</f>
        <v>-176.47058823529406</v>
      </c>
      <c r="AX51" s="4">
        <v>0.77</v>
      </c>
      <c r="AY51" s="4">
        <v>0.3</v>
      </c>
      <c r="BI51" s="4">
        <v>1.78</v>
      </c>
      <c r="BJ51" s="4">
        <v>0.79</v>
      </c>
      <c r="BT51" s="5">
        <f t="shared" ref="BT51" si="64">(BI52-BI51)/BI52*100</f>
        <v>14.832535885167458</v>
      </c>
      <c r="BU51" s="5">
        <f t="shared" ref="BU51" si="65">(BJ52-BJ51)/BJ52*100</f>
        <v>15.053763440860216</v>
      </c>
    </row>
    <row r="52" spans="1:83" s="4" customFormat="1" x14ac:dyDescent="0.3">
      <c r="A52" s="4">
        <v>62</v>
      </c>
      <c r="B52" s="4" t="s">
        <v>89</v>
      </c>
      <c r="D52" s="4">
        <v>0.2</v>
      </c>
      <c r="E52" s="4">
        <v>2005</v>
      </c>
      <c r="Q52" s="4">
        <v>7.47</v>
      </c>
      <c r="R52" s="4">
        <v>0.1</v>
      </c>
      <c r="AB52" s="4">
        <v>13.93</v>
      </c>
      <c r="AC52" s="4">
        <v>0.17</v>
      </c>
      <c r="AX52" s="4">
        <v>0.57999999999999996</v>
      </c>
      <c r="AY52" s="4">
        <v>0.22</v>
      </c>
      <c r="BI52" s="4">
        <v>2.09</v>
      </c>
      <c r="BJ52" s="4">
        <v>0.93</v>
      </c>
    </row>
    <row r="53" spans="1:83" s="4" customFormat="1" x14ac:dyDescent="0.3">
      <c r="A53" s="4">
        <v>62</v>
      </c>
      <c r="B53" s="4" t="s">
        <v>855</v>
      </c>
      <c r="D53" s="4">
        <v>0.2</v>
      </c>
      <c r="E53" s="4">
        <v>2006</v>
      </c>
      <c r="Q53" s="4">
        <v>7.43</v>
      </c>
      <c r="R53" s="4">
        <v>0.05</v>
      </c>
      <c r="AB53" s="4">
        <v>16.3</v>
      </c>
      <c r="AC53" s="4">
        <v>0.14000000000000001</v>
      </c>
      <c r="AM53" s="5">
        <f t="shared" ref="AM53" si="66">(AB54-AB53)/AB54*100</f>
        <v>-108.17369093231164</v>
      </c>
      <c r="AN53" s="5">
        <f t="shared" ref="AN53" si="67">(AC54-AC53)/AC54*100</f>
        <v>-27.27272727272728</v>
      </c>
      <c r="AX53" s="4">
        <v>1.38</v>
      </c>
      <c r="AY53" s="4">
        <v>0.02</v>
      </c>
      <c r="BI53" s="4">
        <v>0.56000000000000005</v>
      </c>
      <c r="BJ53" s="4">
        <v>0.13</v>
      </c>
      <c r="BT53" s="5">
        <f t="shared" ref="BT53" si="68">(BI54-BI53)/BI54*100</f>
        <v>55.199999999999996</v>
      </c>
      <c r="BU53" s="5">
        <f t="shared" ref="BU53" si="69">(BJ54-BJ53)/BJ54*100</f>
        <v>0</v>
      </c>
    </row>
    <row r="54" spans="1:83" s="4" customFormat="1" x14ac:dyDescent="0.3">
      <c r="A54" s="4">
        <v>62</v>
      </c>
      <c r="B54" s="4" t="s">
        <v>89</v>
      </c>
      <c r="D54" s="4">
        <v>0.2</v>
      </c>
      <c r="E54" s="4">
        <v>2006</v>
      </c>
      <c r="Q54" s="4">
        <v>5.58</v>
      </c>
      <c r="R54" s="4">
        <v>0.06</v>
      </c>
      <c r="AB54" s="4">
        <v>7.83</v>
      </c>
      <c r="AC54" s="4">
        <v>0.11</v>
      </c>
      <c r="AX54" s="4">
        <v>1.38</v>
      </c>
      <c r="AY54" s="4">
        <v>0.02</v>
      </c>
      <c r="BI54" s="4">
        <v>1.25</v>
      </c>
      <c r="BJ54" s="4">
        <v>0.13</v>
      </c>
    </row>
    <row r="55" spans="1:83" s="4" customFormat="1" x14ac:dyDescent="0.3">
      <c r="A55" s="4">
        <v>62</v>
      </c>
      <c r="B55" s="4" t="s">
        <v>855</v>
      </c>
      <c r="D55" s="4">
        <v>0.2</v>
      </c>
      <c r="E55" s="4">
        <v>2007</v>
      </c>
      <c r="Q55" s="4">
        <v>3.17</v>
      </c>
      <c r="R55" s="4">
        <v>0.03</v>
      </c>
      <c r="AB55" s="4">
        <v>3.12</v>
      </c>
      <c r="AC55" s="4">
        <v>0.03</v>
      </c>
      <c r="AM55" s="5">
        <f t="shared" ref="AM55" si="70">(AB56-AB55)/AB56*100</f>
        <v>-178.57142857142856</v>
      </c>
      <c r="AN55" s="5">
        <f t="shared" ref="AN55" si="71">(AC56-AC55)/AC56*100</f>
        <v>0</v>
      </c>
      <c r="AX55" s="4">
        <v>0</v>
      </c>
      <c r="AY55" s="4">
        <v>0</v>
      </c>
      <c r="BI55" s="4">
        <v>0.04</v>
      </c>
      <c r="BJ55" s="4">
        <v>0.04</v>
      </c>
      <c r="BT55" s="5">
        <f t="shared" ref="BT55" si="72">(BI56-BI55)/BI56*100</f>
        <v>87.500000000000014</v>
      </c>
      <c r="BU55" s="5">
        <f t="shared" ref="BU55" si="73">(BJ56-BJ55)/BJ56*100</f>
        <v>60</v>
      </c>
    </row>
    <row r="56" spans="1:83" s="4" customFormat="1" x14ac:dyDescent="0.3">
      <c r="A56" s="4">
        <v>62</v>
      </c>
      <c r="B56" s="4" t="s">
        <v>89</v>
      </c>
      <c r="D56" s="4">
        <v>0.2</v>
      </c>
      <c r="E56" s="4">
        <v>2007</v>
      </c>
      <c r="Q56" s="4">
        <v>2.15</v>
      </c>
      <c r="R56" s="4">
        <v>0.05</v>
      </c>
      <c r="AB56" s="4">
        <v>1.1200000000000001</v>
      </c>
      <c r="AC56" s="4">
        <v>0.03</v>
      </c>
      <c r="AX56" s="4">
        <v>1</v>
      </c>
      <c r="AY56" s="4">
        <v>0.26</v>
      </c>
      <c r="BI56" s="4">
        <v>0.32</v>
      </c>
      <c r="BJ56" s="4">
        <v>0.1</v>
      </c>
    </row>
    <row r="57" spans="1:83" s="4" customFormat="1" x14ac:dyDescent="0.3">
      <c r="A57" s="4">
        <v>62</v>
      </c>
      <c r="B57" s="4" t="s">
        <v>855</v>
      </c>
      <c r="D57" s="4">
        <v>0.2</v>
      </c>
      <c r="E57" s="4">
        <v>2008</v>
      </c>
      <c r="Q57" s="4">
        <v>5.15</v>
      </c>
      <c r="R57" s="4">
        <v>0.03</v>
      </c>
      <c r="AB57" s="4">
        <v>18.53</v>
      </c>
      <c r="AC57" s="4">
        <v>0.1</v>
      </c>
      <c r="AM57" s="5">
        <f t="shared" ref="AM57" si="74">(AB58-AB57)/AB58*100</f>
        <v>-141.59061277705348</v>
      </c>
      <c r="AN57" s="5">
        <f t="shared" ref="AN57" si="75">(AC58-AC57)/AC58*100</f>
        <v>-150</v>
      </c>
      <c r="AX57" s="4">
        <v>0.2</v>
      </c>
      <c r="AY57" s="4">
        <v>0.28000000000000003</v>
      </c>
      <c r="BI57" s="4">
        <v>0.55000000000000004</v>
      </c>
      <c r="BJ57" s="4">
        <v>0.26</v>
      </c>
      <c r="BT57" s="5">
        <f t="shared" ref="BT57" si="76">(BI58-BI57)/BI58*100</f>
        <v>54.918032786885242</v>
      </c>
      <c r="BU57" s="5">
        <f t="shared" ref="BU57:BU63" si="77">(BJ58-BJ57)/BJ58*100</f>
        <v>49.019607843137251</v>
      </c>
    </row>
    <row r="58" spans="1:83" s="4" customFormat="1" x14ac:dyDescent="0.3">
      <c r="A58" s="4">
        <v>62</v>
      </c>
      <c r="B58" s="4" t="s">
        <v>89</v>
      </c>
      <c r="D58" s="4">
        <v>0.2</v>
      </c>
      <c r="E58" s="4">
        <v>2008</v>
      </c>
      <c r="Q58" s="4">
        <v>2.85</v>
      </c>
      <c r="R58" s="4">
        <v>0.02</v>
      </c>
      <c r="AB58" s="4">
        <v>7.67</v>
      </c>
      <c r="AC58" s="4">
        <v>0.04</v>
      </c>
      <c r="AX58" s="4">
        <v>0.31</v>
      </c>
      <c r="AY58" s="4">
        <v>0.22</v>
      </c>
      <c r="BI58" s="4">
        <v>1.22</v>
      </c>
      <c r="BJ58" s="4">
        <v>0.51</v>
      </c>
    </row>
    <row r="59" spans="1:83" s="6" customFormat="1" x14ac:dyDescent="0.3">
      <c r="A59" s="6">
        <v>68</v>
      </c>
      <c r="B59" s="6" t="s">
        <v>919</v>
      </c>
      <c r="D59" s="6">
        <v>1.67E-2</v>
      </c>
      <c r="E59" s="6">
        <v>2011</v>
      </c>
      <c r="F59" s="6" t="s">
        <v>914</v>
      </c>
      <c r="G59" s="6" t="s">
        <v>915</v>
      </c>
      <c r="H59" s="6" t="s">
        <v>841</v>
      </c>
      <c r="I59" s="6" t="s">
        <v>918</v>
      </c>
      <c r="J59" s="6" t="s">
        <v>916</v>
      </c>
      <c r="K59" s="6" t="s">
        <v>917</v>
      </c>
      <c r="BK59" s="6">
        <v>3.98</v>
      </c>
      <c r="BN59" s="6">
        <v>1.2</v>
      </c>
      <c r="BO59" s="6">
        <v>114</v>
      </c>
      <c r="BU59" s="7"/>
      <c r="BV59" s="7">
        <f t="shared" ref="BV59" si="78">(BK60-BK59)/BK60*100</f>
        <v>37.812500000000007</v>
      </c>
      <c r="BW59" s="7"/>
      <c r="BX59" s="7"/>
      <c r="BY59" s="7">
        <f t="shared" ref="BY59" si="79">(BN60-BN59)/BN60*100</f>
        <v>61.165048543689316</v>
      </c>
      <c r="BZ59" s="7">
        <f t="shared" ref="BZ59" si="80">(BO60-BO59)/BO60*100</f>
        <v>84.275862068965509</v>
      </c>
      <c r="CE59" s="6" t="s">
        <v>923</v>
      </c>
    </row>
    <row r="60" spans="1:83" s="6" customFormat="1" x14ac:dyDescent="0.3">
      <c r="A60" s="6">
        <v>68</v>
      </c>
      <c r="B60" s="6" t="s">
        <v>920</v>
      </c>
      <c r="D60" s="6">
        <v>1.67E-2</v>
      </c>
      <c r="E60" s="6">
        <v>2011</v>
      </c>
      <c r="F60" s="6" t="s">
        <v>914</v>
      </c>
      <c r="G60" s="6" t="s">
        <v>915</v>
      </c>
      <c r="H60" s="6" t="s">
        <v>841</v>
      </c>
      <c r="I60" s="6" t="s">
        <v>918</v>
      </c>
      <c r="J60" s="6" t="s">
        <v>916</v>
      </c>
      <c r="K60" s="6" t="s">
        <v>917</v>
      </c>
      <c r="BK60" s="6">
        <v>6.4</v>
      </c>
      <c r="BN60" s="6">
        <v>3.09</v>
      </c>
      <c r="BO60" s="6">
        <v>725</v>
      </c>
    </row>
    <row r="61" spans="1:83" s="6" customFormat="1" x14ac:dyDescent="0.3">
      <c r="A61" s="6">
        <v>68</v>
      </c>
      <c r="B61" s="6" t="s">
        <v>921</v>
      </c>
      <c r="D61" s="6">
        <v>1.67E-2</v>
      </c>
      <c r="E61" s="6">
        <v>2011</v>
      </c>
      <c r="F61" s="6" t="s">
        <v>914</v>
      </c>
      <c r="G61" s="6" t="s">
        <v>915</v>
      </c>
      <c r="H61" s="6" t="s">
        <v>841</v>
      </c>
      <c r="I61" s="6" t="s">
        <v>918</v>
      </c>
      <c r="J61" s="6" t="s">
        <v>916</v>
      </c>
      <c r="K61" s="6" t="s">
        <v>917</v>
      </c>
      <c r="BK61" s="6">
        <v>3.52</v>
      </c>
      <c r="BN61" s="6">
        <v>0.6</v>
      </c>
      <c r="BO61" s="6">
        <v>150</v>
      </c>
      <c r="BU61" s="7"/>
      <c r="BV61" s="7">
        <f t="shared" ref="BV61" si="81">(BK62-BK61)/BK62*100</f>
        <v>81.502890173410407</v>
      </c>
      <c r="BW61" s="7"/>
      <c r="BX61" s="7"/>
      <c r="BY61" s="7">
        <f t="shared" ref="BY61" si="82">(BN62-BN61)/BN62*100</f>
        <v>92.05298013245033</v>
      </c>
      <c r="BZ61" s="7">
        <f t="shared" ref="BZ61" si="83">(BO62-BO61)/BO62*100</f>
        <v>96.701846965699218</v>
      </c>
    </row>
    <row r="62" spans="1:83" s="6" customFormat="1" x14ac:dyDescent="0.3">
      <c r="A62" s="6">
        <v>68</v>
      </c>
      <c r="B62" s="6" t="s">
        <v>922</v>
      </c>
      <c r="D62" s="6">
        <v>1.67E-2</v>
      </c>
      <c r="E62" s="6">
        <v>2011</v>
      </c>
      <c r="F62" s="6" t="s">
        <v>914</v>
      </c>
      <c r="G62" s="6" t="s">
        <v>915</v>
      </c>
      <c r="H62" s="6" t="s">
        <v>841</v>
      </c>
      <c r="I62" s="6" t="s">
        <v>918</v>
      </c>
      <c r="J62" s="6" t="s">
        <v>916</v>
      </c>
      <c r="K62" s="6" t="s">
        <v>917</v>
      </c>
      <c r="BK62" s="6">
        <v>19.03</v>
      </c>
      <c r="BN62" s="6">
        <v>7.55</v>
      </c>
      <c r="BO62" s="6">
        <v>4548</v>
      </c>
    </row>
    <row r="63" spans="1:83" s="6" customFormat="1" x14ac:dyDescent="0.3">
      <c r="A63" s="6">
        <v>68</v>
      </c>
      <c r="B63" s="6" t="s">
        <v>98</v>
      </c>
      <c r="D63" s="6">
        <v>1.67E-2</v>
      </c>
      <c r="E63" s="6">
        <v>2012</v>
      </c>
      <c r="F63" s="6" t="s">
        <v>914</v>
      </c>
      <c r="G63" s="6" t="s">
        <v>915</v>
      </c>
      <c r="H63" s="6" t="s">
        <v>841</v>
      </c>
      <c r="I63" s="6" t="s">
        <v>918</v>
      </c>
      <c r="J63" s="6" t="s">
        <v>916</v>
      </c>
      <c r="K63" s="6" t="s">
        <v>917</v>
      </c>
      <c r="BJ63" s="6">
        <v>0.57999999999999996</v>
      </c>
      <c r="BK63" s="6">
        <v>1.48</v>
      </c>
      <c r="BN63" s="6">
        <v>0.31</v>
      </c>
      <c r="BO63" s="6">
        <v>48</v>
      </c>
      <c r="BU63" s="7">
        <f t="shared" si="77"/>
        <v>60.810810810810814</v>
      </c>
      <c r="BV63" s="7">
        <f t="shared" ref="BV63" si="84">(BK64-BK63)/BK64*100</f>
        <v>77.01863354037269</v>
      </c>
      <c r="BW63" s="7"/>
      <c r="BX63" s="7"/>
      <c r="BY63" s="7">
        <f t="shared" ref="BY63" si="85">(BN64-BN63)/BN64*100</f>
        <v>80</v>
      </c>
      <c r="BZ63" s="7">
        <f t="shared" ref="BZ63" si="86">(BO64-BO63)/BO64*100</f>
        <v>90.438247011952186</v>
      </c>
    </row>
    <row r="64" spans="1:83" s="6" customFormat="1" x14ac:dyDescent="0.3">
      <c r="A64" s="6">
        <v>68</v>
      </c>
      <c r="B64" s="6" t="s">
        <v>89</v>
      </c>
      <c r="D64" s="6">
        <v>1.67E-2</v>
      </c>
      <c r="E64" s="6">
        <v>2012</v>
      </c>
      <c r="F64" s="6" t="s">
        <v>914</v>
      </c>
      <c r="G64" s="6" t="s">
        <v>915</v>
      </c>
      <c r="H64" s="6" t="s">
        <v>841</v>
      </c>
      <c r="I64" s="6" t="s">
        <v>918</v>
      </c>
      <c r="J64" s="6" t="s">
        <v>916</v>
      </c>
      <c r="K64" s="6" t="s">
        <v>917</v>
      </c>
      <c r="BJ64" s="6">
        <v>1.48</v>
      </c>
      <c r="BK64" s="6">
        <v>6.44</v>
      </c>
      <c r="BN64" s="6">
        <v>1.55</v>
      </c>
      <c r="BO64" s="6">
        <v>502</v>
      </c>
    </row>
    <row r="65" spans="1:83" s="8" customFormat="1" x14ac:dyDescent="0.3">
      <c r="A65" s="8">
        <v>79</v>
      </c>
      <c r="B65" s="8" t="s">
        <v>89</v>
      </c>
      <c r="C65" s="8" t="s">
        <v>1070</v>
      </c>
      <c r="E65" s="8">
        <v>1984</v>
      </c>
      <c r="F65" s="8" t="s">
        <v>1068</v>
      </c>
      <c r="G65" s="8" t="s">
        <v>346</v>
      </c>
      <c r="H65" s="8" t="s">
        <v>841</v>
      </c>
      <c r="I65" s="8" t="s">
        <v>52</v>
      </c>
      <c r="J65" s="8" t="s">
        <v>1069</v>
      </c>
      <c r="L65" s="8" t="s">
        <v>1071</v>
      </c>
      <c r="Q65" s="8">
        <v>10.7</v>
      </c>
      <c r="AB65" s="8">
        <v>17.899999999999999</v>
      </c>
      <c r="CE65" s="8" t="s">
        <v>1072</v>
      </c>
    </row>
    <row r="66" spans="1:83" s="8" customFormat="1" x14ac:dyDescent="0.3">
      <c r="A66" s="8">
        <v>79</v>
      </c>
      <c r="B66" s="8" t="s">
        <v>88</v>
      </c>
      <c r="C66" s="8" t="s">
        <v>1070</v>
      </c>
      <c r="E66" s="8">
        <v>1984</v>
      </c>
      <c r="F66" s="8" t="s">
        <v>1068</v>
      </c>
      <c r="G66" s="8" t="s">
        <v>346</v>
      </c>
      <c r="H66" s="8" t="s">
        <v>841</v>
      </c>
      <c r="I66" s="8" t="s">
        <v>52</v>
      </c>
      <c r="J66" s="8" t="s">
        <v>1069</v>
      </c>
      <c r="L66" s="8" t="s">
        <v>1071</v>
      </c>
      <c r="Q66" s="8">
        <v>11.1</v>
      </c>
      <c r="AB66" s="8">
        <v>21</v>
      </c>
      <c r="AM66" s="9">
        <f>(AB65-AB66)/AB65*100</f>
        <v>-17.318435754189952</v>
      </c>
    </row>
    <row r="67" spans="1:83" s="8" customFormat="1" x14ac:dyDescent="0.3">
      <c r="A67" s="8">
        <v>79</v>
      </c>
      <c r="B67" s="8" t="s">
        <v>89</v>
      </c>
      <c r="C67" s="8" t="s">
        <v>1070</v>
      </c>
      <c r="E67" s="8">
        <v>1986</v>
      </c>
      <c r="F67" s="8" t="s">
        <v>1068</v>
      </c>
      <c r="G67" s="8" t="s">
        <v>346</v>
      </c>
      <c r="H67" s="8" t="s">
        <v>841</v>
      </c>
      <c r="I67" s="8" t="s">
        <v>52</v>
      </c>
      <c r="J67" s="8" t="s">
        <v>1069</v>
      </c>
      <c r="L67" s="8" t="s">
        <v>1071</v>
      </c>
      <c r="Q67" s="8">
        <v>23.2</v>
      </c>
      <c r="AB67" s="8">
        <v>43.2</v>
      </c>
    </row>
    <row r="68" spans="1:83" s="8" customFormat="1" x14ac:dyDescent="0.3">
      <c r="A68" s="8">
        <v>79</v>
      </c>
      <c r="B68" s="8" t="s">
        <v>88</v>
      </c>
      <c r="C68" s="8" t="s">
        <v>1070</v>
      </c>
      <c r="E68" s="8">
        <v>1986</v>
      </c>
      <c r="F68" s="8" t="s">
        <v>1068</v>
      </c>
      <c r="G68" s="8" t="s">
        <v>346</v>
      </c>
      <c r="H68" s="8" t="s">
        <v>841</v>
      </c>
      <c r="I68" s="8" t="s">
        <v>52</v>
      </c>
      <c r="J68" s="8" t="s">
        <v>1069</v>
      </c>
      <c r="L68" s="8" t="s">
        <v>1071</v>
      </c>
      <c r="Q68" s="8">
        <v>14.7</v>
      </c>
      <c r="AB68" s="8">
        <v>58.7</v>
      </c>
      <c r="AM68" s="9">
        <f>(AB67-AB68)/AB67*100</f>
        <v>-35.879629629629626</v>
      </c>
    </row>
    <row r="69" spans="1:83" s="4" customFormat="1" x14ac:dyDescent="0.3">
      <c r="A69" s="4">
        <v>86</v>
      </c>
      <c r="B69" s="4" t="s">
        <v>89</v>
      </c>
      <c r="D69" s="4">
        <v>2.0250000000000001E-2</v>
      </c>
      <c r="E69" s="4">
        <v>1982</v>
      </c>
      <c r="F69" s="4" t="s">
        <v>1163</v>
      </c>
      <c r="G69" s="4" t="s">
        <v>843</v>
      </c>
      <c r="H69" s="4" t="s">
        <v>841</v>
      </c>
      <c r="I69" s="4" t="s">
        <v>52</v>
      </c>
      <c r="J69" s="4" t="s">
        <v>1164</v>
      </c>
      <c r="L69" s="4" t="s">
        <v>134</v>
      </c>
      <c r="Q69" s="4">
        <v>4.8</v>
      </c>
      <c r="AB69" s="4">
        <v>1.4</v>
      </c>
      <c r="CE69" s="4" t="s">
        <v>1162</v>
      </c>
    </row>
    <row r="70" spans="1:83" s="4" customFormat="1" x14ac:dyDescent="0.3">
      <c r="A70" s="4">
        <v>86</v>
      </c>
      <c r="B70" s="4" t="s">
        <v>88</v>
      </c>
      <c r="D70" s="4">
        <v>2.0250000000000001E-2</v>
      </c>
      <c r="E70" s="4">
        <v>1982</v>
      </c>
      <c r="F70" s="4" t="s">
        <v>1163</v>
      </c>
      <c r="G70" s="4" t="s">
        <v>843</v>
      </c>
      <c r="H70" s="4" t="s">
        <v>841</v>
      </c>
      <c r="I70" s="4" t="s">
        <v>52</v>
      </c>
      <c r="J70" s="4" t="s">
        <v>1164</v>
      </c>
      <c r="L70" s="4" t="s">
        <v>134</v>
      </c>
      <c r="Q70" s="4">
        <v>6</v>
      </c>
      <c r="AB70" s="4">
        <v>2.9</v>
      </c>
      <c r="AM70" s="5">
        <f>(AB69-AB70)/AB69*100</f>
        <v>-107.14285714285714</v>
      </c>
    </row>
    <row r="71" spans="1:83" s="4" customFormat="1" x14ac:dyDescent="0.3">
      <c r="A71" s="4">
        <v>86</v>
      </c>
      <c r="B71" s="4" t="s">
        <v>89</v>
      </c>
      <c r="D71" s="4">
        <v>2.0250000000000001E-2</v>
      </c>
      <c r="E71" s="4">
        <v>1983</v>
      </c>
      <c r="F71" s="4" t="s">
        <v>1163</v>
      </c>
      <c r="G71" s="4" t="s">
        <v>843</v>
      </c>
      <c r="H71" s="4" t="s">
        <v>841</v>
      </c>
      <c r="I71" s="4" t="s">
        <v>52</v>
      </c>
      <c r="J71" s="4" t="s">
        <v>1164</v>
      </c>
      <c r="L71" s="4" t="s">
        <v>134</v>
      </c>
      <c r="Q71" s="4">
        <v>8.1</v>
      </c>
      <c r="AB71" s="4">
        <v>41.1</v>
      </c>
    </row>
    <row r="72" spans="1:83" s="4" customFormat="1" x14ac:dyDescent="0.3">
      <c r="A72" s="4">
        <v>86</v>
      </c>
      <c r="B72" s="4" t="s">
        <v>88</v>
      </c>
      <c r="D72" s="4">
        <v>2.0250000000000001E-2</v>
      </c>
      <c r="E72" s="4">
        <v>1983</v>
      </c>
      <c r="F72" s="4" t="s">
        <v>1163</v>
      </c>
      <c r="G72" s="4" t="s">
        <v>843</v>
      </c>
      <c r="H72" s="4" t="s">
        <v>841</v>
      </c>
      <c r="I72" s="4" t="s">
        <v>52</v>
      </c>
      <c r="J72" s="4" t="s">
        <v>1164</v>
      </c>
      <c r="L72" s="4" t="s">
        <v>134</v>
      </c>
      <c r="Q72" s="4">
        <v>9</v>
      </c>
      <c r="AB72" s="4">
        <v>49.4</v>
      </c>
      <c r="AM72" s="5">
        <f t="shared" ref="AM72" si="87">(AB71-AB72)/AB71*100</f>
        <v>-20.194647201946463</v>
      </c>
    </row>
    <row r="73" spans="1:83" s="4" customFormat="1" x14ac:dyDescent="0.3">
      <c r="A73" s="4">
        <v>86</v>
      </c>
      <c r="B73" s="4" t="s">
        <v>89</v>
      </c>
      <c r="D73" s="4">
        <v>2.0250000000000001E-2</v>
      </c>
      <c r="E73" s="4">
        <v>1984</v>
      </c>
      <c r="F73" s="4" t="s">
        <v>1163</v>
      </c>
      <c r="G73" s="4" t="s">
        <v>843</v>
      </c>
      <c r="H73" s="4" t="s">
        <v>841</v>
      </c>
      <c r="I73" s="4" t="s">
        <v>52</v>
      </c>
      <c r="J73" s="4" t="s">
        <v>1164</v>
      </c>
      <c r="L73" s="4" t="s">
        <v>134</v>
      </c>
      <c r="Q73" s="4">
        <v>10.6</v>
      </c>
      <c r="AB73" s="4">
        <v>39.299999999999997</v>
      </c>
    </row>
    <row r="74" spans="1:83" s="4" customFormat="1" x14ac:dyDescent="0.3">
      <c r="A74" s="4">
        <v>86</v>
      </c>
      <c r="B74" s="4" t="s">
        <v>88</v>
      </c>
      <c r="D74" s="4">
        <v>2.0250000000000001E-2</v>
      </c>
      <c r="E74" s="4">
        <v>1984</v>
      </c>
      <c r="F74" s="4" t="s">
        <v>1163</v>
      </c>
      <c r="G74" s="4" t="s">
        <v>843</v>
      </c>
      <c r="H74" s="4" t="s">
        <v>841</v>
      </c>
      <c r="I74" s="4" t="s">
        <v>52</v>
      </c>
      <c r="J74" s="4" t="s">
        <v>1164</v>
      </c>
      <c r="L74" s="4" t="s">
        <v>134</v>
      </c>
      <c r="Q74" s="4">
        <v>15</v>
      </c>
      <c r="AB74" s="4">
        <v>36.799999999999997</v>
      </c>
      <c r="AM74" s="5">
        <f t="shared" ref="AM74" si="88">(AB73-AB74)/AB73*100</f>
        <v>6.3613231552162848</v>
      </c>
    </row>
    <row r="75" spans="1:83" s="4" customFormat="1" x14ac:dyDescent="0.3">
      <c r="A75" s="4">
        <v>86</v>
      </c>
      <c r="B75" s="4" t="s">
        <v>89</v>
      </c>
      <c r="D75" s="4">
        <v>2.0250000000000001E-2</v>
      </c>
      <c r="E75" s="4">
        <v>1985</v>
      </c>
      <c r="F75" s="4" t="s">
        <v>1163</v>
      </c>
      <c r="G75" s="4" t="s">
        <v>843</v>
      </c>
      <c r="H75" s="4" t="s">
        <v>841</v>
      </c>
      <c r="I75" s="4" t="s">
        <v>52</v>
      </c>
      <c r="J75" s="4" t="s">
        <v>1164</v>
      </c>
      <c r="L75" s="4" t="s">
        <v>134</v>
      </c>
      <c r="Q75" s="4">
        <v>12.8</v>
      </c>
      <c r="AB75" s="4">
        <v>17.2</v>
      </c>
    </row>
    <row r="76" spans="1:83" s="4" customFormat="1" x14ac:dyDescent="0.3">
      <c r="A76" s="4">
        <v>86</v>
      </c>
      <c r="B76" s="4" t="s">
        <v>88</v>
      </c>
      <c r="D76" s="4">
        <v>2.0250000000000001E-2</v>
      </c>
      <c r="E76" s="4">
        <v>1985</v>
      </c>
      <c r="F76" s="4" t="s">
        <v>1163</v>
      </c>
      <c r="G76" s="4" t="s">
        <v>843</v>
      </c>
      <c r="H76" s="4" t="s">
        <v>841</v>
      </c>
      <c r="I76" s="4" t="s">
        <v>52</v>
      </c>
      <c r="J76" s="4" t="s">
        <v>1164</v>
      </c>
      <c r="L76" s="4" t="s">
        <v>134</v>
      </c>
      <c r="Q76" s="4">
        <v>12.5</v>
      </c>
      <c r="AB76" s="4">
        <v>20</v>
      </c>
      <c r="AM76" s="5">
        <f t="shared" ref="AM76" si="89">(AB75-AB76)/AB75*100</f>
        <v>-16.279069767441865</v>
      </c>
    </row>
    <row r="77" spans="1:83" s="4" customFormat="1" x14ac:dyDescent="0.3">
      <c r="A77" s="4">
        <v>86</v>
      </c>
      <c r="B77" s="4" t="s">
        <v>89</v>
      </c>
      <c r="D77" s="4">
        <v>2.0250000000000001E-2</v>
      </c>
      <c r="E77" s="4">
        <v>1986</v>
      </c>
      <c r="F77" s="4" t="s">
        <v>1163</v>
      </c>
      <c r="G77" s="4" t="s">
        <v>843</v>
      </c>
      <c r="H77" s="4" t="s">
        <v>841</v>
      </c>
      <c r="I77" s="4" t="s">
        <v>52</v>
      </c>
      <c r="J77" s="4" t="s">
        <v>1164</v>
      </c>
      <c r="L77" s="4" t="s">
        <v>134</v>
      </c>
      <c r="Q77" s="4">
        <v>14</v>
      </c>
      <c r="AB77" s="4">
        <v>55.3</v>
      </c>
    </row>
    <row r="78" spans="1:83" s="4" customFormat="1" x14ac:dyDescent="0.3">
      <c r="A78" s="4">
        <v>86</v>
      </c>
      <c r="B78" s="4" t="s">
        <v>88</v>
      </c>
      <c r="D78" s="4">
        <v>2.0250000000000001E-2</v>
      </c>
      <c r="E78" s="4">
        <v>1986</v>
      </c>
      <c r="F78" s="4" t="s">
        <v>1163</v>
      </c>
      <c r="G78" s="4" t="s">
        <v>843</v>
      </c>
      <c r="H78" s="4" t="s">
        <v>841</v>
      </c>
      <c r="I78" s="4" t="s">
        <v>52</v>
      </c>
      <c r="J78" s="4" t="s">
        <v>1164</v>
      </c>
      <c r="L78" s="4" t="s">
        <v>134</v>
      </c>
      <c r="Q78" s="4">
        <v>13.6</v>
      </c>
      <c r="AB78" s="4">
        <v>60</v>
      </c>
      <c r="AM78" s="5">
        <f t="shared" ref="AM78" si="90">(AB77-AB78)/AB77*100</f>
        <v>-8.499095840867998</v>
      </c>
    </row>
    <row r="79" spans="1:83" s="4" customFormat="1" x14ac:dyDescent="0.3">
      <c r="A79" s="4">
        <v>86</v>
      </c>
      <c r="B79" s="4" t="s">
        <v>89</v>
      </c>
      <c r="D79" s="4">
        <v>2.0250000000000001E-2</v>
      </c>
      <c r="E79" s="4">
        <v>1987</v>
      </c>
      <c r="F79" s="4" t="s">
        <v>1163</v>
      </c>
      <c r="G79" s="4" t="s">
        <v>843</v>
      </c>
      <c r="H79" s="4" t="s">
        <v>841</v>
      </c>
      <c r="I79" s="4" t="s">
        <v>52</v>
      </c>
      <c r="J79" s="4" t="s">
        <v>1164</v>
      </c>
      <c r="L79" s="4" t="s">
        <v>134</v>
      </c>
      <c r="Q79" s="4">
        <v>9.1999999999999993</v>
      </c>
      <c r="AB79" s="4">
        <v>3.8</v>
      </c>
    </row>
    <row r="80" spans="1:83" s="4" customFormat="1" x14ac:dyDescent="0.3">
      <c r="A80" s="4">
        <v>86</v>
      </c>
      <c r="B80" s="4" t="s">
        <v>88</v>
      </c>
      <c r="D80" s="4">
        <v>2.0250000000000001E-2</v>
      </c>
      <c r="E80" s="4">
        <v>1987</v>
      </c>
      <c r="F80" s="4" t="s">
        <v>1163</v>
      </c>
      <c r="G80" s="4" t="s">
        <v>843</v>
      </c>
      <c r="H80" s="4" t="s">
        <v>841</v>
      </c>
      <c r="I80" s="4" t="s">
        <v>52</v>
      </c>
      <c r="J80" s="4" t="s">
        <v>1164</v>
      </c>
      <c r="L80" s="4" t="s">
        <v>134</v>
      </c>
      <c r="Q80" s="4">
        <v>7.8</v>
      </c>
      <c r="AB80" s="4">
        <v>3.2</v>
      </c>
      <c r="AM80" s="5">
        <f t="shared" ref="AM80" si="91">(AB79-AB80)/AB79*100</f>
        <v>15.789473684210517</v>
      </c>
    </row>
    <row r="81" spans="1:83" s="4" customFormat="1" x14ac:dyDescent="0.3">
      <c r="A81" s="4">
        <v>86</v>
      </c>
      <c r="B81" s="4" t="s">
        <v>89</v>
      </c>
      <c r="D81" s="4">
        <v>2.0250000000000001E-2</v>
      </c>
      <c r="E81" s="4">
        <v>1988</v>
      </c>
      <c r="F81" s="4" t="s">
        <v>1163</v>
      </c>
      <c r="G81" s="4" t="s">
        <v>843</v>
      </c>
      <c r="H81" s="4" t="s">
        <v>841</v>
      </c>
      <c r="I81" s="4" t="s">
        <v>52</v>
      </c>
      <c r="J81" s="4" t="s">
        <v>1164</v>
      </c>
      <c r="L81" s="4" t="s">
        <v>134</v>
      </c>
      <c r="Q81" s="4">
        <v>14.7</v>
      </c>
      <c r="AB81" s="4">
        <v>6.4</v>
      </c>
    </row>
    <row r="82" spans="1:83" s="4" customFormat="1" x14ac:dyDescent="0.3">
      <c r="A82" s="4">
        <v>86</v>
      </c>
      <c r="B82" s="4" t="s">
        <v>88</v>
      </c>
      <c r="D82" s="4">
        <v>2.0250000000000001E-2</v>
      </c>
      <c r="E82" s="4">
        <v>1988</v>
      </c>
      <c r="F82" s="4" t="s">
        <v>1163</v>
      </c>
      <c r="G82" s="4" t="s">
        <v>843</v>
      </c>
      <c r="H82" s="4" t="s">
        <v>841</v>
      </c>
      <c r="I82" s="4" t="s">
        <v>52</v>
      </c>
      <c r="J82" s="4" t="s">
        <v>1164</v>
      </c>
      <c r="L82" s="4" t="s">
        <v>134</v>
      </c>
      <c r="Q82" s="4">
        <v>9.4</v>
      </c>
      <c r="AB82" s="4">
        <v>5.9</v>
      </c>
      <c r="AM82" s="5">
        <f t="shared" ref="AM82" si="92">(AB81-AB82)/AB81*100</f>
        <v>7.8125</v>
      </c>
    </row>
    <row r="83" spans="1:83" s="4" customFormat="1" x14ac:dyDescent="0.3">
      <c r="A83" s="4">
        <v>86</v>
      </c>
      <c r="B83" s="4" t="s">
        <v>89</v>
      </c>
      <c r="D83" s="4">
        <v>2.0250000000000001E-2</v>
      </c>
      <c r="E83" s="4">
        <v>1989</v>
      </c>
      <c r="F83" s="4" t="s">
        <v>1163</v>
      </c>
      <c r="G83" s="4" t="s">
        <v>843</v>
      </c>
      <c r="H83" s="4" t="s">
        <v>841</v>
      </c>
      <c r="I83" s="4" t="s">
        <v>52</v>
      </c>
      <c r="J83" s="4" t="s">
        <v>1164</v>
      </c>
      <c r="L83" s="4" t="s">
        <v>134</v>
      </c>
      <c r="Q83" s="4">
        <v>11.5</v>
      </c>
      <c r="AB83" s="4">
        <v>2.5</v>
      </c>
    </row>
    <row r="84" spans="1:83" s="4" customFormat="1" x14ac:dyDescent="0.3">
      <c r="A84" s="4">
        <v>86</v>
      </c>
      <c r="B84" s="4" t="s">
        <v>88</v>
      </c>
      <c r="D84" s="4">
        <v>2.0250000000000001E-2</v>
      </c>
      <c r="E84" s="4">
        <v>1989</v>
      </c>
      <c r="F84" s="4" t="s">
        <v>1163</v>
      </c>
      <c r="G84" s="4" t="s">
        <v>843</v>
      </c>
      <c r="H84" s="4" t="s">
        <v>841</v>
      </c>
      <c r="I84" s="4" t="s">
        <v>52</v>
      </c>
      <c r="J84" s="4" t="s">
        <v>1164</v>
      </c>
      <c r="L84" s="4" t="s">
        <v>134</v>
      </c>
      <c r="Q84" s="4">
        <v>13.4</v>
      </c>
      <c r="AB84" s="4">
        <v>5</v>
      </c>
      <c r="AM84" s="5">
        <f t="shared" ref="AM84" si="93">(AB83-AB84)/AB83*100</f>
        <v>-100</v>
      </c>
    </row>
    <row r="85" spans="1:83" s="4" customFormat="1" x14ac:dyDescent="0.3">
      <c r="A85" s="4">
        <v>86</v>
      </c>
      <c r="B85" s="4" t="s">
        <v>89</v>
      </c>
      <c r="D85" s="4">
        <v>2.0250000000000001E-2</v>
      </c>
      <c r="E85" s="4">
        <v>1990</v>
      </c>
      <c r="F85" s="4" t="s">
        <v>1163</v>
      </c>
      <c r="G85" s="4" t="s">
        <v>843</v>
      </c>
      <c r="H85" s="4" t="s">
        <v>841</v>
      </c>
      <c r="I85" s="4" t="s">
        <v>52</v>
      </c>
      <c r="J85" s="4" t="s">
        <v>1164</v>
      </c>
      <c r="L85" s="4" t="s">
        <v>134</v>
      </c>
      <c r="Q85" s="4">
        <v>23.9</v>
      </c>
      <c r="AB85" s="4">
        <v>111.9</v>
      </c>
    </row>
    <row r="86" spans="1:83" s="4" customFormat="1" x14ac:dyDescent="0.3">
      <c r="A86" s="4">
        <v>86</v>
      </c>
      <c r="B86" s="4" t="s">
        <v>88</v>
      </c>
      <c r="D86" s="4">
        <v>2.0250000000000001E-2</v>
      </c>
      <c r="E86" s="4">
        <v>1990</v>
      </c>
      <c r="F86" s="4" t="s">
        <v>1163</v>
      </c>
      <c r="G86" s="4" t="s">
        <v>843</v>
      </c>
      <c r="H86" s="4" t="s">
        <v>841</v>
      </c>
      <c r="I86" s="4" t="s">
        <v>52</v>
      </c>
      <c r="J86" s="4" t="s">
        <v>1164</v>
      </c>
      <c r="L86" s="4" t="s">
        <v>134</v>
      </c>
      <c r="Q86" s="4">
        <v>20.8</v>
      </c>
      <c r="AB86" s="4">
        <v>112.2</v>
      </c>
      <c r="AM86" s="5">
        <f t="shared" ref="AM86" si="94">(AB85-AB86)/AB85*100</f>
        <v>-0.26809651474530577</v>
      </c>
    </row>
    <row r="87" spans="1:83" s="4" customFormat="1" x14ac:dyDescent="0.3">
      <c r="A87" s="4">
        <v>86</v>
      </c>
      <c r="B87" s="4" t="s">
        <v>89</v>
      </c>
      <c r="D87" s="4">
        <v>2.0250000000000001E-2</v>
      </c>
      <c r="E87" s="4">
        <v>1991</v>
      </c>
      <c r="F87" s="4" t="s">
        <v>1163</v>
      </c>
      <c r="G87" s="4" t="s">
        <v>843</v>
      </c>
      <c r="H87" s="4" t="s">
        <v>841</v>
      </c>
      <c r="I87" s="4" t="s">
        <v>52</v>
      </c>
      <c r="J87" s="4" t="s">
        <v>1164</v>
      </c>
      <c r="L87" s="4" t="s">
        <v>134</v>
      </c>
      <c r="Q87" s="4">
        <v>24</v>
      </c>
      <c r="AB87" s="4">
        <v>138.69999999999999</v>
      </c>
    </row>
    <row r="88" spans="1:83" s="4" customFormat="1" x14ac:dyDescent="0.3">
      <c r="A88" s="4">
        <v>86</v>
      </c>
      <c r="B88" s="4" t="s">
        <v>88</v>
      </c>
      <c r="D88" s="4">
        <v>2.0250000000000001E-2</v>
      </c>
      <c r="E88" s="4">
        <v>1991</v>
      </c>
      <c r="F88" s="4" t="s">
        <v>1163</v>
      </c>
      <c r="G88" s="4" t="s">
        <v>843</v>
      </c>
      <c r="H88" s="4" t="s">
        <v>841</v>
      </c>
      <c r="I88" s="4" t="s">
        <v>52</v>
      </c>
      <c r="J88" s="4" t="s">
        <v>1164</v>
      </c>
      <c r="L88" s="4" t="s">
        <v>134</v>
      </c>
      <c r="Q88" s="4">
        <v>15.3</v>
      </c>
      <c r="AB88" s="4">
        <v>113.1</v>
      </c>
      <c r="AM88" s="5">
        <f t="shared" ref="AM88" si="95">(AB87-AB88)/AB87*100</f>
        <v>18.457101658255223</v>
      </c>
    </row>
    <row r="89" spans="1:83" s="4" customFormat="1" x14ac:dyDescent="0.3">
      <c r="A89" s="4">
        <v>86</v>
      </c>
      <c r="B89" s="4" t="s">
        <v>89</v>
      </c>
      <c r="D89" s="4">
        <v>2.0250000000000001E-2</v>
      </c>
      <c r="E89" s="4">
        <v>1992</v>
      </c>
      <c r="F89" s="4" t="s">
        <v>1163</v>
      </c>
      <c r="G89" s="4" t="s">
        <v>843</v>
      </c>
      <c r="H89" s="4" t="s">
        <v>841</v>
      </c>
      <c r="I89" s="4" t="s">
        <v>52</v>
      </c>
      <c r="J89" s="4" t="s">
        <v>1164</v>
      </c>
      <c r="L89" s="4" t="s">
        <v>134</v>
      </c>
      <c r="Q89" s="4">
        <v>13.5</v>
      </c>
      <c r="AB89" s="4">
        <v>55</v>
      </c>
    </row>
    <row r="90" spans="1:83" s="4" customFormat="1" x14ac:dyDescent="0.3">
      <c r="A90" s="4">
        <v>86</v>
      </c>
      <c r="B90" s="4" t="s">
        <v>88</v>
      </c>
      <c r="D90" s="4">
        <v>2.0250000000000001E-2</v>
      </c>
      <c r="E90" s="4">
        <v>1992</v>
      </c>
      <c r="F90" s="4" t="s">
        <v>1163</v>
      </c>
      <c r="G90" s="4" t="s">
        <v>843</v>
      </c>
      <c r="H90" s="4" t="s">
        <v>841</v>
      </c>
      <c r="I90" s="4" t="s">
        <v>52</v>
      </c>
      <c r="J90" s="4" t="s">
        <v>1164</v>
      </c>
      <c r="L90" s="4" t="s">
        <v>134</v>
      </c>
      <c r="Q90" s="4">
        <v>8.9</v>
      </c>
      <c r="AB90" s="4">
        <v>43.1</v>
      </c>
      <c r="AM90" s="5">
        <f t="shared" ref="AM90" si="96">(AB89-AB90)/AB89*100</f>
        <v>21.636363636363633</v>
      </c>
    </row>
    <row r="91" spans="1:83" s="42" customFormat="1" x14ac:dyDescent="0.3">
      <c r="A91" s="42">
        <v>104</v>
      </c>
      <c r="B91" s="42" t="s">
        <v>1444</v>
      </c>
      <c r="C91" s="42" t="s">
        <v>879</v>
      </c>
      <c r="D91" s="42">
        <v>0.4</v>
      </c>
      <c r="E91" s="42">
        <v>1990</v>
      </c>
      <c r="F91" s="42" t="s">
        <v>1458</v>
      </c>
      <c r="G91" s="42" t="s">
        <v>652</v>
      </c>
      <c r="I91" s="42" t="s">
        <v>52</v>
      </c>
      <c r="J91" s="42" t="s">
        <v>1459</v>
      </c>
      <c r="K91" s="42" t="s">
        <v>1460</v>
      </c>
      <c r="L91" s="42" t="s">
        <v>134</v>
      </c>
      <c r="Q91" s="42">
        <v>54.5</v>
      </c>
      <c r="AB91" s="42">
        <v>99.9</v>
      </c>
      <c r="CE91" s="42" t="s">
        <v>1451</v>
      </c>
    </row>
    <row r="92" spans="1:83" s="42" customFormat="1" x14ac:dyDescent="0.3">
      <c r="A92" s="42">
        <v>104</v>
      </c>
      <c r="B92" s="42" t="s">
        <v>1445</v>
      </c>
      <c r="C92" s="42" t="s">
        <v>879</v>
      </c>
      <c r="D92" s="42">
        <v>0.4</v>
      </c>
      <c r="E92" s="42">
        <v>1990</v>
      </c>
      <c r="F92" s="42" t="s">
        <v>1458</v>
      </c>
      <c r="G92" s="42" t="s">
        <v>652</v>
      </c>
      <c r="I92" s="42" t="s">
        <v>52</v>
      </c>
      <c r="J92" s="42" t="s">
        <v>1459</v>
      </c>
      <c r="K92" s="42" t="s">
        <v>1460</v>
      </c>
      <c r="L92" s="42" t="s">
        <v>134</v>
      </c>
      <c r="Q92" s="42">
        <v>28.3</v>
      </c>
      <c r="AB92" s="42">
        <v>52.4</v>
      </c>
    </row>
    <row r="93" spans="1:83" s="42" customFormat="1" x14ac:dyDescent="0.3">
      <c r="A93" s="42">
        <v>104</v>
      </c>
      <c r="B93" s="42" t="s">
        <v>1446</v>
      </c>
      <c r="C93" s="42" t="s">
        <v>879</v>
      </c>
      <c r="D93" s="42">
        <v>0.4</v>
      </c>
      <c r="E93" s="42">
        <v>1990</v>
      </c>
      <c r="F93" s="42" t="s">
        <v>1458</v>
      </c>
      <c r="G93" s="42" t="s">
        <v>652</v>
      </c>
      <c r="I93" s="42" t="s">
        <v>590</v>
      </c>
      <c r="J93" s="42" t="s">
        <v>1459</v>
      </c>
      <c r="K93" s="42" t="s">
        <v>1460</v>
      </c>
      <c r="L93" s="42" t="s">
        <v>134</v>
      </c>
      <c r="Q93" s="42">
        <v>32.799999999999997</v>
      </c>
      <c r="AB93" s="42">
        <v>51.2</v>
      </c>
    </row>
    <row r="94" spans="1:83" s="42" customFormat="1" x14ac:dyDescent="0.3">
      <c r="A94" s="42">
        <v>104</v>
      </c>
      <c r="B94" s="42" t="s">
        <v>1447</v>
      </c>
      <c r="C94" s="42" t="s">
        <v>879</v>
      </c>
      <c r="D94" s="42">
        <v>0.4</v>
      </c>
      <c r="E94" s="42">
        <v>1990</v>
      </c>
      <c r="F94" s="42" t="s">
        <v>1458</v>
      </c>
      <c r="G94" s="42" t="s">
        <v>652</v>
      </c>
      <c r="I94" s="42" t="s">
        <v>52</v>
      </c>
      <c r="J94" s="42" t="s">
        <v>1459</v>
      </c>
      <c r="K94" s="42" t="s">
        <v>1460</v>
      </c>
      <c r="L94" s="42" t="s">
        <v>134</v>
      </c>
      <c r="Q94" s="42">
        <v>39.1</v>
      </c>
      <c r="AB94" s="42">
        <v>107.2</v>
      </c>
      <c r="AM94" s="7">
        <f>(AB91-AB94)/AB91*100</f>
        <v>-7.3073073073073038</v>
      </c>
    </row>
    <row r="95" spans="1:83" s="42" customFormat="1" x14ac:dyDescent="0.3">
      <c r="A95" s="42">
        <v>104</v>
      </c>
      <c r="B95" s="42" t="s">
        <v>1448</v>
      </c>
      <c r="C95" s="42" t="s">
        <v>879</v>
      </c>
      <c r="D95" s="42">
        <v>0.4</v>
      </c>
      <c r="E95" s="42">
        <v>1990</v>
      </c>
      <c r="F95" s="42" t="s">
        <v>1458</v>
      </c>
      <c r="G95" s="42" t="s">
        <v>652</v>
      </c>
      <c r="I95" s="42" t="s">
        <v>52</v>
      </c>
      <c r="J95" s="42" t="s">
        <v>1459</v>
      </c>
      <c r="K95" s="42" t="s">
        <v>1460</v>
      </c>
      <c r="L95" s="42" t="s">
        <v>134</v>
      </c>
      <c r="Q95" s="42">
        <v>23</v>
      </c>
      <c r="AB95" s="42">
        <v>36.5</v>
      </c>
      <c r="AM95" s="7">
        <f t="shared" ref="AM95:AM96" si="97">(AB92-AB95)/AB92*100</f>
        <v>30.343511450381676</v>
      </c>
    </row>
    <row r="96" spans="1:83" s="42" customFormat="1" x14ac:dyDescent="0.3">
      <c r="A96" s="42">
        <v>104</v>
      </c>
      <c r="B96" s="42" t="s">
        <v>1449</v>
      </c>
      <c r="C96" s="42" t="s">
        <v>879</v>
      </c>
      <c r="D96" s="42">
        <v>0.4</v>
      </c>
      <c r="E96" s="42">
        <v>1990</v>
      </c>
      <c r="F96" s="42" t="s">
        <v>1458</v>
      </c>
      <c r="G96" s="42" t="s">
        <v>652</v>
      </c>
      <c r="I96" s="42" t="s">
        <v>590</v>
      </c>
      <c r="J96" s="42" t="s">
        <v>1459</v>
      </c>
      <c r="K96" s="42" t="s">
        <v>1460</v>
      </c>
      <c r="L96" s="42" t="s">
        <v>134</v>
      </c>
      <c r="Q96" s="42">
        <v>19.2</v>
      </c>
      <c r="AB96" s="42">
        <v>31.6</v>
      </c>
      <c r="AM96" s="7">
        <f t="shared" si="97"/>
        <v>38.28125</v>
      </c>
    </row>
    <row r="97" spans="1:39" s="42" customFormat="1" x14ac:dyDescent="0.3">
      <c r="A97" s="42">
        <v>104</v>
      </c>
      <c r="B97" s="42" t="s">
        <v>1444</v>
      </c>
      <c r="C97" s="42" t="s">
        <v>879</v>
      </c>
      <c r="D97" s="42">
        <v>0.4</v>
      </c>
      <c r="E97" s="42">
        <v>1991</v>
      </c>
      <c r="F97" s="42" t="s">
        <v>1458</v>
      </c>
      <c r="G97" s="42" t="s">
        <v>652</v>
      </c>
      <c r="I97" s="42" t="s">
        <v>52</v>
      </c>
      <c r="J97" s="42" t="s">
        <v>1459</v>
      </c>
      <c r="K97" s="42" t="s">
        <v>1460</v>
      </c>
      <c r="L97" s="42" t="s">
        <v>134</v>
      </c>
      <c r="Q97" s="42">
        <v>28</v>
      </c>
      <c r="AB97" s="42">
        <v>76.099999999999994</v>
      </c>
    </row>
    <row r="98" spans="1:39" s="42" customFormat="1" x14ac:dyDescent="0.3">
      <c r="A98" s="42">
        <v>104</v>
      </c>
      <c r="B98" s="42" t="s">
        <v>1445</v>
      </c>
      <c r="C98" s="42" t="s">
        <v>879</v>
      </c>
      <c r="D98" s="42">
        <v>0.4</v>
      </c>
      <c r="E98" s="42">
        <v>1991</v>
      </c>
      <c r="F98" s="42" t="s">
        <v>1458</v>
      </c>
      <c r="G98" s="42" t="s">
        <v>652</v>
      </c>
      <c r="I98" s="42" t="s">
        <v>52</v>
      </c>
      <c r="J98" s="42" t="s">
        <v>1459</v>
      </c>
      <c r="K98" s="42" t="s">
        <v>1460</v>
      </c>
      <c r="L98" s="42" t="s">
        <v>134</v>
      </c>
      <c r="Q98" s="42">
        <v>20.8</v>
      </c>
      <c r="AB98" s="42">
        <v>36.5</v>
      </c>
    </row>
    <row r="99" spans="1:39" s="42" customFormat="1" x14ac:dyDescent="0.3">
      <c r="A99" s="42">
        <v>104</v>
      </c>
      <c r="B99" s="42" t="s">
        <v>1446</v>
      </c>
      <c r="C99" s="42" t="s">
        <v>879</v>
      </c>
      <c r="D99" s="42">
        <v>0.4</v>
      </c>
      <c r="E99" s="42">
        <v>1991</v>
      </c>
      <c r="F99" s="42" t="s">
        <v>1458</v>
      </c>
      <c r="G99" s="42" t="s">
        <v>652</v>
      </c>
      <c r="I99" s="42" t="s">
        <v>590</v>
      </c>
      <c r="J99" s="42" t="s">
        <v>1459</v>
      </c>
      <c r="K99" s="42" t="s">
        <v>1460</v>
      </c>
      <c r="L99" s="42" t="s">
        <v>134</v>
      </c>
      <c r="Q99" s="42">
        <v>14.4</v>
      </c>
      <c r="AB99" s="42">
        <v>45.5</v>
      </c>
    </row>
    <row r="100" spans="1:39" s="42" customFormat="1" x14ac:dyDescent="0.3">
      <c r="A100" s="42">
        <v>104</v>
      </c>
      <c r="B100" s="42" t="s">
        <v>1447</v>
      </c>
      <c r="C100" s="42" t="s">
        <v>879</v>
      </c>
      <c r="D100" s="42">
        <v>0.4</v>
      </c>
      <c r="E100" s="42">
        <v>1991</v>
      </c>
      <c r="F100" s="42" t="s">
        <v>1458</v>
      </c>
      <c r="G100" s="42" t="s">
        <v>652</v>
      </c>
      <c r="I100" s="42" t="s">
        <v>52</v>
      </c>
      <c r="J100" s="42" t="s">
        <v>1459</v>
      </c>
      <c r="K100" s="42" t="s">
        <v>1460</v>
      </c>
      <c r="L100" s="42" t="s">
        <v>134</v>
      </c>
      <c r="Q100" s="42">
        <v>18.7</v>
      </c>
      <c r="AB100" s="42">
        <v>62.5</v>
      </c>
      <c r="AM100" s="7">
        <f>(AB97-AB100)/AB97*100</f>
        <v>17.871222076215503</v>
      </c>
    </row>
    <row r="101" spans="1:39" s="42" customFormat="1" x14ac:dyDescent="0.3">
      <c r="A101" s="42">
        <v>104</v>
      </c>
      <c r="B101" s="42" t="s">
        <v>1448</v>
      </c>
      <c r="C101" s="42" t="s">
        <v>879</v>
      </c>
      <c r="D101" s="42">
        <v>0.4</v>
      </c>
      <c r="E101" s="42">
        <v>1991</v>
      </c>
      <c r="F101" s="42" t="s">
        <v>1458</v>
      </c>
      <c r="G101" s="42" t="s">
        <v>652</v>
      </c>
      <c r="I101" s="42" t="s">
        <v>52</v>
      </c>
      <c r="J101" s="42" t="s">
        <v>1459</v>
      </c>
      <c r="K101" s="42" t="s">
        <v>1460</v>
      </c>
      <c r="L101" s="42" t="s">
        <v>134</v>
      </c>
      <c r="Q101" s="42">
        <v>16.8</v>
      </c>
      <c r="AB101" s="42">
        <v>30.7</v>
      </c>
      <c r="AM101" s="7">
        <f t="shared" ref="AM101:AM102" si="98">(AB98-AB101)/AB98*100</f>
        <v>15.890410958904111</v>
      </c>
    </row>
    <row r="102" spans="1:39" s="42" customFormat="1" x14ac:dyDescent="0.3">
      <c r="A102" s="42">
        <v>104</v>
      </c>
      <c r="B102" s="42" t="s">
        <v>1449</v>
      </c>
      <c r="C102" s="42" t="s">
        <v>879</v>
      </c>
      <c r="D102" s="42">
        <v>0.4</v>
      </c>
      <c r="E102" s="42">
        <v>1991</v>
      </c>
      <c r="F102" s="42" t="s">
        <v>1458</v>
      </c>
      <c r="G102" s="42" t="s">
        <v>652</v>
      </c>
      <c r="I102" s="42" t="s">
        <v>590</v>
      </c>
      <c r="J102" s="42" t="s">
        <v>1459</v>
      </c>
      <c r="K102" s="42" t="s">
        <v>1460</v>
      </c>
      <c r="L102" s="42" t="s">
        <v>134</v>
      </c>
      <c r="Q102" s="42">
        <v>11</v>
      </c>
      <c r="AB102" s="42">
        <v>31.7</v>
      </c>
      <c r="AM102" s="7">
        <f t="shared" si="98"/>
        <v>30.329670329670332</v>
      </c>
    </row>
    <row r="103" spans="1:39" s="42" customFormat="1" x14ac:dyDescent="0.3">
      <c r="A103" s="42">
        <v>104</v>
      </c>
      <c r="B103" s="42" t="s">
        <v>1444</v>
      </c>
      <c r="C103" s="42" t="s">
        <v>879</v>
      </c>
      <c r="D103" s="42">
        <v>0.4</v>
      </c>
      <c r="E103" s="42">
        <v>1992</v>
      </c>
      <c r="F103" s="42" t="s">
        <v>1458</v>
      </c>
      <c r="G103" s="42" t="s">
        <v>652</v>
      </c>
      <c r="I103" s="42" t="s">
        <v>52</v>
      </c>
      <c r="J103" s="42" t="s">
        <v>1459</v>
      </c>
      <c r="K103" s="42" t="s">
        <v>1460</v>
      </c>
      <c r="L103" s="42" t="s">
        <v>134</v>
      </c>
      <c r="Q103" s="42">
        <v>15.2</v>
      </c>
      <c r="AB103" s="42">
        <v>18.899999999999999</v>
      </c>
    </row>
    <row r="104" spans="1:39" s="42" customFormat="1" x14ac:dyDescent="0.3">
      <c r="A104" s="42">
        <v>104</v>
      </c>
      <c r="B104" s="42" t="s">
        <v>1445</v>
      </c>
      <c r="C104" s="42" t="s">
        <v>879</v>
      </c>
      <c r="D104" s="42">
        <v>0.4</v>
      </c>
      <c r="E104" s="42">
        <v>1992</v>
      </c>
      <c r="F104" s="42" t="s">
        <v>1458</v>
      </c>
      <c r="G104" s="42" t="s">
        <v>652</v>
      </c>
      <c r="I104" s="42" t="s">
        <v>52</v>
      </c>
      <c r="J104" s="42" t="s">
        <v>1459</v>
      </c>
      <c r="K104" s="42" t="s">
        <v>1460</v>
      </c>
      <c r="L104" s="42" t="s">
        <v>134</v>
      </c>
      <c r="Q104" s="42">
        <v>10.199999999999999</v>
      </c>
      <c r="AB104" s="42">
        <v>16.600000000000001</v>
      </c>
    </row>
    <row r="105" spans="1:39" s="42" customFormat="1" x14ac:dyDescent="0.3">
      <c r="A105" s="42">
        <v>104</v>
      </c>
      <c r="B105" s="42" t="s">
        <v>1446</v>
      </c>
      <c r="C105" s="42" t="s">
        <v>879</v>
      </c>
      <c r="D105" s="42">
        <v>0.4</v>
      </c>
      <c r="E105" s="42">
        <v>1992</v>
      </c>
      <c r="F105" s="42" t="s">
        <v>1458</v>
      </c>
      <c r="G105" s="42" t="s">
        <v>652</v>
      </c>
      <c r="I105" s="42" t="s">
        <v>590</v>
      </c>
      <c r="J105" s="42" t="s">
        <v>1459</v>
      </c>
      <c r="K105" s="42" t="s">
        <v>1460</v>
      </c>
      <c r="L105" s="42" t="s">
        <v>134</v>
      </c>
      <c r="Q105" s="42">
        <v>11.7</v>
      </c>
      <c r="AB105" s="42">
        <v>8.3000000000000007</v>
      </c>
    </row>
    <row r="106" spans="1:39" s="42" customFormat="1" x14ac:dyDescent="0.3">
      <c r="A106" s="42">
        <v>104</v>
      </c>
      <c r="B106" s="42" t="s">
        <v>1447</v>
      </c>
      <c r="C106" s="42" t="s">
        <v>879</v>
      </c>
      <c r="D106" s="42">
        <v>0.4</v>
      </c>
      <c r="E106" s="42">
        <v>1992</v>
      </c>
      <c r="F106" s="42" t="s">
        <v>1458</v>
      </c>
      <c r="G106" s="42" t="s">
        <v>652</v>
      </c>
      <c r="I106" s="42" t="s">
        <v>52</v>
      </c>
      <c r="J106" s="42" t="s">
        <v>1459</v>
      </c>
      <c r="K106" s="42" t="s">
        <v>1460</v>
      </c>
      <c r="L106" s="42" t="s">
        <v>134</v>
      </c>
      <c r="Q106" s="42">
        <v>11.3</v>
      </c>
      <c r="AB106" s="42">
        <v>19.899999999999999</v>
      </c>
      <c r="AM106" s="7">
        <f>(AB103-AB106)/AB103*100</f>
        <v>-5.2910052910052912</v>
      </c>
    </row>
    <row r="107" spans="1:39" s="42" customFormat="1" x14ac:dyDescent="0.3">
      <c r="A107" s="42">
        <v>104</v>
      </c>
      <c r="B107" s="42" t="s">
        <v>1448</v>
      </c>
      <c r="C107" s="42" t="s">
        <v>879</v>
      </c>
      <c r="D107" s="42">
        <v>0.4</v>
      </c>
      <c r="E107" s="42">
        <v>1992</v>
      </c>
      <c r="F107" s="42" t="s">
        <v>1458</v>
      </c>
      <c r="G107" s="42" t="s">
        <v>652</v>
      </c>
      <c r="I107" s="42" t="s">
        <v>52</v>
      </c>
      <c r="J107" s="42" t="s">
        <v>1459</v>
      </c>
      <c r="K107" s="42" t="s">
        <v>1460</v>
      </c>
      <c r="L107" s="42" t="s">
        <v>134</v>
      </c>
      <c r="Q107" s="42">
        <v>8.4</v>
      </c>
      <c r="AB107" s="42">
        <v>5</v>
      </c>
      <c r="AM107" s="7">
        <f t="shared" ref="AM107:AM108" si="99">(AB104-AB107)/AB104*100</f>
        <v>69.879518072289159</v>
      </c>
    </row>
    <row r="108" spans="1:39" s="42" customFormat="1" x14ac:dyDescent="0.3">
      <c r="A108" s="42">
        <v>104</v>
      </c>
      <c r="B108" s="42" t="s">
        <v>1449</v>
      </c>
      <c r="C108" s="42" t="s">
        <v>879</v>
      </c>
      <c r="D108" s="42">
        <v>0.4</v>
      </c>
      <c r="E108" s="42">
        <v>1992</v>
      </c>
      <c r="F108" s="42" t="s">
        <v>1458</v>
      </c>
      <c r="G108" s="42" t="s">
        <v>652</v>
      </c>
      <c r="I108" s="42" t="s">
        <v>590</v>
      </c>
      <c r="J108" s="42" t="s">
        <v>1459</v>
      </c>
      <c r="K108" s="42" t="s">
        <v>1460</v>
      </c>
      <c r="L108" s="42" t="s">
        <v>134</v>
      </c>
      <c r="Q108" s="42">
        <v>9</v>
      </c>
      <c r="AB108" s="42">
        <v>7.63</v>
      </c>
      <c r="AM108" s="7">
        <f t="shared" si="99"/>
        <v>8.0722891566265158</v>
      </c>
    </row>
    <row r="109" spans="1:39" s="42" customFormat="1" x14ac:dyDescent="0.3">
      <c r="A109" s="42">
        <v>104</v>
      </c>
      <c r="B109" s="42" t="s">
        <v>1444</v>
      </c>
      <c r="C109" s="42" t="s">
        <v>879</v>
      </c>
      <c r="D109" s="42">
        <v>0.4</v>
      </c>
      <c r="E109" s="42" t="s">
        <v>1450</v>
      </c>
      <c r="F109" s="42" t="s">
        <v>1458</v>
      </c>
      <c r="G109" s="42" t="s">
        <v>652</v>
      </c>
      <c r="I109" s="42" t="s">
        <v>52</v>
      </c>
      <c r="J109" s="42" t="s">
        <v>1459</v>
      </c>
      <c r="K109" s="42" t="s">
        <v>1460</v>
      </c>
      <c r="L109" s="42" t="s">
        <v>134</v>
      </c>
      <c r="Q109" s="42">
        <v>32.6</v>
      </c>
      <c r="AB109" s="42">
        <v>64.900000000000006</v>
      </c>
    </row>
    <row r="110" spans="1:39" s="42" customFormat="1" x14ac:dyDescent="0.3">
      <c r="A110" s="42">
        <v>104</v>
      </c>
      <c r="B110" s="42" t="s">
        <v>1445</v>
      </c>
      <c r="C110" s="42" t="s">
        <v>879</v>
      </c>
      <c r="D110" s="42">
        <v>0.4</v>
      </c>
      <c r="E110" s="42" t="s">
        <v>1450</v>
      </c>
      <c r="F110" s="42" t="s">
        <v>1458</v>
      </c>
      <c r="G110" s="42" t="s">
        <v>652</v>
      </c>
      <c r="I110" s="42" t="s">
        <v>52</v>
      </c>
      <c r="J110" s="42" t="s">
        <v>1459</v>
      </c>
      <c r="K110" s="42" t="s">
        <v>1460</v>
      </c>
      <c r="L110" s="42" t="s">
        <v>134</v>
      </c>
      <c r="Q110" s="42">
        <v>19.7</v>
      </c>
      <c r="AB110" s="42">
        <v>35.200000000000003</v>
      </c>
    </row>
    <row r="111" spans="1:39" s="42" customFormat="1" x14ac:dyDescent="0.3">
      <c r="A111" s="42">
        <v>104</v>
      </c>
      <c r="B111" s="42" t="s">
        <v>1446</v>
      </c>
      <c r="C111" s="42" t="s">
        <v>879</v>
      </c>
      <c r="D111" s="42">
        <v>0.4</v>
      </c>
      <c r="E111" s="42" t="s">
        <v>1450</v>
      </c>
      <c r="F111" s="42" t="s">
        <v>1458</v>
      </c>
      <c r="G111" s="42" t="s">
        <v>652</v>
      </c>
      <c r="I111" s="42" t="s">
        <v>590</v>
      </c>
      <c r="J111" s="42" t="s">
        <v>1459</v>
      </c>
      <c r="K111" s="42" t="s">
        <v>1460</v>
      </c>
      <c r="L111" s="42" t="s">
        <v>134</v>
      </c>
      <c r="Q111" s="42">
        <v>19.600000000000001</v>
      </c>
      <c r="AB111" s="42">
        <v>35</v>
      </c>
    </row>
    <row r="112" spans="1:39" s="42" customFormat="1" x14ac:dyDescent="0.3">
      <c r="A112" s="42">
        <v>104</v>
      </c>
      <c r="B112" s="42" t="s">
        <v>1447</v>
      </c>
      <c r="C112" s="42" t="s">
        <v>879</v>
      </c>
      <c r="D112" s="42">
        <v>0.4</v>
      </c>
      <c r="E112" s="42" t="s">
        <v>1450</v>
      </c>
      <c r="F112" s="42" t="s">
        <v>1458</v>
      </c>
      <c r="G112" s="42" t="s">
        <v>652</v>
      </c>
      <c r="I112" s="42" t="s">
        <v>52</v>
      </c>
      <c r="J112" s="42" t="s">
        <v>1459</v>
      </c>
      <c r="K112" s="42" t="s">
        <v>1460</v>
      </c>
      <c r="L112" s="42" t="s">
        <v>134</v>
      </c>
      <c r="Q112" s="42">
        <v>23</v>
      </c>
      <c r="AB112" s="42">
        <v>63.2</v>
      </c>
      <c r="AM112" s="7">
        <f>(AB109-AB112)/AB109*100</f>
        <v>2.6194144838212674</v>
      </c>
    </row>
    <row r="113" spans="1:39" s="42" customFormat="1" x14ac:dyDescent="0.3">
      <c r="A113" s="42">
        <v>104</v>
      </c>
      <c r="B113" s="42" t="s">
        <v>1448</v>
      </c>
      <c r="C113" s="42" t="s">
        <v>879</v>
      </c>
      <c r="D113" s="42">
        <v>0.4</v>
      </c>
      <c r="E113" s="42" t="s">
        <v>1450</v>
      </c>
      <c r="F113" s="42" t="s">
        <v>1458</v>
      </c>
      <c r="G113" s="42" t="s">
        <v>652</v>
      </c>
      <c r="I113" s="42" t="s">
        <v>52</v>
      </c>
      <c r="J113" s="42" t="s">
        <v>1459</v>
      </c>
      <c r="K113" s="42" t="s">
        <v>1460</v>
      </c>
      <c r="L113" s="42" t="s">
        <v>134</v>
      </c>
      <c r="Q113" s="42">
        <v>16.100000000000001</v>
      </c>
      <c r="AB113" s="42">
        <v>24.1</v>
      </c>
      <c r="AM113" s="7">
        <f t="shared" ref="AM113:AM114" si="100">(AB110-AB113)/AB110*100</f>
        <v>31.53409090909091</v>
      </c>
    </row>
    <row r="114" spans="1:39" s="42" customFormat="1" x14ac:dyDescent="0.3">
      <c r="A114" s="42">
        <v>104</v>
      </c>
      <c r="B114" s="42" t="s">
        <v>1449</v>
      </c>
      <c r="C114" s="42" t="s">
        <v>879</v>
      </c>
      <c r="D114" s="42">
        <v>0.4</v>
      </c>
      <c r="E114" s="42" t="s">
        <v>1450</v>
      </c>
      <c r="F114" s="42" t="s">
        <v>1458</v>
      </c>
      <c r="G114" s="42" t="s">
        <v>652</v>
      </c>
      <c r="I114" s="42" t="s">
        <v>590</v>
      </c>
      <c r="J114" s="42" t="s">
        <v>1459</v>
      </c>
      <c r="K114" s="42" t="s">
        <v>1460</v>
      </c>
      <c r="L114" s="42" t="s">
        <v>134</v>
      </c>
      <c r="Q114" s="42">
        <v>13.1</v>
      </c>
      <c r="AB114" s="42">
        <v>23.6</v>
      </c>
      <c r="AM114" s="7">
        <f t="shared" si="100"/>
        <v>32.571428571428569</v>
      </c>
    </row>
    <row r="115" spans="1:39" s="42" customFormat="1" x14ac:dyDescent="0.3">
      <c r="A115" s="42">
        <v>104</v>
      </c>
      <c r="B115" s="42" t="s">
        <v>1444</v>
      </c>
      <c r="C115" s="42" t="s">
        <v>879</v>
      </c>
      <c r="D115" s="42">
        <v>0.4</v>
      </c>
      <c r="E115" s="42">
        <v>1993</v>
      </c>
      <c r="F115" s="42" t="s">
        <v>1458</v>
      </c>
      <c r="G115" s="42" t="s">
        <v>652</v>
      </c>
      <c r="I115" s="42" t="s">
        <v>52</v>
      </c>
      <c r="J115" s="42" t="s">
        <v>1459</v>
      </c>
      <c r="K115" s="42" t="s">
        <v>1460</v>
      </c>
      <c r="L115" s="42" t="s">
        <v>134</v>
      </c>
      <c r="Q115" s="42">
        <v>12.2</v>
      </c>
      <c r="AB115" s="42">
        <v>46.7</v>
      </c>
    </row>
    <row r="116" spans="1:39" s="42" customFormat="1" x14ac:dyDescent="0.3">
      <c r="A116" s="42">
        <v>104</v>
      </c>
      <c r="B116" s="42" t="s">
        <v>1445</v>
      </c>
      <c r="C116" s="42" t="s">
        <v>879</v>
      </c>
      <c r="D116" s="42">
        <v>0.4</v>
      </c>
      <c r="E116" s="42">
        <v>1993</v>
      </c>
      <c r="F116" s="42" t="s">
        <v>1458</v>
      </c>
      <c r="G116" s="42" t="s">
        <v>652</v>
      </c>
      <c r="I116" s="42" t="s">
        <v>52</v>
      </c>
      <c r="J116" s="42" t="s">
        <v>1459</v>
      </c>
      <c r="K116" s="42" t="s">
        <v>1460</v>
      </c>
      <c r="L116" s="42" t="s">
        <v>134</v>
      </c>
      <c r="Q116" s="42">
        <v>9.3000000000000007</v>
      </c>
      <c r="AB116" s="42">
        <v>32.799999999999997</v>
      </c>
    </row>
    <row r="117" spans="1:39" s="42" customFormat="1" x14ac:dyDescent="0.3">
      <c r="A117" s="42">
        <v>104</v>
      </c>
      <c r="B117" s="42" t="s">
        <v>1446</v>
      </c>
      <c r="C117" s="42" t="s">
        <v>879</v>
      </c>
      <c r="D117" s="42">
        <v>0.4</v>
      </c>
      <c r="E117" s="42">
        <v>1993</v>
      </c>
      <c r="F117" s="42" t="s">
        <v>1458</v>
      </c>
      <c r="G117" s="42" t="s">
        <v>652</v>
      </c>
      <c r="I117" s="42" t="s">
        <v>590</v>
      </c>
      <c r="J117" s="42" t="s">
        <v>1459</v>
      </c>
      <c r="K117" s="42" t="s">
        <v>1460</v>
      </c>
      <c r="L117" s="42" t="s">
        <v>134</v>
      </c>
      <c r="Q117" s="42">
        <v>11.5</v>
      </c>
      <c r="AB117" s="42">
        <v>32.299999999999997</v>
      </c>
    </row>
    <row r="118" spans="1:39" s="42" customFormat="1" x14ac:dyDescent="0.3">
      <c r="A118" s="42">
        <v>104</v>
      </c>
      <c r="B118" s="42" t="s">
        <v>1447</v>
      </c>
      <c r="C118" s="42" t="s">
        <v>879</v>
      </c>
      <c r="D118" s="42">
        <v>0.4</v>
      </c>
      <c r="E118" s="42">
        <v>1993</v>
      </c>
      <c r="F118" s="42" t="s">
        <v>1458</v>
      </c>
      <c r="G118" s="42" t="s">
        <v>652</v>
      </c>
      <c r="I118" s="42" t="s">
        <v>52</v>
      </c>
      <c r="J118" s="42" t="s">
        <v>1459</v>
      </c>
      <c r="K118" s="42" t="s">
        <v>1460</v>
      </c>
      <c r="L118" s="42" t="s">
        <v>134</v>
      </c>
    </row>
    <row r="119" spans="1:39" s="42" customFormat="1" x14ac:dyDescent="0.3">
      <c r="A119" s="42">
        <v>104</v>
      </c>
      <c r="B119" s="42" t="s">
        <v>1448</v>
      </c>
      <c r="C119" s="42" t="s">
        <v>879</v>
      </c>
      <c r="D119" s="42">
        <v>0.4</v>
      </c>
      <c r="E119" s="42">
        <v>1993</v>
      </c>
      <c r="F119" s="42" t="s">
        <v>1458</v>
      </c>
      <c r="G119" s="42" t="s">
        <v>652</v>
      </c>
      <c r="I119" s="42" t="s">
        <v>52</v>
      </c>
      <c r="J119" s="42" t="s">
        <v>1459</v>
      </c>
      <c r="K119" s="42" t="s">
        <v>1460</v>
      </c>
      <c r="L119" s="42" t="s">
        <v>134</v>
      </c>
      <c r="Q119" s="42">
        <v>9.3000000000000007</v>
      </c>
      <c r="AB119" s="42">
        <v>45.8</v>
      </c>
      <c r="AM119" s="7">
        <f t="shared" ref="AM119:AM120" si="101">(AB116-AB119)/AB116*100</f>
        <v>-39.634146341463413</v>
      </c>
    </row>
    <row r="120" spans="1:39" s="42" customFormat="1" x14ac:dyDescent="0.3">
      <c r="A120" s="42">
        <v>104</v>
      </c>
      <c r="B120" s="42" t="s">
        <v>1449</v>
      </c>
      <c r="C120" s="42" t="s">
        <v>879</v>
      </c>
      <c r="D120" s="42">
        <v>0.4</v>
      </c>
      <c r="E120" s="42">
        <v>1993</v>
      </c>
      <c r="F120" s="42" t="s">
        <v>1458</v>
      </c>
      <c r="G120" s="42" t="s">
        <v>652</v>
      </c>
      <c r="I120" s="42" t="s">
        <v>590</v>
      </c>
      <c r="J120" s="42" t="s">
        <v>1459</v>
      </c>
      <c r="K120" s="42" t="s">
        <v>1460</v>
      </c>
      <c r="L120" s="42" t="s">
        <v>134</v>
      </c>
      <c r="Q120" s="42">
        <v>6.5</v>
      </c>
      <c r="AB120" s="42">
        <v>37.1</v>
      </c>
      <c r="AM120" s="7">
        <f t="shared" si="101"/>
        <v>-14.860681114551097</v>
      </c>
    </row>
    <row r="121" spans="1:39" s="42" customFormat="1" x14ac:dyDescent="0.3">
      <c r="A121" s="42">
        <v>104</v>
      </c>
      <c r="B121" s="42" t="s">
        <v>1444</v>
      </c>
      <c r="C121" s="42" t="s">
        <v>879</v>
      </c>
      <c r="D121" s="42">
        <v>0.4</v>
      </c>
      <c r="E121" s="42">
        <v>1994</v>
      </c>
      <c r="F121" s="42" t="s">
        <v>1458</v>
      </c>
      <c r="G121" s="42" t="s">
        <v>652</v>
      </c>
      <c r="I121" s="42" t="s">
        <v>52</v>
      </c>
      <c r="J121" s="42" t="s">
        <v>1459</v>
      </c>
      <c r="K121" s="42" t="s">
        <v>1460</v>
      </c>
      <c r="L121" s="42" t="s">
        <v>134</v>
      </c>
      <c r="Q121" s="42">
        <v>11</v>
      </c>
      <c r="AB121" s="42">
        <v>7.8</v>
      </c>
    </row>
    <row r="122" spans="1:39" s="42" customFormat="1" x14ac:dyDescent="0.3">
      <c r="A122" s="42">
        <v>104</v>
      </c>
      <c r="B122" s="42" t="s">
        <v>1445</v>
      </c>
      <c r="C122" s="42" t="s">
        <v>879</v>
      </c>
      <c r="D122" s="42">
        <v>0.4</v>
      </c>
      <c r="E122" s="42">
        <v>1994</v>
      </c>
      <c r="F122" s="42" t="s">
        <v>1458</v>
      </c>
      <c r="G122" s="42" t="s">
        <v>652</v>
      </c>
      <c r="I122" s="42" t="s">
        <v>52</v>
      </c>
      <c r="J122" s="42" t="s">
        <v>1459</v>
      </c>
      <c r="K122" s="42" t="s">
        <v>1460</v>
      </c>
      <c r="L122" s="42" t="s">
        <v>134</v>
      </c>
      <c r="Q122" s="42">
        <v>9.3000000000000007</v>
      </c>
      <c r="AB122" s="42">
        <v>2.7</v>
      </c>
    </row>
    <row r="123" spans="1:39" s="42" customFormat="1" x14ac:dyDescent="0.3">
      <c r="A123" s="42">
        <v>104</v>
      </c>
      <c r="B123" s="42" t="s">
        <v>1446</v>
      </c>
      <c r="C123" s="42" t="s">
        <v>879</v>
      </c>
      <c r="D123" s="42">
        <v>0.4</v>
      </c>
      <c r="E123" s="42">
        <v>1994</v>
      </c>
      <c r="F123" s="42" t="s">
        <v>1458</v>
      </c>
      <c r="G123" s="42" t="s">
        <v>652</v>
      </c>
      <c r="I123" s="42" t="s">
        <v>590</v>
      </c>
      <c r="J123" s="42" t="s">
        <v>1459</v>
      </c>
      <c r="K123" s="42" t="s">
        <v>1460</v>
      </c>
      <c r="L123" s="42" t="s">
        <v>134</v>
      </c>
      <c r="Q123" s="42">
        <v>6.2</v>
      </c>
      <c r="AB123" s="42">
        <v>3.4</v>
      </c>
    </row>
    <row r="124" spans="1:39" s="42" customFormat="1" x14ac:dyDescent="0.3">
      <c r="A124" s="42">
        <v>104</v>
      </c>
      <c r="B124" s="42" t="s">
        <v>1447</v>
      </c>
      <c r="C124" s="42" t="s">
        <v>879</v>
      </c>
      <c r="D124" s="42">
        <v>0.4</v>
      </c>
      <c r="E124" s="42">
        <v>1994</v>
      </c>
      <c r="F124" s="42" t="s">
        <v>1458</v>
      </c>
      <c r="G124" s="42" t="s">
        <v>652</v>
      </c>
      <c r="I124" s="42" t="s">
        <v>52</v>
      </c>
      <c r="J124" s="42" t="s">
        <v>1459</v>
      </c>
      <c r="K124" s="42" t="s">
        <v>1460</v>
      </c>
      <c r="L124" s="42" t="s">
        <v>134</v>
      </c>
    </row>
    <row r="125" spans="1:39" s="42" customFormat="1" x14ac:dyDescent="0.3">
      <c r="A125" s="42">
        <v>104</v>
      </c>
      <c r="B125" s="42" t="s">
        <v>1448</v>
      </c>
      <c r="C125" s="42" t="s">
        <v>879</v>
      </c>
      <c r="D125" s="42">
        <v>0.4</v>
      </c>
      <c r="E125" s="42">
        <v>1994</v>
      </c>
      <c r="F125" s="42" t="s">
        <v>1458</v>
      </c>
      <c r="G125" s="42" t="s">
        <v>652</v>
      </c>
      <c r="I125" s="42" t="s">
        <v>52</v>
      </c>
      <c r="J125" s="42" t="s">
        <v>1459</v>
      </c>
      <c r="K125" s="42" t="s">
        <v>1460</v>
      </c>
      <c r="L125" s="42" t="s">
        <v>134</v>
      </c>
      <c r="Q125" s="42">
        <v>8.1999999999999993</v>
      </c>
      <c r="AB125" s="42">
        <v>13.5</v>
      </c>
      <c r="AM125" s="7">
        <f t="shared" ref="AM125:AM126" si="102">(AB122-AB125)/AB122*100</f>
        <v>-400</v>
      </c>
    </row>
    <row r="126" spans="1:39" s="42" customFormat="1" x14ac:dyDescent="0.3">
      <c r="A126" s="42">
        <v>104</v>
      </c>
      <c r="B126" s="42" t="s">
        <v>1449</v>
      </c>
      <c r="C126" s="42" t="s">
        <v>879</v>
      </c>
      <c r="D126" s="42">
        <v>0.4</v>
      </c>
      <c r="E126" s="42">
        <v>1994</v>
      </c>
      <c r="F126" s="42" t="s">
        <v>1458</v>
      </c>
      <c r="G126" s="42" t="s">
        <v>652</v>
      </c>
      <c r="I126" s="42" t="s">
        <v>590</v>
      </c>
      <c r="J126" s="42" t="s">
        <v>1459</v>
      </c>
      <c r="K126" s="42" t="s">
        <v>1460</v>
      </c>
      <c r="L126" s="42" t="s">
        <v>134</v>
      </c>
      <c r="Q126" s="42">
        <v>4.8</v>
      </c>
      <c r="AB126" s="42">
        <v>5.6</v>
      </c>
      <c r="AM126" s="7">
        <f t="shared" si="102"/>
        <v>-64.705882352941174</v>
      </c>
    </row>
    <row r="127" spans="1:39" s="42" customFormat="1" x14ac:dyDescent="0.3">
      <c r="A127" s="42">
        <v>104</v>
      </c>
      <c r="B127" s="42" t="s">
        <v>1444</v>
      </c>
      <c r="C127" s="42" t="s">
        <v>879</v>
      </c>
      <c r="D127" s="42">
        <v>0.4</v>
      </c>
      <c r="E127" s="42">
        <v>1995</v>
      </c>
      <c r="F127" s="42" t="s">
        <v>1458</v>
      </c>
      <c r="G127" s="42" t="s">
        <v>652</v>
      </c>
      <c r="I127" s="42" t="s">
        <v>52</v>
      </c>
      <c r="J127" s="42" t="s">
        <v>1459</v>
      </c>
      <c r="K127" s="42" t="s">
        <v>1460</v>
      </c>
      <c r="L127" s="42" t="s">
        <v>134</v>
      </c>
      <c r="Q127" s="42">
        <v>14.3</v>
      </c>
      <c r="AB127" s="42">
        <v>16</v>
      </c>
    </row>
    <row r="128" spans="1:39" s="42" customFormat="1" x14ac:dyDescent="0.3">
      <c r="A128" s="42">
        <v>104</v>
      </c>
      <c r="B128" s="42" t="s">
        <v>1445</v>
      </c>
      <c r="C128" s="42" t="s">
        <v>879</v>
      </c>
      <c r="D128" s="42">
        <v>0.4</v>
      </c>
      <c r="E128" s="42">
        <v>1995</v>
      </c>
      <c r="F128" s="42" t="s">
        <v>1458</v>
      </c>
      <c r="G128" s="42" t="s">
        <v>652</v>
      </c>
      <c r="I128" s="42" t="s">
        <v>52</v>
      </c>
      <c r="J128" s="42" t="s">
        <v>1459</v>
      </c>
      <c r="K128" s="42" t="s">
        <v>1460</v>
      </c>
      <c r="L128" s="42" t="s">
        <v>134</v>
      </c>
      <c r="Q128" s="42">
        <v>15.5</v>
      </c>
      <c r="AB128" s="42">
        <v>10.5</v>
      </c>
    </row>
    <row r="129" spans="1:39" s="42" customFormat="1" x14ac:dyDescent="0.3">
      <c r="A129" s="42">
        <v>104</v>
      </c>
      <c r="B129" s="42" t="s">
        <v>1446</v>
      </c>
      <c r="C129" s="42" t="s">
        <v>879</v>
      </c>
      <c r="D129" s="42">
        <v>0.4</v>
      </c>
      <c r="E129" s="42">
        <v>1995</v>
      </c>
      <c r="F129" s="42" t="s">
        <v>1458</v>
      </c>
      <c r="G129" s="42" t="s">
        <v>652</v>
      </c>
      <c r="I129" s="42" t="s">
        <v>590</v>
      </c>
      <c r="J129" s="42" t="s">
        <v>1459</v>
      </c>
      <c r="K129" s="42" t="s">
        <v>1460</v>
      </c>
      <c r="L129" s="42" t="s">
        <v>134</v>
      </c>
      <c r="Q129" s="42">
        <v>10.9</v>
      </c>
      <c r="AB129" s="42">
        <v>10.199999999999999</v>
      </c>
    </row>
    <row r="130" spans="1:39" s="42" customFormat="1" x14ac:dyDescent="0.3">
      <c r="A130" s="42">
        <v>104</v>
      </c>
      <c r="B130" s="42" t="s">
        <v>1447</v>
      </c>
      <c r="C130" s="42" t="s">
        <v>879</v>
      </c>
      <c r="D130" s="42">
        <v>0.4</v>
      </c>
      <c r="E130" s="42">
        <v>1995</v>
      </c>
      <c r="F130" s="42" t="s">
        <v>1458</v>
      </c>
      <c r="G130" s="42" t="s">
        <v>652</v>
      </c>
      <c r="I130" s="42" t="s">
        <v>52</v>
      </c>
      <c r="J130" s="42" t="s">
        <v>1459</v>
      </c>
      <c r="K130" s="42" t="s">
        <v>1460</v>
      </c>
      <c r="L130" s="42" t="s">
        <v>134</v>
      </c>
    </row>
    <row r="131" spans="1:39" s="42" customFormat="1" x14ac:dyDescent="0.3">
      <c r="A131" s="42">
        <v>104</v>
      </c>
      <c r="B131" s="42" t="s">
        <v>1448</v>
      </c>
      <c r="C131" s="42" t="s">
        <v>879</v>
      </c>
      <c r="D131" s="42">
        <v>0.4</v>
      </c>
      <c r="E131" s="42">
        <v>1995</v>
      </c>
      <c r="F131" s="42" t="s">
        <v>1458</v>
      </c>
      <c r="G131" s="42" t="s">
        <v>652</v>
      </c>
      <c r="I131" s="42" t="s">
        <v>52</v>
      </c>
      <c r="J131" s="42" t="s">
        <v>1459</v>
      </c>
      <c r="K131" s="42" t="s">
        <v>1460</v>
      </c>
      <c r="L131" s="42" t="s">
        <v>134</v>
      </c>
      <c r="Q131" s="42">
        <v>12.7</v>
      </c>
      <c r="AB131" s="42">
        <v>25.2</v>
      </c>
      <c r="AM131" s="7">
        <f t="shared" ref="AM131:AM132" si="103">(AB128-AB131)/AB128*100</f>
        <v>-140</v>
      </c>
    </row>
    <row r="132" spans="1:39" s="42" customFormat="1" x14ac:dyDescent="0.3">
      <c r="A132" s="42">
        <v>104</v>
      </c>
      <c r="B132" s="42" t="s">
        <v>1449</v>
      </c>
      <c r="C132" s="42" t="s">
        <v>879</v>
      </c>
      <c r="D132" s="42">
        <v>0.4</v>
      </c>
      <c r="E132" s="42">
        <v>1995</v>
      </c>
      <c r="F132" s="42" t="s">
        <v>1458</v>
      </c>
      <c r="G132" s="42" t="s">
        <v>652</v>
      </c>
      <c r="I132" s="42" t="s">
        <v>590</v>
      </c>
      <c r="J132" s="42" t="s">
        <v>1459</v>
      </c>
      <c r="K132" s="42" t="s">
        <v>1460</v>
      </c>
      <c r="L132" s="42" t="s">
        <v>134</v>
      </c>
      <c r="Q132" s="42">
        <v>9</v>
      </c>
      <c r="AB132" s="42">
        <v>23.1</v>
      </c>
      <c r="AM132" s="7">
        <f t="shared" si="103"/>
        <v>-126.47058823529416</v>
      </c>
    </row>
    <row r="133" spans="1:39" s="42" customFormat="1" x14ac:dyDescent="0.3">
      <c r="A133" s="42">
        <v>104</v>
      </c>
      <c r="B133" s="42" t="s">
        <v>1444</v>
      </c>
      <c r="C133" s="42" t="s">
        <v>879</v>
      </c>
      <c r="D133" s="42">
        <v>0.4</v>
      </c>
      <c r="E133" s="42">
        <v>1996</v>
      </c>
      <c r="F133" s="42" t="s">
        <v>1458</v>
      </c>
      <c r="G133" s="42" t="s">
        <v>652</v>
      </c>
      <c r="I133" s="42" t="s">
        <v>52</v>
      </c>
      <c r="J133" s="42" t="s">
        <v>1459</v>
      </c>
      <c r="K133" s="42" t="s">
        <v>1460</v>
      </c>
      <c r="L133" s="42" t="s">
        <v>134</v>
      </c>
      <c r="Q133" s="42">
        <v>7.8</v>
      </c>
      <c r="AB133" s="42">
        <v>3.7</v>
      </c>
    </row>
    <row r="134" spans="1:39" s="42" customFormat="1" x14ac:dyDescent="0.3">
      <c r="A134" s="42">
        <v>104</v>
      </c>
      <c r="B134" s="42" t="s">
        <v>1445</v>
      </c>
      <c r="C134" s="42" t="s">
        <v>879</v>
      </c>
      <c r="D134" s="42">
        <v>0.4</v>
      </c>
      <c r="E134" s="42">
        <v>1996</v>
      </c>
      <c r="F134" s="42" t="s">
        <v>1458</v>
      </c>
      <c r="G134" s="42" t="s">
        <v>652</v>
      </c>
      <c r="I134" s="42" t="s">
        <v>52</v>
      </c>
      <c r="J134" s="42" t="s">
        <v>1459</v>
      </c>
      <c r="K134" s="42" t="s">
        <v>1460</v>
      </c>
      <c r="L134" s="42" t="s">
        <v>134</v>
      </c>
      <c r="Q134" s="42">
        <v>13</v>
      </c>
      <c r="AB134" s="42">
        <v>6.3</v>
      </c>
    </row>
    <row r="135" spans="1:39" s="42" customFormat="1" x14ac:dyDescent="0.3">
      <c r="A135" s="42">
        <v>104</v>
      </c>
      <c r="B135" s="42" t="s">
        <v>1446</v>
      </c>
      <c r="C135" s="42" t="s">
        <v>879</v>
      </c>
      <c r="D135" s="42">
        <v>0.4</v>
      </c>
      <c r="E135" s="42">
        <v>1996</v>
      </c>
      <c r="F135" s="42" t="s">
        <v>1458</v>
      </c>
      <c r="G135" s="42" t="s">
        <v>652</v>
      </c>
      <c r="I135" s="42" t="s">
        <v>590</v>
      </c>
      <c r="J135" s="42" t="s">
        <v>1459</v>
      </c>
      <c r="K135" s="42" t="s">
        <v>1460</v>
      </c>
      <c r="L135" s="42" t="s">
        <v>134</v>
      </c>
      <c r="Q135" s="42">
        <v>15.1</v>
      </c>
      <c r="AB135" s="42">
        <v>5.7</v>
      </c>
    </row>
    <row r="136" spans="1:39" s="42" customFormat="1" x14ac:dyDescent="0.3">
      <c r="A136" s="42">
        <v>104</v>
      </c>
      <c r="B136" s="42" t="s">
        <v>1447</v>
      </c>
      <c r="C136" s="42" t="s">
        <v>879</v>
      </c>
      <c r="D136" s="42">
        <v>0.4</v>
      </c>
      <c r="E136" s="42">
        <v>1996</v>
      </c>
      <c r="F136" s="42" t="s">
        <v>1458</v>
      </c>
      <c r="G136" s="42" t="s">
        <v>652</v>
      </c>
      <c r="I136" s="42" t="s">
        <v>52</v>
      </c>
      <c r="J136" s="42" t="s">
        <v>1459</v>
      </c>
      <c r="K136" s="42" t="s">
        <v>1460</v>
      </c>
      <c r="L136" s="42" t="s">
        <v>134</v>
      </c>
    </row>
    <row r="137" spans="1:39" s="42" customFormat="1" x14ac:dyDescent="0.3">
      <c r="A137" s="42">
        <v>104</v>
      </c>
      <c r="B137" s="42" t="s">
        <v>1448</v>
      </c>
      <c r="C137" s="42" t="s">
        <v>879</v>
      </c>
      <c r="D137" s="42">
        <v>0.4</v>
      </c>
      <c r="E137" s="42">
        <v>1996</v>
      </c>
      <c r="F137" s="42" t="s">
        <v>1458</v>
      </c>
      <c r="G137" s="42" t="s">
        <v>652</v>
      </c>
      <c r="I137" s="42" t="s">
        <v>52</v>
      </c>
      <c r="J137" s="42" t="s">
        <v>1459</v>
      </c>
      <c r="K137" s="42" t="s">
        <v>1460</v>
      </c>
      <c r="L137" s="42" t="s">
        <v>134</v>
      </c>
      <c r="Q137" s="42">
        <v>12.8</v>
      </c>
      <c r="AB137" s="42">
        <v>13.7</v>
      </c>
      <c r="AM137" s="7">
        <f t="shared" ref="AM137:AM138" si="104">(AB134-AB137)/AB134*100</f>
        <v>-117.46031746031747</v>
      </c>
    </row>
    <row r="138" spans="1:39" s="42" customFormat="1" x14ac:dyDescent="0.3">
      <c r="A138" s="42">
        <v>104</v>
      </c>
      <c r="B138" s="42" t="s">
        <v>1449</v>
      </c>
      <c r="C138" s="42" t="s">
        <v>879</v>
      </c>
      <c r="D138" s="42">
        <v>0.4</v>
      </c>
      <c r="E138" s="42">
        <v>1996</v>
      </c>
      <c r="F138" s="42" t="s">
        <v>1458</v>
      </c>
      <c r="G138" s="42" t="s">
        <v>652</v>
      </c>
      <c r="I138" s="42" t="s">
        <v>590</v>
      </c>
      <c r="J138" s="42" t="s">
        <v>1459</v>
      </c>
      <c r="K138" s="42" t="s">
        <v>1460</v>
      </c>
      <c r="L138" s="42" t="s">
        <v>134</v>
      </c>
      <c r="Q138" s="42">
        <v>12.4</v>
      </c>
      <c r="AB138" s="42">
        <v>12.9</v>
      </c>
      <c r="AM138" s="7">
        <f t="shared" si="104"/>
        <v>-126.31578947368421</v>
      </c>
    </row>
    <row r="139" spans="1:39" s="42" customFormat="1" x14ac:dyDescent="0.3">
      <c r="A139" s="42">
        <v>104</v>
      </c>
      <c r="B139" s="42" t="s">
        <v>1444</v>
      </c>
      <c r="C139" s="42" t="s">
        <v>879</v>
      </c>
      <c r="D139" s="42">
        <v>0.4</v>
      </c>
      <c r="E139" s="42">
        <v>1997</v>
      </c>
      <c r="F139" s="42" t="s">
        <v>1458</v>
      </c>
      <c r="G139" s="42" t="s">
        <v>652</v>
      </c>
      <c r="I139" s="42" t="s">
        <v>52</v>
      </c>
      <c r="J139" s="42" t="s">
        <v>1459</v>
      </c>
      <c r="K139" s="42" t="s">
        <v>1460</v>
      </c>
      <c r="L139" s="42" t="s">
        <v>134</v>
      </c>
      <c r="Q139" s="42">
        <v>7.2</v>
      </c>
      <c r="AB139" s="42">
        <v>3.8</v>
      </c>
    </row>
    <row r="140" spans="1:39" s="42" customFormat="1" x14ac:dyDescent="0.3">
      <c r="A140" s="42">
        <v>104</v>
      </c>
      <c r="B140" s="42" t="s">
        <v>1445</v>
      </c>
      <c r="C140" s="42" t="s">
        <v>879</v>
      </c>
      <c r="D140" s="42">
        <v>0.4</v>
      </c>
      <c r="E140" s="42">
        <v>1997</v>
      </c>
      <c r="F140" s="42" t="s">
        <v>1458</v>
      </c>
      <c r="G140" s="42" t="s">
        <v>652</v>
      </c>
      <c r="I140" s="42" t="s">
        <v>52</v>
      </c>
      <c r="J140" s="42" t="s">
        <v>1459</v>
      </c>
      <c r="K140" s="42" t="s">
        <v>1460</v>
      </c>
      <c r="L140" s="42" t="s">
        <v>134</v>
      </c>
      <c r="Q140" s="42">
        <v>12.4</v>
      </c>
      <c r="AB140" s="42">
        <v>6.3</v>
      </c>
    </row>
    <row r="141" spans="1:39" s="42" customFormat="1" x14ac:dyDescent="0.3">
      <c r="A141" s="42">
        <v>104</v>
      </c>
      <c r="B141" s="42" t="s">
        <v>1446</v>
      </c>
      <c r="C141" s="42" t="s">
        <v>879</v>
      </c>
      <c r="D141" s="42">
        <v>0.4</v>
      </c>
      <c r="E141" s="42">
        <v>1997</v>
      </c>
      <c r="F141" s="42" t="s">
        <v>1458</v>
      </c>
      <c r="G141" s="42" t="s">
        <v>652</v>
      </c>
      <c r="I141" s="42" t="s">
        <v>590</v>
      </c>
      <c r="J141" s="42" t="s">
        <v>1459</v>
      </c>
      <c r="K141" s="42" t="s">
        <v>1460</v>
      </c>
      <c r="L141" s="42" t="s">
        <v>134</v>
      </c>
      <c r="Q141" s="42">
        <v>6.8</v>
      </c>
      <c r="AB141" s="42">
        <v>3.7</v>
      </c>
    </row>
    <row r="142" spans="1:39" s="42" customFormat="1" x14ac:dyDescent="0.3">
      <c r="A142" s="42">
        <v>104</v>
      </c>
      <c r="B142" s="42" t="s">
        <v>1447</v>
      </c>
      <c r="C142" s="42" t="s">
        <v>879</v>
      </c>
      <c r="D142" s="42">
        <v>0.4</v>
      </c>
      <c r="E142" s="42">
        <v>1997</v>
      </c>
      <c r="F142" s="42" t="s">
        <v>1458</v>
      </c>
      <c r="G142" s="42" t="s">
        <v>652</v>
      </c>
      <c r="I142" s="42" t="s">
        <v>52</v>
      </c>
      <c r="J142" s="42" t="s">
        <v>1459</v>
      </c>
      <c r="K142" s="42" t="s">
        <v>1460</v>
      </c>
      <c r="L142" s="42" t="s">
        <v>134</v>
      </c>
    </row>
    <row r="143" spans="1:39" s="42" customFormat="1" x14ac:dyDescent="0.3">
      <c r="A143" s="42">
        <v>104</v>
      </c>
      <c r="B143" s="42" t="s">
        <v>1448</v>
      </c>
      <c r="C143" s="42" t="s">
        <v>879</v>
      </c>
      <c r="D143" s="42">
        <v>0.4</v>
      </c>
      <c r="E143" s="42">
        <v>1997</v>
      </c>
      <c r="F143" s="42" t="s">
        <v>1458</v>
      </c>
      <c r="G143" s="42" t="s">
        <v>652</v>
      </c>
      <c r="I143" s="42" t="s">
        <v>52</v>
      </c>
      <c r="J143" s="42" t="s">
        <v>1459</v>
      </c>
      <c r="K143" s="42" t="s">
        <v>1460</v>
      </c>
      <c r="L143" s="42" t="s">
        <v>134</v>
      </c>
      <c r="Q143" s="42">
        <v>12.3</v>
      </c>
      <c r="AB143" s="42">
        <v>16.600000000000001</v>
      </c>
      <c r="AM143" s="7">
        <f t="shared" ref="AM143:AM144" si="105">(AB140-AB143)/AB140*100</f>
        <v>-163.49206349206352</v>
      </c>
    </row>
    <row r="144" spans="1:39" s="42" customFormat="1" x14ac:dyDescent="0.3">
      <c r="A144" s="42">
        <v>104</v>
      </c>
      <c r="B144" s="42" t="s">
        <v>1449</v>
      </c>
      <c r="C144" s="42" t="s">
        <v>879</v>
      </c>
      <c r="D144" s="42">
        <v>0.4</v>
      </c>
      <c r="E144" s="42">
        <v>1997</v>
      </c>
      <c r="F144" s="42" t="s">
        <v>1458</v>
      </c>
      <c r="G144" s="42" t="s">
        <v>652</v>
      </c>
      <c r="I144" s="42" t="s">
        <v>590</v>
      </c>
      <c r="J144" s="42" t="s">
        <v>1459</v>
      </c>
      <c r="K144" s="42" t="s">
        <v>1460</v>
      </c>
      <c r="L144" s="42" t="s">
        <v>134</v>
      </c>
      <c r="Q144" s="42">
        <v>7.3</v>
      </c>
      <c r="AB144" s="42">
        <v>15.7</v>
      </c>
      <c r="AM144" s="7">
        <f t="shared" si="105"/>
        <v>-324.32432432432432</v>
      </c>
    </row>
    <row r="145" spans="1:39" s="42" customFormat="1" x14ac:dyDescent="0.3">
      <c r="A145" s="42">
        <v>104</v>
      </c>
      <c r="B145" s="42" t="s">
        <v>1444</v>
      </c>
      <c r="C145" s="42" t="s">
        <v>879</v>
      </c>
      <c r="D145" s="42">
        <v>0.4</v>
      </c>
      <c r="E145" s="42">
        <v>1998</v>
      </c>
      <c r="F145" s="42" t="s">
        <v>1458</v>
      </c>
      <c r="G145" s="42" t="s">
        <v>652</v>
      </c>
      <c r="I145" s="42" t="s">
        <v>52</v>
      </c>
      <c r="J145" s="42" t="s">
        <v>1459</v>
      </c>
      <c r="K145" s="42" t="s">
        <v>1460</v>
      </c>
      <c r="L145" s="42" t="s">
        <v>134</v>
      </c>
      <c r="Q145" s="42">
        <v>12.8</v>
      </c>
      <c r="AB145" s="42">
        <v>23.3</v>
      </c>
    </row>
    <row r="146" spans="1:39" s="42" customFormat="1" x14ac:dyDescent="0.3">
      <c r="A146" s="42">
        <v>104</v>
      </c>
      <c r="B146" s="42" t="s">
        <v>1445</v>
      </c>
      <c r="C146" s="42" t="s">
        <v>879</v>
      </c>
      <c r="D146" s="42">
        <v>0.4</v>
      </c>
      <c r="E146" s="42">
        <v>1998</v>
      </c>
      <c r="F146" s="42" t="s">
        <v>1458</v>
      </c>
      <c r="G146" s="42" t="s">
        <v>652</v>
      </c>
      <c r="I146" s="42" t="s">
        <v>52</v>
      </c>
      <c r="J146" s="42" t="s">
        <v>1459</v>
      </c>
      <c r="K146" s="42" t="s">
        <v>1460</v>
      </c>
      <c r="L146" s="42" t="s">
        <v>134</v>
      </c>
      <c r="Q146" s="42">
        <v>12.7</v>
      </c>
      <c r="AB146" s="42">
        <v>23.6</v>
      </c>
    </row>
    <row r="147" spans="1:39" s="42" customFormat="1" x14ac:dyDescent="0.3">
      <c r="A147" s="42">
        <v>104</v>
      </c>
      <c r="B147" s="42" t="s">
        <v>1446</v>
      </c>
      <c r="C147" s="42" t="s">
        <v>879</v>
      </c>
      <c r="D147" s="42">
        <v>0.4</v>
      </c>
      <c r="E147" s="42">
        <v>1998</v>
      </c>
      <c r="F147" s="42" t="s">
        <v>1458</v>
      </c>
      <c r="G147" s="42" t="s">
        <v>652</v>
      </c>
      <c r="I147" s="42" t="s">
        <v>590</v>
      </c>
      <c r="J147" s="42" t="s">
        <v>1459</v>
      </c>
      <c r="K147" s="42" t="s">
        <v>1460</v>
      </c>
      <c r="L147" s="42" t="s">
        <v>134</v>
      </c>
      <c r="Q147" s="42">
        <v>11.9</v>
      </c>
      <c r="AB147" s="42">
        <v>24.5</v>
      </c>
    </row>
    <row r="148" spans="1:39" s="42" customFormat="1" x14ac:dyDescent="0.3">
      <c r="A148" s="42">
        <v>104</v>
      </c>
      <c r="B148" s="42" t="s">
        <v>1447</v>
      </c>
      <c r="C148" s="42" t="s">
        <v>879</v>
      </c>
      <c r="D148" s="42">
        <v>0.4</v>
      </c>
      <c r="E148" s="42">
        <v>1998</v>
      </c>
      <c r="F148" s="42" t="s">
        <v>1458</v>
      </c>
      <c r="G148" s="42" t="s">
        <v>652</v>
      </c>
      <c r="I148" s="42" t="s">
        <v>52</v>
      </c>
      <c r="J148" s="42" t="s">
        <v>1459</v>
      </c>
      <c r="K148" s="42" t="s">
        <v>1460</v>
      </c>
      <c r="L148" s="42" t="s">
        <v>134</v>
      </c>
    </row>
    <row r="149" spans="1:39" s="42" customFormat="1" x14ac:dyDescent="0.3">
      <c r="A149" s="42">
        <v>104</v>
      </c>
      <c r="B149" s="42" t="s">
        <v>1448</v>
      </c>
      <c r="C149" s="42" t="s">
        <v>879</v>
      </c>
      <c r="D149" s="42">
        <v>0.4</v>
      </c>
      <c r="E149" s="42">
        <v>1998</v>
      </c>
      <c r="F149" s="42" t="s">
        <v>1458</v>
      </c>
      <c r="G149" s="42" t="s">
        <v>652</v>
      </c>
      <c r="I149" s="42" t="s">
        <v>52</v>
      </c>
      <c r="J149" s="42" t="s">
        <v>1459</v>
      </c>
      <c r="K149" s="42" t="s">
        <v>1460</v>
      </c>
      <c r="L149" s="42" t="s">
        <v>134</v>
      </c>
      <c r="Q149" s="42">
        <v>10.9</v>
      </c>
      <c r="AB149" s="42">
        <v>39.700000000000003</v>
      </c>
      <c r="AM149" s="7">
        <f t="shared" ref="AM149:AM150" si="106">(AB146-AB149)/AB146*100</f>
        <v>-68.220338983050851</v>
      </c>
    </row>
    <row r="150" spans="1:39" s="42" customFormat="1" x14ac:dyDescent="0.3">
      <c r="A150" s="42">
        <v>104</v>
      </c>
      <c r="B150" s="42" t="s">
        <v>1449</v>
      </c>
      <c r="C150" s="42" t="s">
        <v>879</v>
      </c>
      <c r="D150" s="42">
        <v>0.4</v>
      </c>
      <c r="E150" s="42">
        <v>1998</v>
      </c>
      <c r="F150" s="42" t="s">
        <v>1458</v>
      </c>
      <c r="G150" s="42" t="s">
        <v>652</v>
      </c>
      <c r="I150" s="42" t="s">
        <v>590</v>
      </c>
      <c r="J150" s="42" t="s">
        <v>1459</v>
      </c>
      <c r="K150" s="42" t="s">
        <v>1460</v>
      </c>
      <c r="L150" s="42" t="s">
        <v>134</v>
      </c>
      <c r="Q150" s="42">
        <v>9.6999999999999993</v>
      </c>
      <c r="AB150" s="42">
        <v>25.9</v>
      </c>
      <c r="AM150" s="7">
        <f t="shared" si="106"/>
        <v>-5.7142857142857082</v>
      </c>
    </row>
    <row r="151" spans="1:39" s="42" customFormat="1" x14ac:dyDescent="0.3">
      <c r="A151" s="42">
        <v>104</v>
      </c>
      <c r="B151" s="42" t="s">
        <v>1444</v>
      </c>
      <c r="C151" s="42" t="s">
        <v>879</v>
      </c>
      <c r="D151" s="42">
        <v>0.4</v>
      </c>
      <c r="E151" s="42" t="s">
        <v>1450</v>
      </c>
      <c r="F151" s="42" t="s">
        <v>1458</v>
      </c>
      <c r="G151" s="42" t="s">
        <v>652</v>
      </c>
      <c r="I151" s="42" t="s">
        <v>52</v>
      </c>
      <c r="J151" s="42" t="s">
        <v>1459</v>
      </c>
      <c r="K151" s="42" t="s">
        <v>1460</v>
      </c>
      <c r="L151" s="42" t="s">
        <v>134</v>
      </c>
      <c r="Q151" s="42">
        <v>10.9</v>
      </c>
      <c r="AB151" s="42">
        <v>16.899999999999999</v>
      </c>
    </row>
    <row r="152" spans="1:39" s="42" customFormat="1" x14ac:dyDescent="0.3">
      <c r="A152" s="42">
        <v>104</v>
      </c>
      <c r="B152" s="42" t="s">
        <v>1445</v>
      </c>
      <c r="C152" s="42" t="s">
        <v>879</v>
      </c>
      <c r="D152" s="42">
        <v>0.4</v>
      </c>
      <c r="E152" s="42" t="s">
        <v>1450</v>
      </c>
      <c r="F152" s="42" t="s">
        <v>1458</v>
      </c>
      <c r="G152" s="42" t="s">
        <v>652</v>
      </c>
      <c r="I152" s="42" t="s">
        <v>52</v>
      </c>
      <c r="J152" s="42" t="s">
        <v>1459</v>
      </c>
      <c r="K152" s="42" t="s">
        <v>1460</v>
      </c>
      <c r="L152" s="42" t="s">
        <v>134</v>
      </c>
      <c r="Q152" s="42">
        <v>12</v>
      </c>
      <c r="AB152" s="42">
        <v>13.7</v>
      </c>
    </row>
    <row r="153" spans="1:39" s="42" customFormat="1" x14ac:dyDescent="0.3">
      <c r="A153" s="42">
        <v>104</v>
      </c>
      <c r="B153" s="42" t="s">
        <v>1446</v>
      </c>
      <c r="C153" s="42" t="s">
        <v>879</v>
      </c>
      <c r="D153" s="42">
        <v>0.4</v>
      </c>
      <c r="E153" s="42" t="s">
        <v>1450</v>
      </c>
      <c r="F153" s="42" t="s">
        <v>1458</v>
      </c>
      <c r="G153" s="42" t="s">
        <v>652</v>
      </c>
      <c r="I153" s="42" t="s">
        <v>590</v>
      </c>
      <c r="J153" s="42" t="s">
        <v>1459</v>
      </c>
      <c r="K153" s="42" t="s">
        <v>1460</v>
      </c>
      <c r="L153" s="42" t="s">
        <v>134</v>
      </c>
      <c r="Q153" s="42">
        <v>10.4</v>
      </c>
      <c r="AB153" s="42">
        <v>13.3</v>
      </c>
    </row>
    <row r="154" spans="1:39" s="42" customFormat="1" x14ac:dyDescent="0.3">
      <c r="A154" s="42">
        <v>104</v>
      </c>
      <c r="B154" s="42" t="s">
        <v>1447</v>
      </c>
      <c r="C154" s="42" t="s">
        <v>879</v>
      </c>
      <c r="D154" s="42">
        <v>0.4</v>
      </c>
      <c r="E154" s="42" t="s">
        <v>1450</v>
      </c>
      <c r="F154" s="42" t="s">
        <v>1458</v>
      </c>
      <c r="G154" s="42" t="s">
        <v>652</v>
      </c>
      <c r="I154" s="42" t="s">
        <v>52</v>
      </c>
      <c r="J154" s="42" t="s">
        <v>1459</v>
      </c>
      <c r="K154" s="42" t="s">
        <v>1460</v>
      </c>
      <c r="L154" s="42" t="s">
        <v>134</v>
      </c>
    </row>
    <row r="155" spans="1:39" s="42" customFormat="1" x14ac:dyDescent="0.3">
      <c r="A155" s="42">
        <v>104</v>
      </c>
      <c r="B155" s="42" t="s">
        <v>1448</v>
      </c>
      <c r="C155" s="42" t="s">
        <v>879</v>
      </c>
      <c r="D155" s="42">
        <v>0.4</v>
      </c>
      <c r="E155" s="42" t="s">
        <v>1450</v>
      </c>
      <c r="F155" s="42" t="s">
        <v>1458</v>
      </c>
      <c r="G155" s="42" t="s">
        <v>652</v>
      </c>
      <c r="I155" s="42" t="s">
        <v>52</v>
      </c>
      <c r="J155" s="42" t="s">
        <v>1459</v>
      </c>
      <c r="K155" s="42" t="s">
        <v>1460</v>
      </c>
      <c r="L155" s="42" t="s">
        <v>134</v>
      </c>
      <c r="Q155" s="42">
        <v>11</v>
      </c>
      <c r="AB155" s="42">
        <v>25.7</v>
      </c>
      <c r="AM155" s="7">
        <f t="shared" ref="AM155:AM156" si="107">(AB152-AB155)/AB152*100</f>
        <v>-87.591240875912419</v>
      </c>
    </row>
    <row r="156" spans="1:39" s="42" customFormat="1" x14ac:dyDescent="0.3">
      <c r="A156" s="42">
        <v>104</v>
      </c>
      <c r="B156" s="42" t="s">
        <v>1449</v>
      </c>
      <c r="C156" s="42" t="s">
        <v>879</v>
      </c>
      <c r="D156" s="42">
        <v>0.4</v>
      </c>
      <c r="E156" s="42" t="s">
        <v>1450</v>
      </c>
      <c r="F156" s="42" t="s">
        <v>1458</v>
      </c>
      <c r="G156" s="42" t="s">
        <v>652</v>
      </c>
      <c r="I156" s="42" t="s">
        <v>590</v>
      </c>
      <c r="J156" s="42" t="s">
        <v>1459</v>
      </c>
      <c r="K156" s="42" t="s">
        <v>1460</v>
      </c>
      <c r="L156" s="42" t="s">
        <v>134</v>
      </c>
      <c r="Q156" s="42">
        <v>8.3000000000000007</v>
      </c>
      <c r="AB156" s="42">
        <v>20</v>
      </c>
      <c r="AM156" s="7">
        <f t="shared" si="107"/>
        <v>-50.375939849624054</v>
      </c>
    </row>
    <row r="157" spans="1:39" s="42" customFormat="1" x14ac:dyDescent="0.3">
      <c r="A157" s="42">
        <v>104</v>
      </c>
      <c r="B157" s="42" t="s">
        <v>1452</v>
      </c>
      <c r="C157" s="42" t="s">
        <v>879</v>
      </c>
      <c r="D157" s="42">
        <v>0.4</v>
      </c>
      <c r="E157" s="42">
        <v>2001</v>
      </c>
      <c r="F157" s="42" t="s">
        <v>1458</v>
      </c>
      <c r="G157" s="42" t="s">
        <v>652</v>
      </c>
      <c r="I157" s="42" t="s">
        <v>52</v>
      </c>
      <c r="J157" s="42" t="s">
        <v>1459</v>
      </c>
      <c r="K157" s="42" t="s">
        <v>1460</v>
      </c>
      <c r="L157" s="42" t="s">
        <v>134</v>
      </c>
      <c r="Q157" s="42">
        <v>24.9</v>
      </c>
      <c r="AB157" s="42">
        <v>19.399999999999999</v>
      </c>
    </row>
    <row r="158" spans="1:39" s="42" customFormat="1" x14ac:dyDescent="0.3">
      <c r="A158" s="42">
        <v>104</v>
      </c>
      <c r="B158" s="42" t="s">
        <v>1453</v>
      </c>
      <c r="C158" s="42" t="s">
        <v>879</v>
      </c>
      <c r="D158" s="42">
        <v>0.4</v>
      </c>
      <c r="E158" s="42">
        <v>2001</v>
      </c>
      <c r="F158" s="42" t="s">
        <v>1458</v>
      </c>
      <c r="G158" s="42" t="s">
        <v>652</v>
      </c>
      <c r="I158" s="42" t="s">
        <v>52</v>
      </c>
      <c r="J158" s="42" t="s">
        <v>1459</v>
      </c>
      <c r="K158" s="42" t="s">
        <v>1460</v>
      </c>
      <c r="L158" s="42" t="s">
        <v>134</v>
      </c>
      <c r="Q158" s="42">
        <v>14.2</v>
      </c>
      <c r="AB158" s="42">
        <v>10.3</v>
      </c>
    </row>
    <row r="159" spans="1:39" s="42" customFormat="1" x14ac:dyDescent="0.3">
      <c r="A159" s="42">
        <v>104</v>
      </c>
      <c r="B159" s="42" t="s">
        <v>1454</v>
      </c>
      <c r="C159" s="42" t="s">
        <v>879</v>
      </c>
      <c r="D159" s="42">
        <v>0.4</v>
      </c>
      <c r="E159" s="42">
        <v>2001</v>
      </c>
      <c r="F159" s="42" t="s">
        <v>1458</v>
      </c>
      <c r="G159" s="42" t="s">
        <v>652</v>
      </c>
      <c r="I159" s="42" t="s">
        <v>590</v>
      </c>
      <c r="J159" s="42" t="s">
        <v>1459</v>
      </c>
      <c r="K159" s="42" t="s">
        <v>1460</v>
      </c>
      <c r="L159" s="42" t="s">
        <v>134</v>
      </c>
      <c r="Q159" s="42">
        <v>18.8</v>
      </c>
      <c r="AB159" s="42">
        <v>17.2</v>
      </c>
    </row>
    <row r="160" spans="1:39" s="42" customFormat="1" x14ac:dyDescent="0.3">
      <c r="A160" s="42">
        <v>104</v>
      </c>
      <c r="B160" s="42" t="s">
        <v>1455</v>
      </c>
      <c r="C160" s="42" t="s">
        <v>879</v>
      </c>
      <c r="D160" s="42">
        <v>0.4</v>
      </c>
      <c r="E160" s="42">
        <v>2001</v>
      </c>
      <c r="F160" s="42" t="s">
        <v>1458</v>
      </c>
      <c r="G160" s="42" t="s">
        <v>652</v>
      </c>
      <c r="I160" s="42" t="s">
        <v>590</v>
      </c>
      <c r="J160" s="42" t="s">
        <v>1459</v>
      </c>
      <c r="K160" s="42" t="s">
        <v>1460</v>
      </c>
      <c r="L160" s="42" t="s">
        <v>134</v>
      </c>
      <c r="Q160" s="42">
        <v>15.8</v>
      </c>
      <c r="AB160" s="42">
        <v>28.3</v>
      </c>
    </row>
    <row r="161" spans="1:39" s="42" customFormat="1" x14ac:dyDescent="0.3">
      <c r="A161" s="42">
        <v>104</v>
      </c>
      <c r="B161" s="42" t="s">
        <v>1456</v>
      </c>
      <c r="C161" s="42" t="s">
        <v>879</v>
      </c>
      <c r="D161" s="42">
        <v>0.4</v>
      </c>
      <c r="E161" s="42">
        <v>2001</v>
      </c>
      <c r="F161" s="42" t="s">
        <v>1458</v>
      </c>
      <c r="G161" s="42" t="s">
        <v>652</v>
      </c>
      <c r="I161" s="42" t="s">
        <v>52</v>
      </c>
      <c r="J161" s="42" t="s">
        <v>1459</v>
      </c>
      <c r="K161" s="42" t="s">
        <v>1460</v>
      </c>
      <c r="L161" s="42" t="s">
        <v>134</v>
      </c>
      <c r="Q161" s="42">
        <v>12.4</v>
      </c>
      <c r="AB161" s="42">
        <v>20.8</v>
      </c>
      <c r="AM161" s="7">
        <f>(AB157-AB161)/AB157*100</f>
        <v>-7.2164948453608364</v>
      </c>
    </row>
    <row r="162" spans="1:39" s="42" customFormat="1" x14ac:dyDescent="0.3">
      <c r="A162" s="42">
        <v>104</v>
      </c>
      <c r="B162" s="42" t="s">
        <v>1457</v>
      </c>
      <c r="C162" s="42" t="s">
        <v>879</v>
      </c>
      <c r="D162" s="42">
        <v>0.4</v>
      </c>
      <c r="E162" s="42">
        <v>2001</v>
      </c>
      <c r="F162" s="42" t="s">
        <v>1458</v>
      </c>
      <c r="G162" s="42" t="s">
        <v>652</v>
      </c>
      <c r="I162" s="42" t="s">
        <v>52</v>
      </c>
      <c r="J162" s="42" t="s">
        <v>1459</v>
      </c>
      <c r="K162" s="42" t="s">
        <v>1460</v>
      </c>
      <c r="L162" s="42" t="s">
        <v>134</v>
      </c>
      <c r="Q162" s="42">
        <v>8.3000000000000007</v>
      </c>
      <c r="AB162" s="42">
        <v>17.2</v>
      </c>
      <c r="AM162" s="7">
        <f>(AB160-AB162)/AB160*100</f>
        <v>39.222614840989408</v>
      </c>
    </row>
    <row r="163" spans="1:39" s="42" customFormat="1" x14ac:dyDescent="0.3">
      <c r="A163" s="42">
        <v>104</v>
      </c>
      <c r="B163" s="42" t="s">
        <v>1452</v>
      </c>
      <c r="C163" s="42" t="s">
        <v>879</v>
      </c>
      <c r="D163" s="42">
        <v>0.4</v>
      </c>
      <c r="E163" s="42">
        <v>2002</v>
      </c>
      <c r="F163" s="42" t="s">
        <v>1458</v>
      </c>
      <c r="G163" s="42" t="s">
        <v>652</v>
      </c>
      <c r="I163" s="42" t="s">
        <v>52</v>
      </c>
      <c r="J163" s="42" t="s">
        <v>1459</v>
      </c>
      <c r="K163" s="42" t="s">
        <v>1460</v>
      </c>
      <c r="L163" s="42" t="s">
        <v>134</v>
      </c>
      <c r="Q163" s="42">
        <v>16.899999999999999</v>
      </c>
      <c r="AB163" s="42">
        <v>6.4</v>
      </c>
    </row>
    <row r="164" spans="1:39" s="42" customFormat="1" x14ac:dyDescent="0.3">
      <c r="A164" s="42">
        <v>104</v>
      </c>
      <c r="B164" s="42" t="s">
        <v>1453</v>
      </c>
      <c r="C164" s="42" t="s">
        <v>879</v>
      </c>
      <c r="D164" s="42">
        <v>0.4</v>
      </c>
      <c r="E164" s="42">
        <v>2002</v>
      </c>
      <c r="F164" s="42" t="s">
        <v>1458</v>
      </c>
      <c r="G164" s="42" t="s">
        <v>652</v>
      </c>
      <c r="I164" s="42" t="s">
        <v>52</v>
      </c>
      <c r="J164" s="42" t="s">
        <v>1459</v>
      </c>
      <c r="K164" s="42" t="s">
        <v>1460</v>
      </c>
      <c r="L164" s="42" t="s">
        <v>134</v>
      </c>
      <c r="Q164" s="42">
        <v>11.4</v>
      </c>
      <c r="AB164" s="42">
        <v>0.4</v>
      </c>
    </row>
    <row r="165" spans="1:39" s="42" customFormat="1" x14ac:dyDescent="0.3">
      <c r="A165" s="42">
        <v>104</v>
      </c>
      <c r="B165" s="42" t="s">
        <v>1454</v>
      </c>
      <c r="C165" s="42" t="s">
        <v>879</v>
      </c>
      <c r="D165" s="42">
        <v>0.4</v>
      </c>
      <c r="E165" s="42">
        <v>2002</v>
      </c>
      <c r="F165" s="42" t="s">
        <v>1458</v>
      </c>
      <c r="G165" s="42" t="s">
        <v>652</v>
      </c>
      <c r="I165" s="42" t="s">
        <v>590</v>
      </c>
      <c r="J165" s="42" t="s">
        <v>1459</v>
      </c>
      <c r="K165" s="42" t="s">
        <v>1460</v>
      </c>
      <c r="L165" s="42" t="s">
        <v>134</v>
      </c>
      <c r="Q165" s="42">
        <v>18.8</v>
      </c>
      <c r="AB165" s="42">
        <v>1.8</v>
      </c>
    </row>
    <row r="166" spans="1:39" s="42" customFormat="1" x14ac:dyDescent="0.3">
      <c r="A166" s="42">
        <v>104</v>
      </c>
      <c r="B166" s="42" t="s">
        <v>1455</v>
      </c>
      <c r="C166" s="42" t="s">
        <v>879</v>
      </c>
      <c r="D166" s="42">
        <v>0.4</v>
      </c>
      <c r="E166" s="42">
        <v>2002</v>
      </c>
      <c r="F166" s="42" t="s">
        <v>1458</v>
      </c>
      <c r="G166" s="42" t="s">
        <v>652</v>
      </c>
      <c r="I166" s="42" t="s">
        <v>590</v>
      </c>
      <c r="J166" s="42" t="s">
        <v>1459</v>
      </c>
      <c r="K166" s="42" t="s">
        <v>1460</v>
      </c>
      <c r="L166" s="42" t="s">
        <v>134</v>
      </c>
      <c r="Q166" s="42">
        <v>19.3</v>
      </c>
      <c r="AB166" s="42">
        <v>1.9</v>
      </c>
    </row>
    <row r="167" spans="1:39" s="42" customFormat="1" x14ac:dyDescent="0.3">
      <c r="A167" s="42">
        <v>104</v>
      </c>
      <c r="B167" s="42" t="s">
        <v>1456</v>
      </c>
      <c r="C167" s="42" t="s">
        <v>879</v>
      </c>
      <c r="D167" s="42">
        <v>0.4</v>
      </c>
      <c r="E167" s="42">
        <v>2002</v>
      </c>
      <c r="F167" s="42" t="s">
        <v>1458</v>
      </c>
      <c r="G167" s="42" t="s">
        <v>652</v>
      </c>
      <c r="I167" s="42" t="s">
        <v>52</v>
      </c>
      <c r="J167" s="42" t="s">
        <v>1459</v>
      </c>
      <c r="K167" s="42" t="s">
        <v>1460</v>
      </c>
      <c r="L167" s="42" t="s">
        <v>134</v>
      </c>
      <c r="Q167" s="42">
        <v>9.6</v>
      </c>
      <c r="AB167" s="42">
        <v>4.5999999999999996</v>
      </c>
      <c r="AM167" s="7">
        <f t="shared" ref="AM167" si="108">(AB163-AB167)/AB163*100</f>
        <v>28.125000000000011</v>
      </c>
    </row>
    <row r="168" spans="1:39" s="42" customFormat="1" x14ac:dyDescent="0.3">
      <c r="A168" s="42">
        <v>104</v>
      </c>
      <c r="B168" s="42" t="s">
        <v>1457</v>
      </c>
      <c r="C168" s="42" t="s">
        <v>879</v>
      </c>
      <c r="D168" s="42">
        <v>0.4</v>
      </c>
      <c r="E168" s="42">
        <v>2002</v>
      </c>
      <c r="F168" s="42" t="s">
        <v>1458</v>
      </c>
      <c r="G168" s="42" t="s">
        <v>652</v>
      </c>
      <c r="I168" s="42" t="s">
        <v>52</v>
      </c>
      <c r="J168" s="42" t="s">
        <v>1459</v>
      </c>
      <c r="K168" s="42" t="s">
        <v>1460</v>
      </c>
      <c r="L168" s="42" t="s">
        <v>134</v>
      </c>
      <c r="Q168" s="42">
        <v>9.3000000000000007</v>
      </c>
      <c r="AB168" s="42">
        <v>6.2</v>
      </c>
      <c r="AM168" s="7">
        <f t="shared" ref="AM168" si="109">(AB166-AB168)/AB166*100</f>
        <v>-226.31578947368425</v>
      </c>
    </row>
    <row r="169" spans="1:39" s="42" customFormat="1" x14ac:dyDescent="0.3">
      <c r="A169" s="42">
        <v>104</v>
      </c>
      <c r="B169" s="42" t="s">
        <v>1452</v>
      </c>
      <c r="C169" s="42" t="s">
        <v>879</v>
      </c>
      <c r="D169" s="42">
        <v>0.4</v>
      </c>
      <c r="E169" s="42">
        <v>2003</v>
      </c>
      <c r="F169" s="42" t="s">
        <v>1458</v>
      </c>
      <c r="G169" s="42" t="s">
        <v>652</v>
      </c>
      <c r="I169" s="42" t="s">
        <v>52</v>
      </c>
      <c r="J169" s="42" t="s">
        <v>1459</v>
      </c>
      <c r="K169" s="42" t="s">
        <v>1460</v>
      </c>
      <c r="L169" s="42" t="s">
        <v>134</v>
      </c>
      <c r="Q169" s="42">
        <v>26.8</v>
      </c>
      <c r="AB169" s="42">
        <v>15.3</v>
      </c>
    </row>
    <row r="170" spans="1:39" s="42" customFormat="1" x14ac:dyDescent="0.3">
      <c r="A170" s="42">
        <v>104</v>
      </c>
      <c r="B170" s="42" t="s">
        <v>1453</v>
      </c>
      <c r="C170" s="42" t="s">
        <v>879</v>
      </c>
      <c r="D170" s="42">
        <v>0.4</v>
      </c>
      <c r="E170" s="42">
        <v>2003</v>
      </c>
      <c r="F170" s="42" t="s">
        <v>1458</v>
      </c>
      <c r="G170" s="42" t="s">
        <v>652</v>
      </c>
      <c r="I170" s="42" t="s">
        <v>52</v>
      </c>
      <c r="J170" s="42" t="s">
        <v>1459</v>
      </c>
      <c r="K170" s="42" t="s">
        <v>1460</v>
      </c>
      <c r="L170" s="42" t="s">
        <v>134</v>
      </c>
      <c r="Q170" s="42">
        <v>21.7</v>
      </c>
      <c r="AB170" s="42">
        <v>11.2</v>
      </c>
    </row>
    <row r="171" spans="1:39" s="42" customFormat="1" x14ac:dyDescent="0.3">
      <c r="A171" s="42">
        <v>104</v>
      </c>
      <c r="B171" s="42" t="s">
        <v>1454</v>
      </c>
      <c r="C171" s="42" t="s">
        <v>879</v>
      </c>
      <c r="D171" s="42">
        <v>0.4</v>
      </c>
      <c r="E171" s="42">
        <v>2003</v>
      </c>
      <c r="F171" s="42" t="s">
        <v>1458</v>
      </c>
      <c r="G171" s="42" t="s">
        <v>652</v>
      </c>
      <c r="I171" s="42" t="s">
        <v>590</v>
      </c>
      <c r="J171" s="42" t="s">
        <v>1459</v>
      </c>
      <c r="K171" s="42" t="s">
        <v>1460</v>
      </c>
      <c r="L171" s="42" t="s">
        <v>134</v>
      </c>
      <c r="Q171" s="42">
        <v>18.2</v>
      </c>
      <c r="AB171" s="42">
        <v>12</v>
      </c>
    </row>
    <row r="172" spans="1:39" s="42" customFormat="1" x14ac:dyDescent="0.3">
      <c r="A172" s="42">
        <v>104</v>
      </c>
      <c r="B172" s="42" t="s">
        <v>1455</v>
      </c>
      <c r="C172" s="42" t="s">
        <v>879</v>
      </c>
      <c r="D172" s="42">
        <v>0.4</v>
      </c>
      <c r="E172" s="42">
        <v>2003</v>
      </c>
      <c r="F172" s="42" t="s">
        <v>1458</v>
      </c>
      <c r="G172" s="42" t="s">
        <v>652</v>
      </c>
      <c r="I172" s="42" t="s">
        <v>590</v>
      </c>
      <c r="J172" s="42" t="s">
        <v>1459</v>
      </c>
      <c r="K172" s="42" t="s">
        <v>1460</v>
      </c>
      <c r="L172" s="42" t="s">
        <v>134</v>
      </c>
      <c r="Q172" s="42">
        <v>16.100000000000001</v>
      </c>
      <c r="AB172" s="42">
        <v>21.3</v>
      </c>
    </row>
    <row r="173" spans="1:39" s="42" customFormat="1" x14ac:dyDescent="0.3">
      <c r="A173" s="42">
        <v>104</v>
      </c>
      <c r="B173" s="42" t="s">
        <v>1456</v>
      </c>
      <c r="C173" s="42" t="s">
        <v>879</v>
      </c>
      <c r="D173" s="42">
        <v>0.4</v>
      </c>
      <c r="E173" s="42">
        <v>2003</v>
      </c>
      <c r="F173" s="42" t="s">
        <v>1458</v>
      </c>
      <c r="G173" s="42" t="s">
        <v>652</v>
      </c>
      <c r="I173" s="42" t="s">
        <v>52</v>
      </c>
      <c r="J173" s="42" t="s">
        <v>1459</v>
      </c>
      <c r="K173" s="42" t="s">
        <v>1460</v>
      </c>
      <c r="L173" s="42" t="s">
        <v>134</v>
      </c>
      <c r="Q173" s="42">
        <v>18.100000000000001</v>
      </c>
      <c r="AB173" s="42">
        <v>21.3</v>
      </c>
      <c r="AM173" s="7">
        <f t="shared" ref="AM173" si="110">(AB169-AB173)/AB169*100</f>
        <v>-39.215686274509807</v>
      </c>
    </row>
    <row r="174" spans="1:39" s="42" customFormat="1" x14ac:dyDescent="0.3">
      <c r="A174" s="42">
        <v>104</v>
      </c>
      <c r="B174" s="42" t="s">
        <v>1457</v>
      </c>
      <c r="C174" s="42" t="s">
        <v>879</v>
      </c>
      <c r="D174" s="42">
        <v>0.4</v>
      </c>
      <c r="E174" s="42">
        <v>2003</v>
      </c>
      <c r="F174" s="42" t="s">
        <v>1458</v>
      </c>
      <c r="G174" s="42" t="s">
        <v>652</v>
      </c>
      <c r="I174" s="42" t="s">
        <v>52</v>
      </c>
      <c r="J174" s="42" t="s">
        <v>1459</v>
      </c>
      <c r="K174" s="42" t="s">
        <v>1460</v>
      </c>
      <c r="L174" s="42" t="s">
        <v>134</v>
      </c>
      <c r="Q174" s="42">
        <v>11.1</v>
      </c>
      <c r="AB174" s="42">
        <v>15.6</v>
      </c>
      <c r="AM174" s="7">
        <f t="shared" ref="AM174" si="111">(AB172-AB174)/AB172*100</f>
        <v>26.760563380281692</v>
      </c>
    </row>
    <row r="175" spans="1:39" s="42" customFormat="1" x14ac:dyDescent="0.3">
      <c r="A175" s="42">
        <v>104</v>
      </c>
      <c r="B175" s="42" t="s">
        <v>1452</v>
      </c>
      <c r="C175" s="42" t="s">
        <v>879</v>
      </c>
      <c r="D175" s="42">
        <v>0.4</v>
      </c>
      <c r="E175" s="42">
        <v>2004</v>
      </c>
      <c r="F175" s="42" t="s">
        <v>1458</v>
      </c>
      <c r="G175" s="42" t="s">
        <v>652</v>
      </c>
      <c r="I175" s="42" t="s">
        <v>52</v>
      </c>
      <c r="J175" s="42" t="s">
        <v>1459</v>
      </c>
      <c r="K175" s="42" t="s">
        <v>1460</v>
      </c>
      <c r="L175" s="42" t="s">
        <v>134</v>
      </c>
      <c r="Q175" s="42">
        <v>36.5</v>
      </c>
      <c r="AB175" s="42">
        <v>50.1</v>
      </c>
    </row>
    <row r="176" spans="1:39" s="42" customFormat="1" x14ac:dyDescent="0.3">
      <c r="A176" s="42">
        <v>104</v>
      </c>
      <c r="B176" s="42" t="s">
        <v>1453</v>
      </c>
      <c r="C176" s="42" t="s">
        <v>879</v>
      </c>
      <c r="D176" s="42">
        <v>0.4</v>
      </c>
      <c r="E176" s="42">
        <v>2004</v>
      </c>
      <c r="F176" s="42" t="s">
        <v>1458</v>
      </c>
      <c r="G176" s="42" t="s">
        <v>652</v>
      </c>
      <c r="I176" s="42" t="s">
        <v>52</v>
      </c>
      <c r="J176" s="42" t="s">
        <v>1459</v>
      </c>
      <c r="K176" s="42" t="s">
        <v>1460</v>
      </c>
      <c r="L176" s="42" t="s">
        <v>134</v>
      </c>
      <c r="Q176" s="42">
        <v>30.2</v>
      </c>
      <c r="AB176" s="42">
        <v>27.5</v>
      </c>
    </row>
    <row r="177" spans="1:39" s="42" customFormat="1" x14ac:dyDescent="0.3">
      <c r="A177" s="42">
        <v>104</v>
      </c>
      <c r="B177" s="42" t="s">
        <v>1454</v>
      </c>
      <c r="C177" s="42" t="s">
        <v>879</v>
      </c>
      <c r="D177" s="42">
        <v>0.4</v>
      </c>
      <c r="E177" s="42">
        <v>2004</v>
      </c>
      <c r="F177" s="42" t="s">
        <v>1458</v>
      </c>
      <c r="G177" s="42" t="s">
        <v>652</v>
      </c>
      <c r="I177" s="42" t="s">
        <v>590</v>
      </c>
      <c r="J177" s="42" t="s">
        <v>1459</v>
      </c>
      <c r="K177" s="42" t="s">
        <v>1460</v>
      </c>
      <c r="L177" s="42" t="s">
        <v>134</v>
      </c>
      <c r="Q177" s="42">
        <v>18.600000000000001</v>
      </c>
      <c r="AB177" s="42">
        <v>15.8</v>
      </c>
    </row>
    <row r="178" spans="1:39" s="42" customFormat="1" x14ac:dyDescent="0.3">
      <c r="A178" s="42">
        <v>104</v>
      </c>
      <c r="B178" s="42" t="s">
        <v>1455</v>
      </c>
      <c r="C178" s="42" t="s">
        <v>879</v>
      </c>
      <c r="D178" s="42">
        <v>0.4</v>
      </c>
      <c r="E178" s="42">
        <v>2004</v>
      </c>
      <c r="F178" s="42" t="s">
        <v>1458</v>
      </c>
      <c r="G178" s="42" t="s">
        <v>652</v>
      </c>
      <c r="I178" s="42" t="s">
        <v>590</v>
      </c>
      <c r="J178" s="42" t="s">
        <v>1459</v>
      </c>
      <c r="K178" s="42" t="s">
        <v>1460</v>
      </c>
      <c r="L178" s="42" t="s">
        <v>134</v>
      </c>
      <c r="Q178" s="42">
        <v>19.899999999999999</v>
      </c>
      <c r="AB178" s="42">
        <v>19.399999999999999</v>
      </c>
    </row>
    <row r="179" spans="1:39" s="42" customFormat="1" x14ac:dyDescent="0.3">
      <c r="A179" s="42">
        <v>104</v>
      </c>
      <c r="B179" s="42" t="s">
        <v>1456</v>
      </c>
      <c r="C179" s="42" t="s">
        <v>879</v>
      </c>
      <c r="D179" s="42">
        <v>0.4</v>
      </c>
      <c r="E179" s="42">
        <v>2004</v>
      </c>
      <c r="F179" s="42" t="s">
        <v>1458</v>
      </c>
      <c r="G179" s="42" t="s">
        <v>652</v>
      </c>
      <c r="I179" s="42" t="s">
        <v>52</v>
      </c>
      <c r="J179" s="42" t="s">
        <v>1459</v>
      </c>
      <c r="K179" s="42" t="s">
        <v>1460</v>
      </c>
      <c r="L179" s="42" t="s">
        <v>134</v>
      </c>
      <c r="Q179" s="42">
        <v>23.1</v>
      </c>
      <c r="AB179" s="42">
        <v>17.2</v>
      </c>
      <c r="AM179" s="7">
        <f t="shared" ref="AM179" si="112">(AB175-AB179)/AB175*100</f>
        <v>65.668662674650719</v>
      </c>
    </row>
    <row r="180" spans="1:39" s="42" customFormat="1" x14ac:dyDescent="0.3">
      <c r="A180" s="42">
        <v>104</v>
      </c>
      <c r="B180" s="42" t="s">
        <v>1457</v>
      </c>
      <c r="C180" s="42" t="s">
        <v>879</v>
      </c>
      <c r="D180" s="42">
        <v>0.4</v>
      </c>
      <c r="E180" s="42">
        <v>2004</v>
      </c>
      <c r="F180" s="42" t="s">
        <v>1458</v>
      </c>
      <c r="G180" s="42" t="s">
        <v>652</v>
      </c>
      <c r="I180" s="42" t="s">
        <v>52</v>
      </c>
      <c r="J180" s="42" t="s">
        <v>1459</v>
      </c>
      <c r="K180" s="42" t="s">
        <v>1460</v>
      </c>
      <c r="L180" s="42" t="s">
        <v>134</v>
      </c>
      <c r="Q180" s="42">
        <v>18.8</v>
      </c>
      <c r="AB180" s="42">
        <v>32.299999999999997</v>
      </c>
      <c r="AM180" s="7">
        <f t="shared" ref="AM180" si="113">(AB178-AB180)/AB178*100</f>
        <v>-66.494845360824741</v>
      </c>
    </row>
    <row r="181" spans="1:39" s="42" customFormat="1" x14ac:dyDescent="0.3">
      <c r="A181" s="42">
        <v>104</v>
      </c>
      <c r="B181" s="42" t="s">
        <v>1452</v>
      </c>
      <c r="C181" s="42" t="s">
        <v>879</v>
      </c>
      <c r="D181" s="42">
        <v>0.4</v>
      </c>
      <c r="E181" s="42">
        <v>2005</v>
      </c>
      <c r="F181" s="42" t="s">
        <v>1458</v>
      </c>
      <c r="G181" s="42" t="s">
        <v>652</v>
      </c>
      <c r="I181" s="42" t="s">
        <v>52</v>
      </c>
      <c r="J181" s="42" t="s">
        <v>1459</v>
      </c>
      <c r="K181" s="42" t="s">
        <v>1460</v>
      </c>
      <c r="L181" s="42" t="s">
        <v>134</v>
      </c>
      <c r="Q181" s="42">
        <v>30.1</v>
      </c>
      <c r="AB181" s="42">
        <v>12</v>
      </c>
    </row>
    <row r="182" spans="1:39" s="42" customFormat="1" x14ac:dyDescent="0.3">
      <c r="A182" s="42">
        <v>104</v>
      </c>
      <c r="B182" s="42" t="s">
        <v>1453</v>
      </c>
      <c r="C182" s="42" t="s">
        <v>879</v>
      </c>
      <c r="D182" s="42">
        <v>0.4</v>
      </c>
      <c r="E182" s="42">
        <v>2005</v>
      </c>
      <c r="F182" s="42" t="s">
        <v>1458</v>
      </c>
      <c r="G182" s="42" t="s">
        <v>652</v>
      </c>
      <c r="I182" s="42" t="s">
        <v>52</v>
      </c>
      <c r="J182" s="42" t="s">
        <v>1459</v>
      </c>
      <c r="K182" s="42" t="s">
        <v>1460</v>
      </c>
      <c r="L182" s="42" t="s">
        <v>134</v>
      </c>
      <c r="Q182" s="42">
        <v>23.1</v>
      </c>
      <c r="AB182" s="42">
        <v>7</v>
      </c>
    </row>
    <row r="183" spans="1:39" s="42" customFormat="1" x14ac:dyDescent="0.3">
      <c r="A183" s="42">
        <v>104</v>
      </c>
      <c r="B183" s="42" t="s">
        <v>1454</v>
      </c>
      <c r="C183" s="42" t="s">
        <v>879</v>
      </c>
      <c r="D183" s="42">
        <v>0.4</v>
      </c>
      <c r="E183" s="42">
        <v>2005</v>
      </c>
      <c r="F183" s="42" t="s">
        <v>1458</v>
      </c>
      <c r="G183" s="42" t="s">
        <v>652</v>
      </c>
      <c r="I183" s="42" t="s">
        <v>590</v>
      </c>
      <c r="J183" s="42" t="s">
        <v>1459</v>
      </c>
      <c r="K183" s="42" t="s">
        <v>1460</v>
      </c>
      <c r="L183" s="42" t="s">
        <v>134</v>
      </c>
      <c r="Q183" s="42">
        <v>18.100000000000001</v>
      </c>
      <c r="AB183" s="42">
        <v>6.1</v>
      </c>
    </row>
    <row r="184" spans="1:39" s="42" customFormat="1" x14ac:dyDescent="0.3">
      <c r="A184" s="42">
        <v>104</v>
      </c>
      <c r="B184" s="42" t="s">
        <v>1455</v>
      </c>
      <c r="C184" s="42" t="s">
        <v>879</v>
      </c>
      <c r="D184" s="42">
        <v>0.4</v>
      </c>
      <c r="E184" s="42">
        <v>2005</v>
      </c>
      <c r="F184" s="42" t="s">
        <v>1458</v>
      </c>
      <c r="G184" s="42" t="s">
        <v>652</v>
      </c>
      <c r="I184" s="42" t="s">
        <v>590</v>
      </c>
      <c r="J184" s="42" t="s">
        <v>1459</v>
      </c>
      <c r="K184" s="42" t="s">
        <v>1460</v>
      </c>
      <c r="L184" s="42" t="s">
        <v>134</v>
      </c>
      <c r="Q184" s="42">
        <v>15</v>
      </c>
      <c r="AB184" s="42">
        <v>14.3</v>
      </c>
    </row>
    <row r="185" spans="1:39" s="42" customFormat="1" x14ac:dyDescent="0.3">
      <c r="A185" s="42">
        <v>104</v>
      </c>
      <c r="B185" s="42" t="s">
        <v>1456</v>
      </c>
      <c r="C185" s="42" t="s">
        <v>879</v>
      </c>
      <c r="D185" s="42">
        <v>0.4</v>
      </c>
      <c r="E185" s="42">
        <v>2005</v>
      </c>
      <c r="F185" s="42" t="s">
        <v>1458</v>
      </c>
      <c r="G185" s="42" t="s">
        <v>652</v>
      </c>
      <c r="I185" s="42" t="s">
        <v>52</v>
      </c>
      <c r="J185" s="42" t="s">
        <v>1459</v>
      </c>
      <c r="K185" s="42" t="s">
        <v>1460</v>
      </c>
      <c r="L185" s="42" t="s">
        <v>134</v>
      </c>
      <c r="Q185" s="42">
        <v>25.2</v>
      </c>
      <c r="AB185" s="42">
        <v>19.5</v>
      </c>
      <c r="AM185" s="7">
        <f t="shared" ref="AM185" si="114">(AB181-AB185)/AB181*100</f>
        <v>-62.5</v>
      </c>
    </row>
    <row r="186" spans="1:39" s="42" customFormat="1" x14ac:dyDescent="0.3">
      <c r="A186" s="42">
        <v>104</v>
      </c>
      <c r="B186" s="42" t="s">
        <v>1457</v>
      </c>
      <c r="C186" s="42" t="s">
        <v>879</v>
      </c>
      <c r="D186" s="42">
        <v>0.4</v>
      </c>
      <c r="E186" s="42">
        <v>2005</v>
      </c>
      <c r="F186" s="42" t="s">
        <v>1458</v>
      </c>
      <c r="G186" s="42" t="s">
        <v>652</v>
      </c>
      <c r="I186" s="42" t="s">
        <v>52</v>
      </c>
      <c r="J186" s="42" t="s">
        <v>1459</v>
      </c>
      <c r="K186" s="42" t="s">
        <v>1460</v>
      </c>
      <c r="L186" s="42" t="s">
        <v>134</v>
      </c>
      <c r="Q186" s="42">
        <v>11.9</v>
      </c>
      <c r="AB186" s="42">
        <v>10.6</v>
      </c>
      <c r="AM186" s="7">
        <f t="shared" ref="AM186" si="115">(AB184-AB186)/AB184*100</f>
        <v>25.87412587412588</v>
      </c>
    </row>
    <row r="187" spans="1:39" s="42" customFormat="1" x14ac:dyDescent="0.3">
      <c r="A187" s="42">
        <v>104</v>
      </c>
      <c r="B187" s="42" t="s">
        <v>1452</v>
      </c>
      <c r="C187" s="42" t="s">
        <v>879</v>
      </c>
      <c r="D187" s="42">
        <v>0.4</v>
      </c>
      <c r="E187" s="42" t="s">
        <v>1450</v>
      </c>
      <c r="F187" s="42" t="s">
        <v>1458</v>
      </c>
      <c r="G187" s="42" t="s">
        <v>652</v>
      </c>
      <c r="I187" s="42" t="s">
        <v>52</v>
      </c>
      <c r="J187" s="42" t="s">
        <v>1459</v>
      </c>
      <c r="K187" s="42" t="s">
        <v>1460</v>
      </c>
      <c r="L187" s="42" t="s">
        <v>134</v>
      </c>
      <c r="Q187" s="42">
        <v>27</v>
      </c>
      <c r="AB187" s="42">
        <v>20.6</v>
      </c>
    </row>
    <row r="188" spans="1:39" s="42" customFormat="1" x14ac:dyDescent="0.3">
      <c r="A188" s="42">
        <v>104</v>
      </c>
      <c r="B188" s="42" t="s">
        <v>1453</v>
      </c>
      <c r="C188" s="42" t="s">
        <v>879</v>
      </c>
      <c r="D188" s="42">
        <v>0.4</v>
      </c>
      <c r="E188" s="42" t="s">
        <v>1450</v>
      </c>
      <c r="F188" s="42" t="s">
        <v>1458</v>
      </c>
      <c r="G188" s="42" t="s">
        <v>652</v>
      </c>
      <c r="I188" s="42" t="s">
        <v>52</v>
      </c>
      <c r="J188" s="42" t="s">
        <v>1459</v>
      </c>
      <c r="K188" s="42" t="s">
        <v>1460</v>
      </c>
      <c r="L188" s="42" t="s">
        <v>134</v>
      </c>
      <c r="Q188" s="42">
        <v>20.100000000000001</v>
      </c>
      <c r="AB188" s="42">
        <v>11.3</v>
      </c>
    </row>
    <row r="189" spans="1:39" s="42" customFormat="1" x14ac:dyDescent="0.3">
      <c r="A189" s="42">
        <v>104</v>
      </c>
      <c r="B189" s="42" t="s">
        <v>1454</v>
      </c>
      <c r="C189" s="42" t="s">
        <v>879</v>
      </c>
      <c r="D189" s="42">
        <v>0.4</v>
      </c>
      <c r="E189" s="42" t="s">
        <v>1450</v>
      </c>
      <c r="F189" s="42" t="s">
        <v>1458</v>
      </c>
      <c r="G189" s="42" t="s">
        <v>652</v>
      </c>
      <c r="I189" s="42" t="s">
        <v>590</v>
      </c>
      <c r="J189" s="42" t="s">
        <v>1459</v>
      </c>
      <c r="K189" s="42" t="s">
        <v>1460</v>
      </c>
      <c r="L189" s="42" t="s">
        <v>134</v>
      </c>
      <c r="Q189" s="42">
        <v>18.5</v>
      </c>
      <c r="AB189" s="42">
        <v>10.6</v>
      </c>
    </row>
    <row r="190" spans="1:39" s="42" customFormat="1" x14ac:dyDescent="0.3">
      <c r="A190" s="42">
        <v>104</v>
      </c>
      <c r="B190" s="42" t="s">
        <v>1455</v>
      </c>
      <c r="C190" s="42" t="s">
        <v>879</v>
      </c>
      <c r="D190" s="42">
        <v>0.4</v>
      </c>
      <c r="E190" s="42" t="s">
        <v>1450</v>
      </c>
      <c r="F190" s="42" t="s">
        <v>1458</v>
      </c>
      <c r="G190" s="42" t="s">
        <v>652</v>
      </c>
      <c r="I190" s="42" t="s">
        <v>590</v>
      </c>
      <c r="J190" s="42" t="s">
        <v>1459</v>
      </c>
      <c r="K190" s="42" t="s">
        <v>1460</v>
      </c>
      <c r="L190" s="42" t="s">
        <v>134</v>
      </c>
      <c r="Q190" s="42">
        <v>17</v>
      </c>
      <c r="AB190" s="42">
        <v>17.100000000000001</v>
      </c>
    </row>
    <row r="191" spans="1:39" s="42" customFormat="1" x14ac:dyDescent="0.3">
      <c r="A191" s="42">
        <v>104</v>
      </c>
      <c r="B191" s="42" t="s">
        <v>1456</v>
      </c>
      <c r="C191" s="42" t="s">
        <v>879</v>
      </c>
      <c r="D191" s="42">
        <v>0.4</v>
      </c>
      <c r="E191" s="42" t="s">
        <v>1450</v>
      </c>
      <c r="F191" s="42" t="s">
        <v>1458</v>
      </c>
      <c r="G191" s="42" t="s">
        <v>652</v>
      </c>
      <c r="I191" s="42" t="s">
        <v>52</v>
      </c>
      <c r="J191" s="42" t="s">
        <v>1459</v>
      </c>
      <c r="K191" s="42" t="s">
        <v>1460</v>
      </c>
      <c r="L191" s="42" t="s">
        <v>134</v>
      </c>
      <c r="Q191" s="42">
        <v>17.7</v>
      </c>
      <c r="AB191" s="42">
        <v>16.7</v>
      </c>
      <c r="AM191" s="7">
        <f t="shared" ref="AM191" si="116">(AB187-AB191)/AB187*100</f>
        <v>18.932038834951463</v>
      </c>
    </row>
    <row r="192" spans="1:39" s="42" customFormat="1" x14ac:dyDescent="0.3">
      <c r="A192" s="42">
        <v>104</v>
      </c>
      <c r="B192" s="42" t="s">
        <v>1457</v>
      </c>
      <c r="C192" s="42" t="s">
        <v>879</v>
      </c>
      <c r="D192" s="42">
        <v>0.4</v>
      </c>
      <c r="E192" s="42" t="s">
        <v>1450</v>
      </c>
      <c r="F192" s="42" t="s">
        <v>1458</v>
      </c>
      <c r="G192" s="42" t="s">
        <v>652</v>
      </c>
      <c r="I192" s="42" t="s">
        <v>52</v>
      </c>
      <c r="J192" s="42" t="s">
        <v>1459</v>
      </c>
      <c r="K192" s="42" t="s">
        <v>1460</v>
      </c>
      <c r="L192" s="42" t="s">
        <v>134</v>
      </c>
      <c r="Q192" s="42">
        <v>11.9</v>
      </c>
      <c r="AB192" s="42">
        <v>16.399999999999999</v>
      </c>
      <c r="AM192" s="7">
        <f t="shared" ref="AM192" si="117">(AB190-AB192)/AB190*100</f>
        <v>4.0935672514620052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1"/>
  <sheetViews>
    <sheetView topLeftCell="AZ1" workbookViewId="0">
      <selection activeCell="CE11" sqref="CE11"/>
    </sheetView>
  </sheetViews>
  <sheetFormatPr defaultRowHeight="14.4" x14ac:dyDescent="0.3"/>
  <cols>
    <col min="8" max="48" width="8.88671875" customWidth="1"/>
    <col min="58" max="58" width="8.88671875" hidden="1" customWidth="1"/>
    <col min="59" max="70" width="0" hidden="1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40</v>
      </c>
      <c r="B2" s="4" t="s">
        <v>595</v>
      </c>
      <c r="C2" s="4" t="s">
        <v>71</v>
      </c>
      <c r="D2" s="4">
        <v>5300</v>
      </c>
      <c r="E2" s="4" t="s">
        <v>603</v>
      </c>
      <c r="G2" s="4" t="s">
        <v>37</v>
      </c>
      <c r="AX2" s="4">
        <v>1072</v>
      </c>
      <c r="AY2" s="4">
        <v>103</v>
      </c>
      <c r="BB2" s="4">
        <v>28</v>
      </c>
      <c r="BC2" s="4">
        <v>73</v>
      </c>
      <c r="BD2" s="4">
        <v>8</v>
      </c>
    </row>
    <row r="3" spans="1:83" s="4" customFormat="1" x14ac:dyDescent="0.3">
      <c r="A3" s="4">
        <v>40</v>
      </c>
      <c r="B3" s="4" t="s">
        <v>596</v>
      </c>
      <c r="C3" s="4" t="s">
        <v>71</v>
      </c>
      <c r="D3" s="4">
        <v>5300</v>
      </c>
      <c r="E3" s="4" t="s">
        <v>603</v>
      </c>
      <c r="G3" s="4" t="s">
        <v>37</v>
      </c>
      <c r="AX3" s="4">
        <v>1037</v>
      </c>
      <c r="AY3" s="4">
        <v>107</v>
      </c>
      <c r="BB3" s="4">
        <v>30</v>
      </c>
      <c r="BC3" s="4">
        <v>79</v>
      </c>
      <c r="BD3" s="4">
        <v>9</v>
      </c>
      <c r="BT3" s="5">
        <f>(AX2-AX3)/AX2*100</f>
        <v>3.2649253731343282</v>
      </c>
      <c r="BU3" s="5">
        <f t="shared" ref="BU3:BY3" si="0">(AY2-AY3)/AY2*100</f>
        <v>-3.8834951456310676</v>
      </c>
      <c r="BV3" s="5"/>
      <c r="BW3" s="5"/>
      <c r="BX3" s="5">
        <f t="shared" si="0"/>
        <v>-7.1428571428571423</v>
      </c>
      <c r="BY3" s="5">
        <f t="shared" si="0"/>
        <v>-8.2191780821917799</v>
      </c>
      <c r="BZ3" s="5">
        <f>(BD2-BD3)/BD2*100</f>
        <v>-12.5</v>
      </c>
    </row>
    <row r="4" spans="1:83" s="4" customFormat="1" x14ac:dyDescent="0.3">
      <c r="A4" s="4">
        <v>40</v>
      </c>
      <c r="B4" s="4" t="s">
        <v>597</v>
      </c>
      <c r="C4" s="4" t="s">
        <v>71</v>
      </c>
      <c r="D4" s="4">
        <v>10300</v>
      </c>
      <c r="E4" s="4" t="s">
        <v>603</v>
      </c>
      <c r="G4" s="4" t="s">
        <v>37</v>
      </c>
      <c r="AX4" s="4">
        <v>5760</v>
      </c>
      <c r="AY4" s="4">
        <v>49</v>
      </c>
      <c r="BB4" s="4">
        <v>22</v>
      </c>
      <c r="BC4" s="4">
        <v>95</v>
      </c>
      <c r="BD4" s="4">
        <v>5</v>
      </c>
    </row>
    <row r="5" spans="1:83" s="4" customFormat="1" x14ac:dyDescent="0.3">
      <c r="A5" s="4">
        <v>40</v>
      </c>
      <c r="B5" s="4" t="s">
        <v>598</v>
      </c>
      <c r="C5" s="4" t="s">
        <v>71</v>
      </c>
      <c r="D5" s="4">
        <v>10300</v>
      </c>
      <c r="E5" s="4" t="s">
        <v>603</v>
      </c>
      <c r="G5" s="4" t="s">
        <v>37</v>
      </c>
      <c r="AX5" s="4">
        <v>5762</v>
      </c>
      <c r="AY5" s="4">
        <v>58</v>
      </c>
      <c r="BB5" s="4">
        <v>16</v>
      </c>
      <c r="BC5" s="4">
        <v>83</v>
      </c>
      <c r="BD5" s="4">
        <v>6</v>
      </c>
      <c r="BT5" s="5">
        <f t="shared" ref="BT5" si="1">(AX4-AX5)/AX4*100</f>
        <v>-3.4722222222222224E-2</v>
      </c>
      <c r="BU5" s="5">
        <f t="shared" ref="BU5" si="2">(AY4-AY5)/AY4*100</f>
        <v>-18.367346938775512</v>
      </c>
      <c r="BV5" s="5"/>
      <c r="BW5" s="5"/>
      <c r="BX5" s="5">
        <f t="shared" ref="BX5" si="3">(BB4-BB5)/BB4*100</f>
        <v>27.27272727272727</v>
      </c>
      <c r="BY5" s="5">
        <f t="shared" ref="BY5" si="4">(BC4-BC5)/BC4*100</f>
        <v>12.631578947368421</v>
      </c>
      <c r="BZ5" s="5">
        <f t="shared" ref="BZ5" si="5">(BD4-BD5)/BD4*100</f>
        <v>-20</v>
      </c>
    </row>
    <row r="6" spans="1:83" s="4" customFormat="1" x14ac:dyDescent="0.3">
      <c r="A6" s="4">
        <v>40</v>
      </c>
      <c r="B6" s="4" t="s">
        <v>599</v>
      </c>
      <c r="C6" s="4" t="s">
        <v>71</v>
      </c>
      <c r="D6" s="4">
        <v>20000</v>
      </c>
      <c r="E6" s="4" t="s">
        <v>603</v>
      </c>
      <c r="G6" s="4" t="s">
        <v>37</v>
      </c>
      <c r="AX6" s="4">
        <v>5039</v>
      </c>
      <c r="AY6" s="4">
        <v>51</v>
      </c>
      <c r="BB6" s="4">
        <v>52</v>
      </c>
      <c r="BC6" s="4">
        <v>119</v>
      </c>
      <c r="BD6" s="4">
        <v>6</v>
      </c>
    </row>
    <row r="7" spans="1:83" s="4" customFormat="1" x14ac:dyDescent="0.3">
      <c r="A7" s="4">
        <v>40</v>
      </c>
      <c r="B7" s="4" t="s">
        <v>600</v>
      </c>
      <c r="C7" s="4" t="s">
        <v>71</v>
      </c>
      <c r="D7" s="4">
        <v>20000</v>
      </c>
      <c r="E7" s="4" t="s">
        <v>603</v>
      </c>
      <c r="G7" s="4" t="s">
        <v>37</v>
      </c>
      <c r="AX7" s="4">
        <v>5052</v>
      </c>
      <c r="AY7" s="4">
        <v>49</v>
      </c>
      <c r="BB7" s="4">
        <v>50</v>
      </c>
      <c r="BC7" s="4">
        <v>121</v>
      </c>
      <c r="BD7" s="4">
        <v>8</v>
      </c>
      <c r="BT7" s="5">
        <f t="shared" ref="BT7" si="6">(AX6-AX7)/AX6*100</f>
        <v>-0.2579876959714229</v>
      </c>
      <c r="BU7" s="5">
        <f t="shared" ref="BU7" si="7">(AY6-AY7)/AY6*100</f>
        <v>3.9215686274509802</v>
      </c>
      <c r="BV7" s="5"/>
      <c r="BW7" s="5"/>
      <c r="BX7" s="5">
        <f t="shared" ref="BX7" si="8">(BB6-BB7)/BB6*100</f>
        <v>3.8461538461538463</v>
      </c>
      <c r="BY7" s="5">
        <f t="shared" ref="BY7" si="9">(BC6-BC7)/BC6*100</f>
        <v>-1.680672268907563</v>
      </c>
      <c r="BZ7" s="5">
        <f t="shared" ref="BZ7" si="10">(BD6-BD7)/BD6*100</f>
        <v>-33.333333333333329</v>
      </c>
    </row>
    <row r="8" spans="1:83" s="4" customFormat="1" x14ac:dyDescent="0.3">
      <c r="A8" s="4">
        <v>40</v>
      </c>
      <c r="B8" s="4" t="s">
        <v>601</v>
      </c>
      <c r="C8" s="4" t="s">
        <v>71</v>
      </c>
      <c r="D8" s="4">
        <v>25600</v>
      </c>
      <c r="E8" s="4" t="s">
        <v>603</v>
      </c>
      <c r="G8" s="4" t="s">
        <v>37</v>
      </c>
      <c r="AX8" s="4">
        <v>482</v>
      </c>
      <c r="AY8" s="4">
        <v>34</v>
      </c>
      <c r="BB8" s="4">
        <v>15</v>
      </c>
      <c r="BC8" s="4">
        <v>49</v>
      </c>
      <c r="BD8" s="4">
        <v>8</v>
      </c>
    </row>
    <row r="9" spans="1:83" s="4" customFormat="1" x14ac:dyDescent="0.3">
      <c r="A9" s="4">
        <v>40</v>
      </c>
      <c r="B9" s="4" t="s">
        <v>602</v>
      </c>
      <c r="C9" s="4" t="s">
        <v>71</v>
      </c>
      <c r="D9" s="4">
        <v>25600</v>
      </c>
      <c r="E9" s="4" t="s">
        <v>603</v>
      </c>
      <c r="G9" s="4" t="s">
        <v>37</v>
      </c>
      <c r="AX9" s="4">
        <v>472</v>
      </c>
      <c r="AY9" s="4">
        <v>31</v>
      </c>
      <c r="BB9" s="4">
        <v>14</v>
      </c>
      <c r="BC9" s="4">
        <v>45</v>
      </c>
      <c r="BD9" s="4">
        <v>10</v>
      </c>
      <c r="BT9" s="5">
        <f t="shared" ref="BT9" si="11">(AX8-AX9)/AX8*100</f>
        <v>2.0746887966804977</v>
      </c>
      <c r="BU9" s="5">
        <f t="shared" ref="BU9" si="12">(AY8-AY9)/AY8*100</f>
        <v>8.8235294117647065</v>
      </c>
      <c r="BV9" s="5"/>
      <c r="BW9" s="5"/>
      <c r="BX9" s="5">
        <f t="shared" ref="BX9" si="13">(BB8-BB9)/BB8*100</f>
        <v>6.666666666666667</v>
      </c>
      <c r="BY9" s="5">
        <f t="shared" ref="BY9:BZ9" si="14">(BC8-BC9)/BC8*100</f>
        <v>8.1632653061224492</v>
      </c>
      <c r="BZ9" s="5">
        <f t="shared" si="14"/>
        <v>-25</v>
      </c>
    </row>
    <row r="10" spans="1:83" s="6" customFormat="1" x14ac:dyDescent="0.3">
      <c r="A10" s="6">
        <v>51</v>
      </c>
      <c r="B10" s="6" t="s">
        <v>724</v>
      </c>
      <c r="AX10" s="6">
        <v>5355</v>
      </c>
      <c r="AY10" s="6">
        <v>50</v>
      </c>
      <c r="BB10" s="6">
        <v>31</v>
      </c>
      <c r="BD10" s="6">
        <v>200</v>
      </c>
      <c r="CE10" s="6" t="s">
        <v>735</v>
      </c>
    </row>
    <row r="11" spans="1:83" s="6" customFormat="1" x14ac:dyDescent="0.3">
      <c r="A11" s="6">
        <v>51</v>
      </c>
      <c r="B11" s="6" t="s">
        <v>598</v>
      </c>
      <c r="AX11" s="6">
        <v>5424</v>
      </c>
      <c r="AY11" s="6">
        <v>87</v>
      </c>
      <c r="BB11" s="6">
        <v>21</v>
      </c>
      <c r="BD11" s="6">
        <v>50</v>
      </c>
      <c r="BT11" s="7">
        <f t="shared" ref="BT11" si="15">(AX10-AX11)/AX10*100</f>
        <v>-1.2885154061624648</v>
      </c>
      <c r="BU11" s="7">
        <f t="shared" ref="BU11" si="16">(AY10-AY11)/AY10*100</f>
        <v>-74</v>
      </c>
      <c r="BV11" s="7"/>
      <c r="BW11" s="7"/>
      <c r="BX11" s="7">
        <f t="shared" ref="BX11:BZ11" si="17">(BB10-BB11)/BB10*100</f>
        <v>32.258064516129032</v>
      </c>
      <c r="BZ11" s="7">
        <f t="shared" si="17"/>
        <v>75</v>
      </c>
    </row>
    <row r="12" spans="1:83" s="6" customFormat="1" x14ac:dyDescent="0.3">
      <c r="A12" s="6">
        <v>51</v>
      </c>
      <c r="B12" s="6" t="s">
        <v>725</v>
      </c>
      <c r="AX12" s="6">
        <v>509</v>
      </c>
      <c r="AY12" s="6">
        <v>22</v>
      </c>
      <c r="BB12" s="6">
        <v>22</v>
      </c>
      <c r="BD12" s="6">
        <v>85</v>
      </c>
    </row>
    <row r="13" spans="1:83" s="6" customFormat="1" x14ac:dyDescent="0.3">
      <c r="A13" s="6">
        <v>51</v>
      </c>
      <c r="B13" s="6" t="s">
        <v>726</v>
      </c>
      <c r="AX13" s="6">
        <v>492</v>
      </c>
      <c r="AY13" s="6">
        <v>35</v>
      </c>
      <c r="BB13" s="6">
        <v>11</v>
      </c>
      <c r="BD13" s="6">
        <v>85</v>
      </c>
      <c r="BT13" s="7">
        <f t="shared" ref="BT13" si="18">(AX12-AX13)/AX12*100</f>
        <v>3.3398821218074657</v>
      </c>
      <c r="BU13" s="7">
        <f t="shared" ref="BU13" si="19">(AY12-AY13)/AY12*100</f>
        <v>-59.090909090909093</v>
      </c>
      <c r="BV13" s="7"/>
      <c r="BW13" s="7"/>
      <c r="BX13" s="7">
        <f t="shared" ref="BX13:BZ13" si="20">(BB12-BB13)/BB12*100</f>
        <v>50</v>
      </c>
      <c r="BZ13" s="7">
        <f t="shared" si="20"/>
        <v>0</v>
      </c>
    </row>
    <row r="14" spans="1:83" s="6" customFormat="1" x14ac:dyDescent="0.3">
      <c r="A14" s="6">
        <v>51</v>
      </c>
      <c r="B14" s="6" t="s">
        <v>727</v>
      </c>
      <c r="AX14" s="6">
        <v>1145</v>
      </c>
      <c r="AY14" s="6">
        <v>167</v>
      </c>
      <c r="BB14" s="6">
        <v>28</v>
      </c>
      <c r="BD14" s="6">
        <v>180</v>
      </c>
    </row>
    <row r="15" spans="1:83" s="6" customFormat="1" x14ac:dyDescent="0.3">
      <c r="A15" s="6">
        <v>51</v>
      </c>
      <c r="B15" s="6" t="s">
        <v>728</v>
      </c>
      <c r="AX15" s="6">
        <v>1121</v>
      </c>
      <c r="AY15" s="6">
        <v>212</v>
      </c>
      <c r="BB15" s="6">
        <v>26</v>
      </c>
      <c r="BD15" s="6">
        <v>150</v>
      </c>
      <c r="BT15" s="7">
        <f t="shared" ref="BT15" si="21">(AX14-AX15)/AX14*100</f>
        <v>2.0960698689956332</v>
      </c>
      <c r="BU15" s="7">
        <f t="shared" ref="BU15" si="22">(AY14-AY15)/AY14*100</f>
        <v>-26.946107784431138</v>
      </c>
      <c r="BV15" s="7"/>
      <c r="BW15" s="7"/>
      <c r="BX15" s="7">
        <f t="shared" ref="BX15:BZ15" si="23">(BB14-BB15)/BB14*100</f>
        <v>7.1428571428571423</v>
      </c>
      <c r="BZ15" s="7">
        <f t="shared" si="23"/>
        <v>16.666666666666664</v>
      </c>
    </row>
    <row r="16" spans="1:83" s="6" customFormat="1" x14ac:dyDescent="0.3">
      <c r="A16" s="6">
        <v>51</v>
      </c>
      <c r="B16" s="6" t="s">
        <v>729</v>
      </c>
      <c r="AX16" s="6">
        <v>6669</v>
      </c>
      <c r="AY16" s="6">
        <v>73</v>
      </c>
      <c r="BB16" s="6">
        <v>61</v>
      </c>
      <c r="BD16" s="6">
        <v>350</v>
      </c>
    </row>
    <row r="17" spans="1:78" s="6" customFormat="1" x14ac:dyDescent="0.3">
      <c r="A17" s="6">
        <v>51</v>
      </c>
      <c r="B17" s="6" t="s">
        <v>730</v>
      </c>
      <c r="AX17" s="6">
        <v>6374</v>
      </c>
      <c r="AY17" s="6">
        <v>129</v>
      </c>
      <c r="BB17" s="6">
        <v>58</v>
      </c>
      <c r="BD17" s="6">
        <v>175</v>
      </c>
      <c r="BT17" s="7">
        <f t="shared" ref="BT17" si="24">(AX16-AX17)/AX16*100</f>
        <v>4.4234517918728447</v>
      </c>
      <c r="BU17" s="7">
        <f t="shared" ref="BU17" si="25">(AY16-AY17)/AY16*100</f>
        <v>-76.712328767123282</v>
      </c>
      <c r="BV17" s="7"/>
      <c r="BW17" s="7"/>
      <c r="BX17" s="7">
        <f t="shared" ref="BX17:BZ17" si="26">(BB16-BB17)/BB16*100</f>
        <v>4.918032786885246</v>
      </c>
      <c r="BZ17" s="7">
        <f t="shared" si="26"/>
        <v>50</v>
      </c>
    </row>
    <row r="18" spans="1:78" s="6" customFormat="1" x14ac:dyDescent="0.3">
      <c r="A18" s="6">
        <v>51</v>
      </c>
      <c r="B18" s="6" t="s">
        <v>731</v>
      </c>
      <c r="AX18" s="6">
        <v>3488</v>
      </c>
      <c r="AY18" s="6">
        <v>86</v>
      </c>
      <c r="BB18" s="6">
        <v>13</v>
      </c>
      <c r="BD18" s="6">
        <v>190</v>
      </c>
    </row>
    <row r="19" spans="1:78" s="6" customFormat="1" x14ac:dyDescent="0.3">
      <c r="A19" s="6">
        <v>51</v>
      </c>
      <c r="B19" s="6" t="s">
        <v>732</v>
      </c>
      <c r="AX19" s="6">
        <v>4138</v>
      </c>
      <c r="AY19" s="6">
        <v>61</v>
      </c>
      <c r="BB19" s="6">
        <v>24</v>
      </c>
      <c r="BD19" s="6">
        <v>160</v>
      </c>
      <c r="BT19" s="7">
        <f t="shared" ref="BT19" si="27">(AX18-AX19)/AX18*100</f>
        <v>-18.63532110091743</v>
      </c>
      <c r="BU19" s="7">
        <f t="shared" ref="BU19" si="28">(AY18-AY19)/AY18*100</f>
        <v>29.069767441860467</v>
      </c>
      <c r="BV19" s="7"/>
      <c r="BW19" s="7"/>
      <c r="BX19" s="7">
        <f t="shared" ref="BX19:BZ19" si="29">(BB18-BB19)/BB18*100</f>
        <v>-84.615384615384613</v>
      </c>
      <c r="BZ19" s="7">
        <f t="shared" si="29"/>
        <v>15.789473684210526</v>
      </c>
    </row>
    <row r="20" spans="1:78" s="6" customFormat="1" x14ac:dyDescent="0.3">
      <c r="A20" s="6">
        <v>51</v>
      </c>
      <c r="B20" s="6" t="s">
        <v>733</v>
      </c>
      <c r="AX20" s="6">
        <v>2065</v>
      </c>
      <c r="AY20" s="6">
        <v>70</v>
      </c>
      <c r="BB20" s="6">
        <v>60</v>
      </c>
      <c r="BD20" s="6">
        <v>75</v>
      </c>
    </row>
    <row r="21" spans="1:78" s="6" customFormat="1" x14ac:dyDescent="0.3">
      <c r="A21" s="6">
        <v>51</v>
      </c>
      <c r="B21" s="6" t="s">
        <v>734</v>
      </c>
      <c r="AX21" s="6">
        <v>3479</v>
      </c>
      <c r="AY21" s="6">
        <v>15</v>
      </c>
      <c r="BB21" s="6">
        <v>29</v>
      </c>
      <c r="BD21" s="6">
        <v>50</v>
      </c>
      <c r="BT21" s="7">
        <f t="shared" ref="BT21" si="30">(AX20-AX21)/AX20*100</f>
        <v>-68.474576271186436</v>
      </c>
      <c r="BU21" s="7">
        <f t="shared" ref="BU21" si="31">(AY20-AY21)/AY20*100</f>
        <v>78.571428571428569</v>
      </c>
      <c r="BV21" s="7"/>
      <c r="BW21" s="7"/>
      <c r="BX21" s="7">
        <f t="shared" ref="BX21:BZ21" si="32">(BB20-BB21)/BB20*100</f>
        <v>51.666666666666671</v>
      </c>
      <c r="BZ21" s="7">
        <f t="shared" si="32"/>
        <v>33.333333333333329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3"/>
  <sheetViews>
    <sheetView workbookViewId="0">
      <pane ySplit="1" topLeftCell="A59" activePane="bottomLeft" state="frozen"/>
      <selection activeCell="J1" sqref="J1"/>
      <selection pane="bottomLeft" activeCell="C80" sqref="C80"/>
    </sheetView>
  </sheetViews>
  <sheetFormatPr defaultRowHeight="14.4" x14ac:dyDescent="0.3"/>
  <cols>
    <col min="2" max="2" width="10.77734375" customWidth="1"/>
    <col min="53" max="70" width="8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8</v>
      </c>
      <c r="B2" s="4" t="s">
        <v>246</v>
      </c>
      <c r="E2" s="4">
        <v>2007</v>
      </c>
      <c r="F2" s="4" t="s">
        <v>249</v>
      </c>
      <c r="G2" s="4" t="s">
        <v>248</v>
      </c>
      <c r="BM2" s="4">
        <v>6.4</v>
      </c>
      <c r="BX2" s="5">
        <f>(BM3-BM2)/BM3*100</f>
        <v>25.581395348837205</v>
      </c>
    </row>
    <row r="3" spans="1:83" s="4" customFormat="1" x14ac:dyDescent="0.3">
      <c r="A3" s="4">
        <v>8</v>
      </c>
      <c r="B3" s="4" t="s">
        <v>247</v>
      </c>
      <c r="E3" s="4">
        <v>2007</v>
      </c>
      <c r="F3" s="4" t="s">
        <v>249</v>
      </c>
      <c r="G3" s="4" t="s">
        <v>248</v>
      </c>
      <c r="BM3" s="4">
        <v>8.6</v>
      </c>
    </row>
    <row r="4" spans="1:83" s="4" customFormat="1" x14ac:dyDescent="0.3">
      <c r="A4" s="4">
        <v>8</v>
      </c>
      <c r="B4" s="4" t="s">
        <v>246</v>
      </c>
      <c r="E4" s="4">
        <v>2008</v>
      </c>
      <c r="F4" s="4" t="s">
        <v>249</v>
      </c>
      <c r="G4" s="4" t="s">
        <v>248</v>
      </c>
      <c r="BM4" s="4">
        <v>8.9</v>
      </c>
      <c r="BX4" s="5">
        <f>(BM5-BM4)/BM5*100</f>
        <v>33.082706766917291</v>
      </c>
    </row>
    <row r="5" spans="1:83" s="4" customFormat="1" x14ac:dyDescent="0.3">
      <c r="A5" s="4">
        <v>8</v>
      </c>
      <c r="B5" s="4" t="s">
        <v>247</v>
      </c>
      <c r="E5" s="4">
        <v>2008</v>
      </c>
      <c r="F5" s="4" t="s">
        <v>249</v>
      </c>
      <c r="G5" s="4" t="s">
        <v>248</v>
      </c>
      <c r="BM5" s="4">
        <v>13.3</v>
      </c>
    </row>
    <row r="6" spans="1:83" s="4" customFormat="1" x14ac:dyDescent="0.3">
      <c r="A6" s="4">
        <v>8</v>
      </c>
      <c r="B6" s="4" t="s">
        <v>246</v>
      </c>
      <c r="E6" s="4">
        <v>2009</v>
      </c>
      <c r="F6" s="4" t="s">
        <v>249</v>
      </c>
      <c r="G6" s="4" t="s">
        <v>248</v>
      </c>
      <c r="BM6" s="4">
        <v>38.4</v>
      </c>
      <c r="BX6" s="5">
        <f>(BM7-BM6)/BM7*100</f>
        <v>20.331950207468889</v>
      </c>
    </row>
    <row r="7" spans="1:83" s="4" customFormat="1" x14ac:dyDescent="0.3">
      <c r="A7" s="4">
        <v>8</v>
      </c>
      <c r="B7" s="4" t="s">
        <v>247</v>
      </c>
      <c r="E7" s="4">
        <v>2009</v>
      </c>
      <c r="F7" s="4" t="s">
        <v>249</v>
      </c>
      <c r="G7" s="4" t="s">
        <v>248</v>
      </c>
      <c r="BM7" s="4">
        <v>48.2</v>
      </c>
    </row>
    <row r="8" spans="1:83" s="4" customFormat="1" x14ac:dyDescent="0.3">
      <c r="A8" s="4">
        <v>8</v>
      </c>
      <c r="B8" s="4" t="s">
        <v>246</v>
      </c>
      <c r="E8" s="4">
        <v>2010</v>
      </c>
      <c r="F8" s="4" t="s">
        <v>249</v>
      </c>
      <c r="G8" s="4" t="s">
        <v>248</v>
      </c>
      <c r="BM8" s="4">
        <v>18.8</v>
      </c>
      <c r="BX8" s="5">
        <f>(BM9-BM8)/BM9*100</f>
        <v>17.543859649122805</v>
      </c>
    </row>
    <row r="9" spans="1:83" s="4" customFormat="1" x14ac:dyDescent="0.3">
      <c r="A9" s="4">
        <v>8</v>
      </c>
      <c r="B9" s="4" t="s">
        <v>247</v>
      </c>
      <c r="E9" s="4">
        <v>2010</v>
      </c>
      <c r="F9" s="4" t="s">
        <v>249</v>
      </c>
      <c r="G9" s="4" t="s">
        <v>248</v>
      </c>
      <c r="BM9" s="4">
        <v>22.8</v>
      </c>
    </row>
    <row r="10" spans="1:83" s="6" customFormat="1" x14ac:dyDescent="0.3">
      <c r="A10" s="6">
        <v>37</v>
      </c>
      <c r="B10" s="6" t="s">
        <v>551</v>
      </c>
      <c r="C10" s="6" t="s">
        <v>71</v>
      </c>
      <c r="D10" s="6">
        <v>1270</v>
      </c>
      <c r="E10" s="6">
        <v>2009</v>
      </c>
      <c r="G10" s="6" t="s">
        <v>553</v>
      </c>
      <c r="H10" s="6" t="s">
        <v>554</v>
      </c>
      <c r="BI10" s="6">
        <v>137</v>
      </c>
      <c r="BJ10" s="6">
        <v>29</v>
      </c>
      <c r="BK10" s="6">
        <v>374</v>
      </c>
      <c r="BL10" s="6">
        <v>540</v>
      </c>
    </row>
    <row r="11" spans="1:83" s="6" customFormat="1" x14ac:dyDescent="0.3">
      <c r="A11" s="6">
        <v>37</v>
      </c>
      <c r="B11" s="6" t="s">
        <v>552</v>
      </c>
      <c r="C11" s="6" t="s">
        <v>71</v>
      </c>
      <c r="D11" s="6">
        <v>1270</v>
      </c>
      <c r="E11" s="6">
        <v>2009</v>
      </c>
      <c r="G11" s="6" t="s">
        <v>553</v>
      </c>
      <c r="BI11" s="6">
        <v>125</v>
      </c>
      <c r="BJ11" s="6">
        <v>28</v>
      </c>
      <c r="BK11" s="6">
        <v>406</v>
      </c>
      <c r="BL11" s="6">
        <v>559</v>
      </c>
      <c r="BT11" s="7">
        <f>(BI10-BI11)/BI10*100</f>
        <v>8.7591240875912408</v>
      </c>
      <c r="BU11" s="7">
        <f t="shared" ref="BU11:BW11" si="0">(BJ10-BJ11)/BJ10*100</f>
        <v>3.4482758620689653</v>
      </c>
      <c r="BV11" s="7">
        <f t="shared" si="0"/>
        <v>-8.5561497326203195</v>
      </c>
      <c r="BW11" s="7">
        <f t="shared" si="0"/>
        <v>-3.5185185185185186</v>
      </c>
    </row>
    <row r="12" spans="1:83" s="8" customFormat="1" x14ac:dyDescent="0.3">
      <c r="A12" s="8">
        <v>48</v>
      </c>
      <c r="B12" s="8" t="s">
        <v>690</v>
      </c>
      <c r="C12" s="8" t="s">
        <v>71</v>
      </c>
      <c r="E12" s="8">
        <v>2014</v>
      </c>
      <c r="G12" s="8" t="s">
        <v>346</v>
      </c>
      <c r="AX12" s="8">
        <v>16.3</v>
      </c>
    </row>
    <row r="13" spans="1:83" s="8" customFormat="1" x14ac:dyDescent="0.3">
      <c r="A13" s="8">
        <v>48</v>
      </c>
      <c r="B13" s="8" t="s">
        <v>691</v>
      </c>
      <c r="C13" s="8" t="s">
        <v>71</v>
      </c>
      <c r="E13" s="8">
        <v>2014</v>
      </c>
      <c r="G13" s="8" t="s">
        <v>346</v>
      </c>
      <c r="J13" s="8" t="s">
        <v>696</v>
      </c>
      <c r="AX13" s="8">
        <v>6.2</v>
      </c>
      <c r="BT13" s="9">
        <f>(AX12-AX13)/AX12*100</f>
        <v>61.96319018404909</v>
      </c>
    </row>
    <row r="14" spans="1:83" s="8" customFormat="1" x14ac:dyDescent="0.3">
      <c r="A14" s="8">
        <v>48</v>
      </c>
      <c r="B14" s="8" t="s">
        <v>692</v>
      </c>
      <c r="C14" s="8" t="s">
        <v>71</v>
      </c>
      <c r="E14" s="8">
        <v>2014</v>
      </c>
      <c r="G14" s="8" t="s">
        <v>346</v>
      </c>
      <c r="AX14" s="8">
        <v>8.8000000000000007</v>
      </c>
    </row>
    <row r="15" spans="1:83" s="8" customFormat="1" x14ac:dyDescent="0.3">
      <c r="A15" s="8">
        <v>48</v>
      </c>
      <c r="B15" s="8" t="s">
        <v>693</v>
      </c>
      <c r="C15" s="8" t="s">
        <v>71</v>
      </c>
      <c r="E15" s="8">
        <v>2014</v>
      </c>
      <c r="G15" s="8" t="s">
        <v>346</v>
      </c>
      <c r="AX15" s="8">
        <v>4.8</v>
      </c>
      <c r="BT15" s="9">
        <f t="shared" ref="BT15" si="1">(AX14-AX15)/AX14*100</f>
        <v>45.45454545454546</v>
      </c>
    </row>
    <row r="16" spans="1:83" s="8" customFormat="1" x14ac:dyDescent="0.3">
      <c r="A16" s="8">
        <v>48</v>
      </c>
      <c r="B16" s="8" t="s">
        <v>694</v>
      </c>
      <c r="C16" s="8" t="s">
        <v>71</v>
      </c>
      <c r="E16" s="8">
        <v>2014</v>
      </c>
      <c r="G16" s="8" t="s">
        <v>346</v>
      </c>
      <c r="AX16" s="8">
        <v>8.8000000000000007</v>
      </c>
    </row>
    <row r="17" spans="1:78" s="8" customFormat="1" x14ac:dyDescent="0.3">
      <c r="A17" s="8">
        <v>48</v>
      </c>
      <c r="B17" s="8" t="s">
        <v>695</v>
      </c>
      <c r="C17" s="8" t="s">
        <v>71</v>
      </c>
      <c r="E17" s="8">
        <v>2014</v>
      </c>
      <c r="G17" s="8" t="s">
        <v>346</v>
      </c>
      <c r="AX17" s="8">
        <v>3.4</v>
      </c>
      <c r="BT17" s="9">
        <f t="shared" ref="BT17" si="2">(AX16-AX17)/AX16*100</f>
        <v>61.363636363636367</v>
      </c>
    </row>
    <row r="18" spans="1:78" s="4" customFormat="1" x14ac:dyDescent="0.3">
      <c r="A18" s="4">
        <v>58</v>
      </c>
      <c r="B18" s="4" t="s">
        <v>803</v>
      </c>
      <c r="D18" s="4">
        <v>207</v>
      </c>
      <c r="E18" s="4" t="s">
        <v>805</v>
      </c>
      <c r="F18" s="4" t="s">
        <v>810</v>
      </c>
      <c r="G18" s="4" t="s">
        <v>811</v>
      </c>
      <c r="J18" s="4" t="s">
        <v>812</v>
      </c>
      <c r="K18" s="4" t="s">
        <v>813</v>
      </c>
      <c r="BA18" s="4">
        <v>3.8</v>
      </c>
      <c r="BB18" s="4">
        <v>0.42</v>
      </c>
      <c r="BC18" s="4">
        <v>0.52</v>
      </c>
      <c r="BD18" s="4">
        <v>94</v>
      </c>
      <c r="BL18" s="4">
        <v>1078</v>
      </c>
      <c r="BM18" s="4">
        <v>119</v>
      </c>
      <c r="BN18" s="4">
        <v>148</v>
      </c>
      <c r="BO18" s="4">
        <v>32</v>
      </c>
    </row>
    <row r="19" spans="1:78" s="4" customFormat="1" x14ac:dyDescent="0.3">
      <c r="A19" s="4">
        <v>58</v>
      </c>
      <c r="B19" s="4" t="s">
        <v>804</v>
      </c>
      <c r="D19" s="4">
        <v>207</v>
      </c>
      <c r="E19" s="4" t="s">
        <v>805</v>
      </c>
      <c r="BA19" s="4">
        <v>3.4</v>
      </c>
      <c r="BB19" s="4">
        <v>0.4</v>
      </c>
      <c r="BC19" s="4">
        <v>0.49</v>
      </c>
      <c r="BD19" s="4">
        <v>25</v>
      </c>
      <c r="BL19" s="4">
        <v>912</v>
      </c>
      <c r="BM19" s="4">
        <v>107</v>
      </c>
      <c r="BN19" s="4">
        <v>131</v>
      </c>
      <c r="BO19" s="4">
        <v>7</v>
      </c>
      <c r="BW19" s="5">
        <f>(BL18-BL19)/BL18*100</f>
        <v>15.398886827458256</v>
      </c>
      <c r="BX19" s="5">
        <f t="shared" ref="BX19:BZ19" si="3">(BM18-BM19)/BM18*100</f>
        <v>10.084033613445378</v>
      </c>
      <c r="BY19" s="5">
        <f t="shared" si="3"/>
        <v>11.486486486486488</v>
      </c>
      <c r="BZ19" s="5">
        <f t="shared" si="3"/>
        <v>78.125</v>
      </c>
    </row>
    <row r="20" spans="1:78" s="4" customFormat="1" x14ac:dyDescent="0.3">
      <c r="A20" s="4">
        <v>58</v>
      </c>
      <c r="B20" s="4" t="s">
        <v>803</v>
      </c>
      <c r="D20" s="4">
        <v>207</v>
      </c>
      <c r="E20" s="4" t="s">
        <v>441</v>
      </c>
      <c r="BA20" s="4">
        <v>5.3</v>
      </c>
      <c r="BB20" s="4">
        <v>0.52</v>
      </c>
      <c r="BC20" s="4">
        <v>0.64</v>
      </c>
      <c r="BD20" s="4">
        <v>102</v>
      </c>
      <c r="BL20" s="4">
        <v>643</v>
      </c>
      <c r="BM20" s="4">
        <v>64</v>
      </c>
      <c r="BN20" s="4">
        <v>87</v>
      </c>
      <c r="BO20" s="4">
        <v>13</v>
      </c>
    </row>
    <row r="21" spans="1:78" s="4" customFormat="1" x14ac:dyDescent="0.3">
      <c r="A21" s="4">
        <v>58</v>
      </c>
      <c r="B21" s="4" t="s">
        <v>804</v>
      </c>
      <c r="D21" s="4">
        <v>207</v>
      </c>
      <c r="E21" s="4" t="s">
        <v>441</v>
      </c>
      <c r="BA21" s="4">
        <v>4.9000000000000004</v>
      </c>
      <c r="BB21" s="4">
        <v>0.53</v>
      </c>
      <c r="BC21" s="4">
        <v>0.62</v>
      </c>
      <c r="BD21" s="4">
        <v>29</v>
      </c>
      <c r="BL21" s="4">
        <v>553</v>
      </c>
      <c r="BM21" s="4">
        <v>61</v>
      </c>
      <c r="BN21" s="4">
        <v>69</v>
      </c>
      <c r="BO21" s="4">
        <v>4</v>
      </c>
      <c r="BW21" s="5">
        <f t="shared" ref="BW21" si="4">(BL20-BL21)/BL20*100</f>
        <v>13.996889580093313</v>
      </c>
      <c r="BX21" s="5">
        <f t="shared" ref="BX21" si="5">(BM20-BM21)/BM20*100</f>
        <v>4.6875</v>
      </c>
      <c r="BY21" s="5">
        <f t="shared" ref="BY21" si="6">(BN20-BN21)/BN20*100</f>
        <v>20.689655172413794</v>
      </c>
      <c r="BZ21" s="5">
        <f t="shared" ref="BZ21" si="7">(BO20-BO21)/BO20*100</f>
        <v>69.230769230769226</v>
      </c>
    </row>
    <row r="22" spans="1:78" s="4" customFormat="1" x14ac:dyDescent="0.3">
      <c r="A22" s="4">
        <v>58</v>
      </c>
      <c r="B22" s="4" t="s">
        <v>803</v>
      </c>
      <c r="D22" s="4">
        <v>207</v>
      </c>
      <c r="E22" s="4" t="s">
        <v>442</v>
      </c>
      <c r="BA22" s="4">
        <v>2.8</v>
      </c>
      <c r="BB22" s="4">
        <v>0.33</v>
      </c>
      <c r="BC22" s="4">
        <v>0.43</v>
      </c>
      <c r="BD22" s="4">
        <v>109</v>
      </c>
      <c r="BL22" s="4">
        <v>435</v>
      </c>
      <c r="BM22" s="4">
        <v>55</v>
      </c>
      <c r="BN22" s="4">
        <v>70</v>
      </c>
      <c r="BO22" s="4">
        <v>19</v>
      </c>
    </row>
    <row r="23" spans="1:78" s="4" customFormat="1" x14ac:dyDescent="0.3">
      <c r="A23" s="4">
        <v>58</v>
      </c>
      <c r="B23" s="4" t="s">
        <v>804</v>
      </c>
      <c r="D23" s="4">
        <v>207</v>
      </c>
      <c r="E23" s="4" t="s">
        <v>442</v>
      </c>
      <c r="BA23" s="4">
        <v>2.4</v>
      </c>
      <c r="BB23" s="4">
        <v>0.31</v>
      </c>
      <c r="BC23" s="4">
        <v>0.41</v>
      </c>
      <c r="BD23" s="4">
        <v>17</v>
      </c>
      <c r="BL23" s="4">
        <v>358</v>
      </c>
      <c r="BM23" s="4">
        <v>46</v>
      </c>
      <c r="BN23" s="4">
        <v>62</v>
      </c>
      <c r="BO23" s="4">
        <v>3</v>
      </c>
      <c r="BW23" s="5">
        <f t="shared" ref="BW23" si="8">(BL22-BL23)/BL22*100</f>
        <v>17.701149425287358</v>
      </c>
      <c r="BX23" s="5">
        <f t="shared" ref="BX23" si="9">(BM22-BM23)/BM22*100</f>
        <v>16.363636363636363</v>
      </c>
      <c r="BY23" s="5">
        <f t="shared" ref="BY23" si="10">(BN22-BN23)/BN22*100</f>
        <v>11.428571428571429</v>
      </c>
      <c r="BZ23" s="5">
        <f t="shared" ref="BZ23" si="11">(BO22-BO23)/BO22*100</f>
        <v>84.210526315789465</v>
      </c>
    </row>
    <row r="24" spans="1:78" s="4" customFormat="1" x14ac:dyDescent="0.3">
      <c r="A24" s="4">
        <v>58</v>
      </c>
      <c r="B24" s="4" t="s">
        <v>806</v>
      </c>
      <c r="D24" s="4">
        <v>205</v>
      </c>
      <c r="E24" s="4" t="s">
        <v>805</v>
      </c>
      <c r="BA24" s="4">
        <v>3.1</v>
      </c>
      <c r="BB24" s="4">
        <v>0.35</v>
      </c>
      <c r="BC24" s="4">
        <v>0.42</v>
      </c>
      <c r="BD24" s="4">
        <v>52</v>
      </c>
      <c r="BL24" s="4">
        <v>887</v>
      </c>
      <c r="BM24" s="4">
        <v>96</v>
      </c>
      <c r="BN24" s="4">
        <v>117</v>
      </c>
      <c r="BO24" s="4">
        <v>10</v>
      </c>
    </row>
    <row r="25" spans="1:78" s="4" customFormat="1" x14ac:dyDescent="0.3">
      <c r="A25" s="4">
        <v>58</v>
      </c>
      <c r="B25" s="4" t="s">
        <v>807</v>
      </c>
      <c r="D25" s="4">
        <v>205</v>
      </c>
      <c r="E25" s="4" t="s">
        <v>805</v>
      </c>
      <c r="BA25" s="4">
        <v>2.4</v>
      </c>
      <c r="BB25" s="4">
        <v>0.28000000000000003</v>
      </c>
      <c r="BC25" s="4">
        <v>0.36</v>
      </c>
      <c r="BD25" s="4">
        <v>18</v>
      </c>
      <c r="BL25" s="4">
        <v>706</v>
      </c>
      <c r="BM25" s="4">
        <v>82</v>
      </c>
      <c r="BN25" s="4">
        <v>107</v>
      </c>
      <c r="BO25" s="4">
        <v>3</v>
      </c>
      <c r="BW25" s="5">
        <f t="shared" ref="BW25" si="12">(BL24-BL25)/BL24*100</f>
        <v>20.405862457722659</v>
      </c>
      <c r="BX25" s="5">
        <f t="shared" ref="BX25" si="13">(BM24-BM25)/BM24*100</f>
        <v>14.583333333333334</v>
      </c>
      <c r="BY25" s="5">
        <f t="shared" ref="BY25" si="14">(BN24-BN25)/BN24*100</f>
        <v>8.5470085470085468</v>
      </c>
      <c r="BZ25" s="5">
        <f t="shared" ref="BZ25" si="15">(BO24-BO25)/BO24*100</f>
        <v>70</v>
      </c>
    </row>
    <row r="26" spans="1:78" s="4" customFormat="1" x14ac:dyDescent="0.3">
      <c r="A26" s="4">
        <v>58</v>
      </c>
      <c r="B26" s="4" t="s">
        <v>806</v>
      </c>
      <c r="D26" s="4">
        <v>205</v>
      </c>
      <c r="E26" s="4" t="s">
        <v>441</v>
      </c>
      <c r="BA26" s="4">
        <v>4.0999999999999996</v>
      </c>
      <c r="BB26" s="4">
        <v>0.54</v>
      </c>
      <c r="BC26" s="4">
        <v>0.64</v>
      </c>
      <c r="BD26" s="4">
        <v>89</v>
      </c>
      <c r="BL26" s="4">
        <v>437</v>
      </c>
      <c r="BM26" s="4">
        <v>54</v>
      </c>
      <c r="BN26" s="4">
        <v>63</v>
      </c>
      <c r="BO26" s="4">
        <v>6</v>
      </c>
    </row>
    <row r="27" spans="1:78" s="4" customFormat="1" x14ac:dyDescent="0.3">
      <c r="A27" s="4">
        <v>58</v>
      </c>
      <c r="B27" s="4" t="s">
        <v>807</v>
      </c>
      <c r="D27" s="4">
        <v>205</v>
      </c>
      <c r="E27" s="4" t="s">
        <v>441</v>
      </c>
      <c r="BA27" s="4">
        <v>3.6</v>
      </c>
      <c r="BB27" s="4">
        <v>0.5</v>
      </c>
      <c r="BC27" s="4">
        <v>0.56999999999999995</v>
      </c>
      <c r="BD27" s="4">
        <v>21</v>
      </c>
      <c r="BL27" s="4">
        <v>386</v>
      </c>
      <c r="BM27" s="4">
        <v>47</v>
      </c>
      <c r="BN27" s="4">
        <v>54</v>
      </c>
      <c r="BO27" s="4">
        <v>2</v>
      </c>
      <c r="BW27" s="5">
        <f t="shared" ref="BW27" si="16">(BL26-BL27)/BL26*100</f>
        <v>11.670480549199084</v>
      </c>
      <c r="BX27" s="5">
        <f t="shared" ref="BX27" si="17">(BM26-BM27)/BM26*100</f>
        <v>12.962962962962962</v>
      </c>
      <c r="BY27" s="5">
        <f t="shared" ref="BY27" si="18">(BN26-BN27)/BN26*100</f>
        <v>14.285714285714285</v>
      </c>
      <c r="BZ27" s="5">
        <f t="shared" ref="BZ27" si="19">(BO26-BO27)/BO26*100</f>
        <v>66.666666666666657</v>
      </c>
    </row>
    <row r="28" spans="1:78" s="4" customFormat="1" x14ac:dyDescent="0.3">
      <c r="A28" s="4">
        <v>58</v>
      </c>
      <c r="B28" s="4" t="s">
        <v>806</v>
      </c>
      <c r="D28" s="4">
        <v>205</v>
      </c>
      <c r="E28" s="4" t="s">
        <v>442</v>
      </c>
      <c r="BA28" s="4">
        <v>2.5</v>
      </c>
      <c r="BB28" s="4">
        <v>0.22</v>
      </c>
      <c r="BC28" s="4">
        <v>0.31</v>
      </c>
      <c r="BD28" s="4">
        <v>92</v>
      </c>
      <c r="BL28" s="4">
        <v>537</v>
      </c>
      <c r="BM28" s="4">
        <v>46</v>
      </c>
      <c r="BN28" s="4">
        <v>64</v>
      </c>
      <c r="BO28" s="4">
        <v>20</v>
      </c>
    </row>
    <row r="29" spans="1:78" s="4" customFormat="1" x14ac:dyDescent="0.3">
      <c r="A29" s="4">
        <v>58</v>
      </c>
      <c r="B29" s="4" t="s">
        <v>807</v>
      </c>
      <c r="D29" s="4">
        <v>205</v>
      </c>
      <c r="E29" s="4" t="s">
        <v>442</v>
      </c>
      <c r="BA29" s="4">
        <v>1.8</v>
      </c>
      <c r="BB29" s="4">
        <v>0.16</v>
      </c>
      <c r="BC29" s="4">
        <v>0.25</v>
      </c>
      <c r="BD29" s="4">
        <v>32</v>
      </c>
      <c r="BL29" s="4">
        <v>407</v>
      </c>
      <c r="BM29" s="4">
        <v>40</v>
      </c>
      <c r="BN29" s="4">
        <v>60</v>
      </c>
      <c r="BO29" s="4">
        <v>7</v>
      </c>
      <c r="BW29" s="5">
        <f t="shared" ref="BW29" si="20">(BL28-BL29)/BL28*100</f>
        <v>24.208566108007449</v>
      </c>
      <c r="BX29" s="5">
        <f t="shared" ref="BX29" si="21">(BM28-BM29)/BM28*100</f>
        <v>13.043478260869565</v>
      </c>
      <c r="BY29" s="5">
        <f t="shared" ref="BY29" si="22">(BN28-BN29)/BN28*100</f>
        <v>6.25</v>
      </c>
      <c r="BZ29" s="5">
        <f t="shared" ref="BZ29" si="23">(BO28-BO29)/BO28*100</f>
        <v>65</v>
      </c>
    </row>
    <row r="30" spans="1:78" s="13" customFormat="1" x14ac:dyDescent="0.3">
      <c r="A30" s="4">
        <v>58</v>
      </c>
      <c r="B30" s="13" t="s">
        <v>808</v>
      </c>
      <c r="D30" s="4">
        <v>207</v>
      </c>
      <c r="E30" s="13">
        <v>1999</v>
      </c>
      <c r="BW30" s="13">
        <v>13</v>
      </c>
      <c r="BX30" s="13">
        <v>10</v>
      </c>
      <c r="BY30" s="13">
        <v>2</v>
      </c>
    </row>
    <row r="31" spans="1:78" s="13" customFormat="1" x14ac:dyDescent="0.3">
      <c r="A31" s="4">
        <v>58</v>
      </c>
      <c r="B31" s="13" t="s">
        <v>808</v>
      </c>
      <c r="D31" s="4">
        <v>207</v>
      </c>
      <c r="E31" s="13">
        <v>2000</v>
      </c>
      <c r="BW31" s="13">
        <v>51</v>
      </c>
      <c r="BX31" s="13">
        <v>45</v>
      </c>
      <c r="BY31" s="13">
        <v>42</v>
      </c>
    </row>
    <row r="32" spans="1:78" s="13" customFormat="1" x14ac:dyDescent="0.3">
      <c r="A32" s="4">
        <v>58</v>
      </c>
      <c r="B32" s="13" t="s">
        <v>808</v>
      </c>
      <c r="D32" s="4">
        <v>207</v>
      </c>
      <c r="E32" s="13">
        <v>2001</v>
      </c>
      <c r="BW32" s="13">
        <v>8</v>
      </c>
      <c r="BX32" s="13">
        <v>4</v>
      </c>
      <c r="BY32" s="13">
        <v>1</v>
      </c>
    </row>
    <row r="33" spans="1:83" s="13" customFormat="1" x14ac:dyDescent="0.3">
      <c r="A33" s="4">
        <v>58</v>
      </c>
      <c r="B33" s="13" t="s">
        <v>808</v>
      </c>
      <c r="D33" s="4">
        <v>207</v>
      </c>
      <c r="E33" s="13">
        <v>2002</v>
      </c>
      <c r="BW33" s="13">
        <v>28</v>
      </c>
      <c r="BX33" s="13">
        <v>11</v>
      </c>
      <c r="BY33" s="13">
        <v>20</v>
      </c>
    </row>
    <row r="34" spans="1:83" s="13" customFormat="1" x14ac:dyDescent="0.3">
      <c r="A34" s="4">
        <v>58</v>
      </c>
      <c r="B34" s="13" t="s">
        <v>808</v>
      </c>
      <c r="D34" s="4">
        <v>207</v>
      </c>
      <c r="E34" s="13">
        <v>2004</v>
      </c>
      <c r="BW34" s="13">
        <v>8</v>
      </c>
      <c r="BX34" s="13">
        <v>7</v>
      </c>
      <c r="BY34" s="13">
        <v>6</v>
      </c>
      <c r="BZ34" s="13">
        <v>73</v>
      </c>
    </row>
    <row r="35" spans="1:83" s="13" customFormat="1" x14ac:dyDescent="0.3">
      <c r="A35" s="4">
        <v>58</v>
      </c>
      <c r="B35" s="13" t="s">
        <v>808</v>
      </c>
      <c r="D35" s="4">
        <v>207</v>
      </c>
      <c r="E35" s="13">
        <v>2005</v>
      </c>
      <c r="BW35" s="13">
        <v>25</v>
      </c>
      <c r="BX35" s="13">
        <v>10</v>
      </c>
      <c r="BY35" s="13">
        <v>22</v>
      </c>
      <c r="BZ35" s="13">
        <v>83</v>
      </c>
    </row>
    <row r="36" spans="1:83" s="13" customFormat="1" x14ac:dyDescent="0.3">
      <c r="A36" s="4">
        <v>58</v>
      </c>
      <c r="B36" s="13" t="s">
        <v>808</v>
      </c>
      <c r="D36" s="4">
        <v>207</v>
      </c>
      <c r="E36" s="13">
        <v>2006</v>
      </c>
      <c r="BW36" s="13">
        <v>5</v>
      </c>
      <c r="BX36" s="13">
        <v>4</v>
      </c>
      <c r="BY36" s="13">
        <v>8</v>
      </c>
      <c r="BZ36" s="13">
        <v>67</v>
      </c>
    </row>
    <row r="37" spans="1:83" s="13" customFormat="1" x14ac:dyDescent="0.3">
      <c r="A37" s="4">
        <v>58</v>
      </c>
      <c r="B37" s="13" t="s">
        <v>808</v>
      </c>
      <c r="D37" s="4">
        <v>207</v>
      </c>
      <c r="E37" s="13">
        <v>2007</v>
      </c>
      <c r="BW37" s="13">
        <v>13</v>
      </c>
      <c r="BX37" s="13">
        <v>8</v>
      </c>
      <c r="BY37" s="13">
        <v>11</v>
      </c>
      <c r="BZ37" s="13">
        <v>72</v>
      </c>
    </row>
    <row r="38" spans="1:83" s="13" customFormat="1" x14ac:dyDescent="0.3">
      <c r="A38" s="13">
        <v>58</v>
      </c>
      <c r="B38" s="13" t="s">
        <v>809</v>
      </c>
      <c r="D38" s="4">
        <v>205</v>
      </c>
      <c r="E38" s="13">
        <v>1999</v>
      </c>
      <c r="BW38" s="13">
        <v>3</v>
      </c>
      <c r="BX38" s="13">
        <v>8</v>
      </c>
      <c r="BY38" s="13">
        <v>9</v>
      </c>
    </row>
    <row r="39" spans="1:83" s="13" customFormat="1" x14ac:dyDescent="0.3">
      <c r="A39" s="13">
        <v>58</v>
      </c>
      <c r="B39" s="13" t="s">
        <v>809</v>
      </c>
      <c r="D39" s="4">
        <v>205</v>
      </c>
      <c r="E39" s="13">
        <v>2000</v>
      </c>
      <c r="BW39" s="13">
        <v>24</v>
      </c>
      <c r="BX39" s="13">
        <v>7</v>
      </c>
      <c r="BY39" s="13">
        <v>4</v>
      </c>
    </row>
    <row r="40" spans="1:83" s="13" customFormat="1" x14ac:dyDescent="0.3">
      <c r="A40" s="13">
        <v>58</v>
      </c>
      <c r="B40" s="13" t="s">
        <v>809</v>
      </c>
      <c r="D40" s="4">
        <v>205</v>
      </c>
      <c r="E40" s="13">
        <v>2001</v>
      </c>
      <c r="BW40" s="13">
        <v>26</v>
      </c>
      <c r="BX40" s="13">
        <v>8</v>
      </c>
      <c r="BY40" s="13">
        <v>-7</v>
      </c>
    </row>
    <row r="41" spans="1:83" s="13" customFormat="1" x14ac:dyDescent="0.3">
      <c r="A41" s="13">
        <v>58</v>
      </c>
      <c r="B41" s="13" t="s">
        <v>809</v>
      </c>
      <c r="D41" s="4">
        <v>205</v>
      </c>
      <c r="E41" s="13">
        <v>2002</v>
      </c>
      <c r="BW41" s="13">
        <v>19</v>
      </c>
      <c r="BX41" s="13">
        <v>1</v>
      </c>
      <c r="BY41" s="13">
        <v>-10</v>
      </c>
    </row>
    <row r="42" spans="1:83" s="13" customFormat="1" x14ac:dyDescent="0.3">
      <c r="A42" s="13">
        <v>58</v>
      </c>
      <c r="B42" s="13" t="s">
        <v>809</v>
      </c>
      <c r="D42" s="4">
        <v>205</v>
      </c>
      <c r="E42" s="13">
        <v>2004</v>
      </c>
      <c r="BW42" s="13">
        <v>19</v>
      </c>
      <c r="BX42" s="13">
        <v>19</v>
      </c>
      <c r="BY42" s="13">
        <v>21</v>
      </c>
      <c r="BZ42" s="13">
        <v>69</v>
      </c>
    </row>
    <row r="43" spans="1:83" s="13" customFormat="1" x14ac:dyDescent="0.3">
      <c r="A43" s="13">
        <v>58</v>
      </c>
      <c r="B43" s="13" t="s">
        <v>809</v>
      </c>
      <c r="D43" s="4">
        <v>205</v>
      </c>
      <c r="E43" s="13">
        <v>2006</v>
      </c>
      <c r="BW43" s="13">
        <v>47</v>
      </c>
      <c r="BX43" s="13">
        <v>59</v>
      </c>
      <c r="BY43" s="13">
        <v>44</v>
      </c>
      <c r="BZ43" s="13">
        <v>49</v>
      </c>
    </row>
    <row r="44" spans="1:83" s="13" customFormat="1" x14ac:dyDescent="0.3">
      <c r="A44" s="13">
        <v>58</v>
      </c>
      <c r="B44" s="13" t="s">
        <v>809</v>
      </c>
      <c r="D44" s="4">
        <v>205</v>
      </c>
      <c r="E44" s="13">
        <v>2007</v>
      </c>
      <c r="BW44" s="13">
        <v>22</v>
      </c>
      <c r="BX44" s="13">
        <v>31</v>
      </c>
      <c r="BY44" s="13">
        <v>27</v>
      </c>
      <c r="BZ44" s="13">
        <v>67</v>
      </c>
    </row>
    <row r="45" spans="1:83" s="6" customFormat="1" x14ac:dyDescent="0.3">
      <c r="A45" s="6">
        <v>69</v>
      </c>
      <c r="B45" s="6" t="s">
        <v>221</v>
      </c>
      <c r="E45" s="34">
        <v>39722</v>
      </c>
      <c r="F45" s="6" t="s">
        <v>223</v>
      </c>
      <c r="G45" s="6" t="s">
        <v>133</v>
      </c>
      <c r="I45" s="6" t="s">
        <v>930</v>
      </c>
      <c r="AX45" s="6">
        <v>2.8</v>
      </c>
      <c r="CE45" s="6" t="s">
        <v>934</v>
      </c>
    </row>
    <row r="46" spans="1:83" s="6" customFormat="1" x14ac:dyDescent="0.3">
      <c r="A46" s="6">
        <v>69</v>
      </c>
      <c r="B46" s="6" t="s">
        <v>220</v>
      </c>
      <c r="E46" s="34">
        <v>39722</v>
      </c>
      <c r="F46" s="6" t="s">
        <v>223</v>
      </c>
      <c r="G46" s="6" t="s">
        <v>133</v>
      </c>
      <c r="I46" s="6" t="s">
        <v>931</v>
      </c>
      <c r="AX46" s="6">
        <v>0.6</v>
      </c>
      <c r="BT46" s="7">
        <f>(AX45-AX46)/AX45*100</f>
        <v>78.571428571428569</v>
      </c>
    </row>
    <row r="47" spans="1:83" s="6" customFormat="1" x14ac:dyDescent="0.3">
      <c r="A47" s="6">
        <v>69</v>
      </c>
      <c r="B47" s="6" t="s">
        <v>221</v>
      </c>
      <c r="E47" s="34">
        <v>39753</v>
      </c>
      <c r="F47" s="6" t="s">
        <v>223</v>
      </c>
      <c r="G47" s="6" t="s">
        <v>133</v>
      </c>
      <c r="I47" s="6" t="s">
        <v>932</v>
      </c>
      <c r="AX47" s="6">
        <v>3.1</v>
      </c>
    </row>
    <row r="48" spans="1:83" s="6" customFormat="1" x14ac:dyDescent="0.3">
      <c r="A48" s="6">
        <v>69</v>
      </c>
      <c r="B48" s="6" t="s">
        <v>220</v>
      </c>
      <c r="E48" s="34">
        <v>39753</v>
      </c>
      <c r="F48" s="6" t="s">
        <v>223</v>
      </c>
      <c r="G48" s="6" t="s">
        <v>133</v>
      </c>
      <c r="I48" s="6" t="s">
        <v>933</v>
      </c>
      <c r="AX48" s="6">
        <v>1.5</v>
      </c>
      <c r="BT48" s="7">
        <f t="shared" ref="BT48" si="24">(AX47-AX48)/AX47*100</f>
        <v>51.612903225806448</v>
      </c>
    </row>
    <row r="49" spans="1:72" s="6" customFormat="1" x14ac:dyDescent="0.3">
      <c r="A49" s="6">
        <v>69</v>
      </c>
      <c r="B49" s="6" t="s">
        <v>221</v>
      </c>
      <c r="E49" s="34">
        <v>39783</v>
      </c>
      <c r="F49" s="6" t="s">
        <v>223</v>
      </c>
      <c r="G49" s="6" t="s">
        <v>133</v>
      </c>
      <c r="AX49" s="6">
        <v>3.2</v>
      </c>
    </row>
    <row r="50" spans="1:72" s="6" customFormat="1" x14ac:dyDescent="0.3">
      <c r="A50" s="6">
        <v>69</v>
      </c>
      <c r="B50" s="6" t="s">
        <v>220</v>
      </c>
      <c r="E50" s="34">
        <v>39783</v>
      </c>
      <c r="F50" s="6" t="s">
        <v>223</v>
      </c>
      <c r="G50" s="6" t="s">
        <v>133</v>
      </c>
      <c r="AX50" s="6">
        <v>2.4</v>
      </c>
      <c r="BT50" s="7">
        <f t="shared" ref="BT50" si="25">(AX49-AX50)/AX49*100</f>
        <v>25.000000000000007</v>
      </c>
    </row>
    <row r="51" spans="1:72" s="6" customFormat="1" x14ac:dyDescent="0.3">
      <c r="A51" s="6">
        <v>69</v>
      </c>
      <c r="B51" s="6" t="s">
        <v>221</v>
      </c>
      <c r="E51" s="34">
        <v>39814</v>
      </c>
      <c r="F51" s="6" t="s">
        <v>223</v>
      </c>
      <c r="G51" s="6" t="s">
        <v>133</v>
      </c>
      <c r="AX51" s="6">
        <v>4.3</v>
      </c>
    </row>
    <row r="52" spans="1:72" s="6" customFormat="1" x14ac:dyDescent="0.3">
      <c r="A52" s="6">
        <v>69</v>
      </c>
      <c r="B52" s="6" t="s">
        <v>220</v>
      </c>
      <c r="E52" s="34">
        <v>39814</v>
      </c>
      <c r="F52" s="6" t="s">
        <v>223</v>
      </c>
      <c r="G52" s="6" t="s">
        <v>133</v>
      </c>
      <c r="AX52" s="6">
        <v>3</v>
      </c>
      <c r="BT52" s="7">
        <f t="shared" ref="BT52" si="26">(AX51-AX52)/AX51*100</f>
        <v>30.232558139534881</v>
      </c>
    </row>
    <row r="53" spans="1:72" s="6" customFormat="1" x14ac:dyDescent="0.3">
      <c r="A53" s="6">
        <v>69</v>
      </c>
      <c r="B53" s="6" t="s">
        <v>221</v>
      </c>
      <c r="E53" s="34">
        <v>39845</v>
      </c>
      <c r="F53" s="6" t="s">
        <v>223</v>
      </c>
      <c r="G53" s="6" t="s">
        <v>133</v>
      </c>
      <c r="AX53" s="6">
        <v>3.9</v>
      </c>
    </row>
    <row r="54" spans="1:72" s="6" customFormat="1" x14ac:dyDescent="0.3">
      <c r="A54" s="6">
        <v>69</v>
      </c>
      <c r="B54" s="6" t="s">
        <v>220</v>
      </c>
      <c r="E54" s="34">
        <v>39845</v>
      </c>
      <c r="F54" s="6" t="s">
        <v>223</v>
      </c>
      <c r="G54" s="6" t="s">
        <v>133</v>
      </c>
      <c r="AX54" s="6">
        <v>3.2</v>
      </c>
      <c r="BT54" s="7">
        <f t="shared" ref="BT54" si="27">(AX53-AX54)/AX53*100</f>
        <v>17.948717948717942</v>
      </c>
    </row>
    <row r="55" spans="1:72" s="6" customFormat="1" x14ac:dyDescent="0.3">
      <c r="A55" s="6">
        <v>69</v>
      </c>
      <c r="B55" s="6" t="s">
        <v>221</v>
      </c>
      <c r="E55" s="34">
        <v>39873</v>
      </c>
      <c r="F55" s="6" t="s">
        <v>223</v>
      </c>
      <c r="G55" s="6" t="s">
        <v>133</v>
      </c>
      <c r="AX55" s="6">
        <v>3.3</v>
      </c>
    </row>
    <row r="56" spans="1:72" s="6" customFormat="1" x14ac:dyDescent="0.3">
      <c r="A56" s="6">
        <v>69</v>
      </c>
      <c r="B56" s="6" t="s">
        <v>220</v>
      </c>
      <c r="E56" s="34">
        <v>39873</v>
      </c>
      <c r="F56" s="6" t="s">
        <v>223</v>
      </c>
      <c r="G56" s="6" t="s">
        <v>133</v>
      </c>
      <c r="AX56" s="6">
        <v>2.2000000000000002</v>
      </c>
      <c r="BT56" s="7">
        <f t="shared" ref="BT56" si="28">(AX55-AX56)/AX55*100</f>
        <v>33.333333333333329</v>
      </c>
    </row>
    <row r="57" spans="1:72" s="6" customFormat="1" x14ac:dyDescent="0.3">
      <c r="A57" s="6">
        <v>69</v>
      </c>
      <c r="B57" s="6" t="s">
        <v>221</v>
      </c>
      <c r="E57" s="34">
        <v>39904</v>
      </c>
      <c r="F57" s="6" t="s">
        <v>223</v>
      </c>
      <c r="G57" s="6" t="s">
        <v>133</v>
      </c>
      <c r="AX57" s="6">
        <v>2.8</v>
      </c>
    </row>
    <row r="58" spans="1:72" s="6" customFormat="1" x14ac:dyDescent="0.3">
      <c r="A58" s="6">
        <v>69</v>
      </c>
      <c r="B58" s="6" t="s">
        <v>220</v>
      </c>
      <c r="E58" s="34">
        <v>39904</v>
      </c>
      <c r="F58" s="6" t="s">
        <v>223</v>
      </c>
      <c r="G58" s="6" t="s">
        <v>133</v>
      </c>
      <c r="AX58" s="6">
        <v>0.4</v>
      </c>
      <c r="BT58" s="7">
        <f t="shared" ref="BT58" si="29">(AX57-AX58)/AX57*100</f>
        <v>85.714285714285722</v>
      </c>
    </row>
    <row r="59" spans="1:72" s="6" customFormat="1" x14ac:dyDescent="0.3">
      <c r="A59" s="6">
        <v>69</v>
      </c>
      <c r="B59" s="6" t="s">
        <v>221</v>
      </c>
      <c r="E59" s="34">
        <v>39934</v>
      </c>
      <c r="F59" s="6" t="s">
        <v>223</v>
      </c>
      <c r="G59" s="6" t="s">
        <v>133</v>
      </c>
      <c r="AX59" s="6">
        <v>5.8</v>
      </c>
    </row>
    <row r="60" spans="1:72" s="6" customFormat="1" x14ac:dyDescent="0.3">
      <c r="A60" s="6">
        <v>69</v>
      </c>
      <c r="B60" s="6" t="s">
        <v>220</v>
      </c>
      <c r="E60" s="34">
        <v>39934</v>
      </c>
      <c r="F60" s="6" t="s">
        <v>223</v>
      </c>
      <c r="G60" s="6" t="s">
        <v>133</v>
      </c>
      <c r="AX60" s="6">
        <v>3.8</v>
      </c>
      <c r="BT60" s="7">
        <f t="shared" ref="BT60" si="30">(AX59-AX60)/AX59*100</f>
        <v>34.482758620689658</v>
      </c>
    </row>
    <row r="61" spans="1:72" s="6" customFormat="1" x14ac:dyDescent="0.3">
      <c r="A61" s="6">
        <v>69</v>
      </c>
      <c r="B61" s="6" t="s">
        <v>221</v>
      </c>
      <c r="E61" s="34">
        <v>39965</v>
      </c>
      <c r="F61" s="6" t="s">
        <v>223</v>
      </c>
      <c r="G61" s="6" t="s">
        <v>133</v>
      </c>
      <c r="AX61" s="6">
        <v>2.5</v>
      </c>
    </row>
    <row r="62" spans="1:72" s="6" customFormat="1" x14ac:dyDescent="0.3">
      <c r="A62" s="6">
        <v>69</v>
      </c>
      <c r="B62" s="6" t="s">
        <v>220</v>
      </c>
      <c r="E62" s="34">
        <v>39965</v>
      </c>
      <c r="F62" s="6" t="s">
        <v>223</v>
      </c>
      <c r="G62" s="6" t="s">
        <v>133</v>
      </c>
      <c r="AX62" s="6">
        <v>0.5</v>
      </c>
      <c r="BT62" s="7">
        <f t="shared" ref="BT62" si="31">(AX61-AX62)/AX61*100</f>
        <v>80</v>
      </c>
    </row>
    <row r="63" spans="1:72" s="6" customFormat="1" x14ac:dyDescent="0.3">
      <c r="A63" s="6">
        <v>69</v>
      </c>
      <c r="B63" s="6" t="s">
        <v>221</v>
      </c>
      <c r="E63" s="34">
        <v>39995</v>
      </c>
      <c r="F63" s="6" t="s">
        <v>223</v>
      </c>
      <c r="G63" s="6" t="s">
        <v>133</v>
      </c>
      <c r="AX63" s="6">
        <v>1.6</v>
      </c>
    </row>
    <row r="64" spans="1:72" s="6" customFormat="1" x14ac:dyDescent="0.3">
      <c r="A64" s="6">
        <v>69</v>
      </c>
      <c r="B64" s="6" t="s">
        <v>220</v>
      </c>
      <c r="E64" s="34">
        <v>39995</v>
      </c>
      <c r="F64" s="6" t="s">
        <v>223</v>
      </c>
      <c r="G64" s="6" t="s">
        <v>133</v>
      </c>
      <c r="AX64" s="6">
        <v>0</v>
      </c>
      <c r="BT64" s="7">
        <f t="shared" ref="BT64" si="32">(AX63-AX64)/AX63*100</f>
        <v>100</v>
      </c>
    </row>
    <row r="65" spans="1:83" s="6" customFormat="1" x14ac:dyDescent="0.3">
      <c r="A65" s="6">
        <v>69</v>
      </c>
      <c r="B65" s="6" t="s">
        <v>221</v>
      </c>
      <c r="E65" s="34">
        <v>40026</v>
      </c>
      <c r="F65" s="6" t="s">
        <v>223</v>
      </c>
      <c r="G65" s="6" t="s">
        <v>133</v>
      </c>
      <c r="AX65" s="6">
        <v>0.5</v>
      </c>
    </row>
    <row r="66" spans="1:83" s="6" customFormat="1" x14ac:dyDescent="0.3">
      <c r="A66" s="6">
        <v>69</v>
      </c>
      <c r="B66" s="6" t="s">
        <v>220</v>
      </c>
      <c r="E66" s="34">
        <v>40026</v>
      </c>
      <c r="F66" s="6" t="s">
        <v>223</v>
      </c>
      <c r="G66" s="6" t="s">
        <v>133</v>
      </c>
      <c r="AX66" s="6">
        <v>0.2</v>
      </c>
      <c r="BT66" s="7">
        <f t="shared" ref="BT66" si="33">(AX65-AX66)/AX65*100</f>
        <v>60</v>
      </c>
    </row>
    <row r="67" spans="1:83" s="6" customFormat="1" x14ac:dyDescent="0.3">
      <c r="A67" s="6">
        <v>69</v>
      </c>
      <c r="B67" s="6" t="s">
        <v>221</v>
      </c>
      <c r="E67" s="34">
        <v>40057</v>
      </c>
      <c r="F67" s="6" t="s">
        <v>223</v>
      </c>
      <c r="G67" s="6" t="s">
        <v>133</v>
      </c>
      <c r="AX67" s="6">
        <v>0.4</v>
      </c>
    </row>
    <row r="68" spans="1:83" s="6" customFormat="1" x14ac:dyDescent="0.3">
      <c r="A68" s="6">
        <v>69</v>
      </c>
      <c r="B68" s="6" t="s">
        <v>220</v>
      </c>
      <c r="E68" s="34">
        <v>40057</v>
      </c>
      <c r="F68" s="6" t="s">
        <v>223</v>
      </c>
      <c r="G68" s="6" t="s">
        <v>133</v>
      </c>
      <c r="AX68" s="6">
        <v>0</v>
      </c>
      <c r="BT68" s="7">
        <f t="shared" ref="BT68" si="34">(AX67-AX68)/AX67*100</f>
        <v>100</v>
      </c>
    </row>
    <row r="69" spans="1:83" s="6" customFormat="1" x14ac:dyDescent="0.3">
      <c r="A69" s="6">
        <v>69</v>
      </c>
      <c r="B69" s="6" t="s">
        <v>221</v>
      </c>
      <c r="E69" s="34">
        <v>40087</v>
      </c>
      <c r="F69" s="6" t="s">
        <v>223</v>
      </c>
      <c r="G69" s="6" t="s">
        <v>133</v>
      </c>
      <c r="AX69" s="6">
        <v>2.4</v>
      </c>
    </row>
    <row r="70" spans="1:83" s="6" customFormat="1" x14ac:dyDescent="0.3">
      <c r="A70" s="6">
        <v>69</v>
      </c>
      <c r="B70" s="6" t="s">
        <v>220</v>
      </c>
      <c r="E70" s="34">
        <v>40087</v>
      </c>
      <c r="F70" s="6" t="s">
        <v>223</v>
      </c>
      <c r="G70" s="6" t="s">
        <v>133</v>
      </c>
      <c r="AX70" s="6">
        <v>0.7</v>
      </c>
      <c r="BT70" s="7">
        <f t="shared" ref="BT70" si="35">(AX69-AX70)/AX69*100</f>
        <v>70.833333333333343</v>
      </c>
    </row>
    <row r="71" spans="1:83" s="8" customFormat="1" x14ac:dyDescent="0.3">
      <c r="A71" s="8">
        <v>87</v>
      </c>
      <c r="B71" s="8" t="s">
        <v>1169</v>
      </c>
      <c r="C71" s="8" t="s">
        <v>71</v>
      </c>
      <c r="D71" s="8">
        <v>941</v>
      </c>
      <c r="F71" s="8" t="s">
        <v>1170</v>
      </c>
      <c r="G71" s="8" t="s">
        <v>915</v>
      </c>
      <c r="J71" s="8" t="s">
        <v>1171</v>
      </c>
      <c r="K71" s="8" t="s">
        <v>1172</v>
      </c>
      <c r="M71" s="8" t="s">
        <v>1173</v>
      </c>
      <c r="BT71" s="8">
        <v>64</v>
      </c>
      <c r="BY71" s="8">
        <v>28</v>
      </c>
      <c r="CE71" s="8" t="s">
        <v>1168</v>
      </c>
    </row>
    <row r="72" spans="1:83" s="4" customFormat="1" x14ac:dyDescent="0.3">
      <c r="A72" s="4">
        <v>105</v>
      </c>
      <c r="B72" s="4" t="s">
        <v>1464</v>
      </c>
      <c r="C72" s="4" t="s">
        <v>1479</v>
      </c>
      <c r="E72" s="4">
        <v>2001</v>
      </c>
      <c r="F72" s="4" t="s">
        <v>1477</v>
      </c>
      <c r="G72" s="4" t="s">
        <v>1478</v>
      </c>
      <c r="I72" s="4" t="s">
        <v>1472</v>
      </c>
      <c r="J72" s="4" t="s">
        <v>1475</v>
      </c>
      <c r="K72" s="4" t="s">
        <v>1476</v>
      </c>
      <c r="L72" s="4" t="s">
        <v>294</v>
      </c>
      <c r="BB72" s="4">
        <v>0.05</v>
      </c>
      <c r="BC72" s="4">
        <v>0.34</v>
      </c>
      <c r="BD72" s="4">
        <v>431</v>
      </c>
      <c r="BM72" s="4">
        <v>0.12</v>
      </c>
      <c r="BN72" s="4">
        <v>0.73</v>
      </c>
      <c r="BO72" s="4">
        <v>0.75</v>
      </c>
      <c r="CE72" s="4" t="s">
        <v>1474</v>
      </c>
    </row>
    <row r="73" spans="1:83" s="4" customFormat="1" x14ac:dyDescent="0.3">
      <c r="A73" s="4">
        <v>105</v>
      </c>
      <c r="B73" s="4" t="s">
        <v>1465</v>
      </c>
      <c r="C73" s="4" t="s">
        <v>1479</v>
      </c>
      <c r="E73" s="4">
        <v>2001</v>
      </c>
      <c r="F73" s="4" t="s">
        <v>1477</v>
      </c>
      <c r="G73" s="4" t="s">
        <v>1478</v>
      </c>
      <c r="I73" s="4" t="s">
        <v>1472</v>
      </c>
      <c r="J73" s="4" t="s">
        <v>1475</v>
      </c>
      <c r="K73" s="4" t="s">
        <v>1476</v>
      </c>
      <c r="L73" s="4" t="s">
        <v>294</v>
      </c>
      <c r="BB73" s="4">
        <v>0.06</v>
      </c>
      <c r="BC73" s="4">
        <v>0.25</v>
      </c>
      <c r="BD73" s="4">
        <v>128</v>
      </c>
      <c r="BM73" s="4">
        <v>0.1</v>
      </c>
      <c r="BN73" s="4">
        <v>0.37</v>
      </c>
      <c r="BO73" s="4">
        <v>0.19</v>
      </c>
      <c r="BX73" s="5">
        <f>(BM72-BM73)/BM72*100</f>
        <v>16.666666666666661</v>
      </c>
      <c r="BY73" s="5">
        <f t="shared" ref="BY73:BZ73" si="36">(BN72-BN73)/BN72*100</f>
        <v>49.315068493150683</v>
      </c>
      <c r="BZ73" s="5">
        <f t="shared" si="36"/>
        <v>74.666666666666671</v>
      </c>
    </row>
    <row r="74" spans="1:83" s="4" customFormat="1" x14ac:dyDescent="0.3">
      <c r="A74" s="4">
        <v>105</v>
      </c>
      <c r="B74" s="4" t="s">
        <v>1466</v>
      </c>
      <c r="C74" s="4" t="s">
        <v>1479</v>
      </c>
      <c r="E74" s="4">
        <v>2001</v>
      </c>
      <c r="F74" s="4" t="s">
        <v>1477</v>
      </c>
      <c r="G74" s="4" t="s">
        <v>1478</v>
      </c>
      <c r="I74" s="4" t="s">
        <v>1472</v>
      </c>
      <c r="J74" s="4" t="s">
        <v>1475</v>
      </c>
      <c r="K74" s="4" t="s">
        <v>1476</v>
      </c>
      <c r="L74" s="4" t="s">
        <v>294</v>
      </c>
      <c r="BB74" s="4">
        <v>0.06</v>
      </c>
      <c r="BC74" s="4">
        <v>0.08</v>
      </c>
      <c r="BD74" s="4">
        <v>90</v>
      </c>
      <c r="BM74" s="4">
        <v>0.11</v>
      </c>
      <c r="BN74" s="4">
        <v>0.15</v>
      </c>
      <c r="BO74" s="4">
        <v>0.1</v>
      </c>
    </row>
    <row r="75" spans="1:83" s="4" customFormat="1" x14ac:dyDescent="0.3">
      <c r="A75" s="4">
        <v>105</v>
      </c>
      <c r="B75" s="4" t="s">
        <v>1467</v>
      </c>
      <c r="C75" s="4" t="s">
        <v>1479</v>
      </c>
      <c r="E75" s="4">
        <v>2001</v>
      </c>
      <c r="F75" s="4" t="s">
        <v>1477</v>
      </c>
      <c r="G75" s="4" t="s">
        <v>1478</v>
      </c>
      <c r="I75" s="4" t="s">
        <v>1472</v>
      </c>
      <c r="J75" s="4" t="s">
        <v>1475</v>
      </c>
      <c r="K75" s="4" t="s">
        <v>1476</v>
      </c>
      <c r="L75" s="4" t="s">
        <v>294</v>
      </c>
      <c r="BB75" s="4">
        <v>7.0000000000000007E-2</v>
      </c>
      <c r="BC75" s="4">
        <v>0.09</v>
      </c>
      <c r="BD75" s="4">
        <v>25</v>
      </c>
      <c r="BM75" s="4">
        <v>7.0000000000000007E-2</v>
      </c>
      <c r="BN75" s="4">
        <v>0.11</v>
      </c>
      <c r="BO75" s="4">
        <v>0.02</v>
      </c>
      <c r="BX75" s="5">
        <f t="shared" ref="BX75:BX83" si="37">(BM74-BM75)/BM74*100</f>
        <v>36.36363636363636</v>
      </c>
      <c r="BY75" s="5">
        <f t="shared" ref="BY75:BY83" si="38">(BN74-BN75)/BN74*100</f>
        <v>26.666666666666668</v>
      </c>
      <c r="BZ75" s="5">
        <f t="shared" ref="BZ75:BZ83" si="39">(BO74-BO75)/BO74*100</f>
        <v>80</v>
      </c>
    </row>
    <row r="76" spans="1:83" s="4" customFormat="1" x14ac:dyDescent="0.3">
      <c r="A76" s="4">
        <v>105</v>
      </c>
      <c r="B76" s="4" t="s">
        <v>1468</v>
      </c>
      <c r="C76" s="4" t="s">
        <v>1480</v>
      </c>
      <c r="E76" s="4">
        <v>2001</v>
      </c>
      <c r="F76" s="4" t="s">
        <v>1477</v>
      </c>
      <c r="G76" s="4" t="s">
        <v>1478</v>
      </c>
      <c r="I76" s="4" t="s">
        <v>1473</v>
      </c>
      <c r="J76" s="4" t="s">
        <v>1475</v>
      </c>
      <c r="K76" s="4" t="s">
        <v>1476</v>
      </c>
      <c r="L76" s="4" t="s">
        <v>294</v>
      </c>
      <c r="BB76" s="4">
        <v>7.0000000000000007E-2</v>
      </c>
      <c r="BC76" s="4">
        <v>4.5999999999999996</v>
      </c>
      <c r="BD76" s="4">
        <v>3800</v>
      </c>
      <c r="BM76" s="4">
        <v>0.14000000000000001</v>
      </c>
      <c r="BN76" s="4">
        <v>7.64</v>
      </c>
      <c r="BO76" s="4">
        <v>6.82</v>
      </c>
    </row>
    <row r="77" spans="1:83" s="4" customFormat="1" x14ac:dyDescent="0.3">
      <c r="A77" s="4">
        <v>105</v>
      </c>
      <c r="B77" s="4" t="s">
        <v>1469</v>
      </c>
      <c r="C77" s="4" t="s">
        <v>1480</v>
      </c>
      <c r="E77" s="4">
        <v>2001</v>
      </c>
      <c r="F77" s="4" t="s">
        <v>1477</v>
      </c>
      <c r="G77" s="4" t="s">
        <v>1478</v>
      </c>
      <c r="I77" s="4" t="s">
        <v>1473</v>
      </c>
      <c r="J77" s="4" t="s">
        <v>1475</v>
      </c>
      <c r="K77" s="4" t="s">
        <v>1476</v>
      </c>
      <c r="L77" s="4" t="s">
        <v>294</v>
      </c>
      <c r="BB77" s="4">
        <v>7.0000000000000007E-2</v>
      </c>
      <c r="BC77" s="4">
        <v>1.2</v>
      </c>
      <c r="BD77" s="4">
        <v>590</v>
      </c>
      <c r="BM77" s="4">
        <v>0.12</v>
      </c>
      <c r="BN77" s="4">
        <v>1.57</v>
      </c>
      <c r="BO77" s="4">
        <v>0.92</v>
      </c>
      <c r="BX77" s="5">
        <f t="shared" ref="BX77:BX83" si="40">(BM76-BM77)/BM76*100</f>
        <v>14.285714285714295</v>
      </c>
      <c r="BY77" s="5">
        <f t="shared" ref="BY77:BY83" si="41">(BN76-BN77)/BN76*100</f>
        <v>79.450261780104697</v>
      </c>
      <c r="BZ77" s="5">
        <f t="shared" ref="BZ77:BZ83" si="42">(BO76-BO77)/BO76*100</f>
        <v>86.510263929618773</v>
      </c>
    </row>
    <row r="78" spans="1:83" s="4" customFormat="1" x14ac:dyDescent="0.3">
      <c r="A78" s="4">
        <v>105</v>
      </c>
      <c r="B78" s="4" t="s">
        <v>1470</v>
      </c>
      <c r="C78" s="4" t="s">
        <v>1480</v>
      </c>
      <c r="E78" s="4">
        <v>2001</v>
      </c>
      <c r="F78" s="4" t="s">
        <v>1477</v>
      </c>
      <c r="G78" s="4" t="s">
        <v>1478</v>
      </c>
      <c r="I78" s="4" t="s">
        <v>1473</v>
      </c>
      <c r="J78" s="4" t="s">
        <v>1475</v>
      </c>
      <c r="K78" s="4" t="s">
        <v>1476</v>
      </c>
      <c r="L78" s="4" t="s">
        <v>294</v>
      </c>
      <c r="BB78" s="4">
        <v>0.08</v>
      </c>
      <c r="BC78" s="4">
        <v>1.6</v>
      </c>
      <c r="BD78" s="4">
        <v>1300</v>
      </c>
      <c r="BM78" s="4">
        <v>0.09</v>
      </c>
      <c r="BN78" s="4">
        <v>1.36</v>
      </c>
      <c r="BO78" s="4">
        <v>1.2</v>
      </c>
    </row>
    <row r="79" spans="1:83" s="4" customFormat="1" x14ac:dyDescent="0.3">
      <c r="A79" s="4">
        <v>105</v>
      </c>
      <c r="B79" s="4" t="s">
        <v>1471</v>
      </c>
      <c r="C79" s="4" t="s">
        <v>1480</v>
      </c>
      <c r="E79" s="4">
        <v>2001</v>
      </c>
      <c r="F79" s="4" t="s">
        <v>1477</v>
      </c>
      <c r="G79" s="4" t="s">
        <v>1478</v>
      </c>
      <c r="I79" s="4" t="s">
        <v>1473</v>
      </c>
      <c r="J79" s="4" t="s">
        <v>1475</v>
      </c>
      <c r="K79" s="4" t="s">
        <v>1476</v>
      </c>
      <c r="L79" s="4" t="s">
        <v>294</v>
      </c>
      <c r="BB79" s="4">
        <v>7.0000000000000007E-2</v>
      </c>
      <c r="BC79" s="4">
        <v>0.47</v>
      </c>
      <c r="BD79" s="4">
        <v>150</v>
      </c>
      <c r="BM79" s="4">
        <v>0.04</v>
      </c>
      <c r="BN79" s="4">
        <v>0.14000000000000001</v>
      </c>
      <c r="BO79" s="4">
        <v>0.05</v>
      </c>
      <c r="BX79" s="5">
        <f t="shared" ref="BX79:BX83" si="43">(BM78-BM79)/BM78*100</f>
        <v>55.555555555555557</v>
      </c>
      <c r="BY79" s="5">
        <f t="shared" ref="BY79:BY83" si="44">(BN78-BN79)/BN78*100</f>
        <v>89.705882352941174</v>
      </c>
      <c r="BZ79" s="5">
        <f t="shared" ref="BZ79:BZ83" si="45">(BO78-BO79)/BO78*100</f>
        <v>95.833333333333329</v>
      </c>
    </row>
    <row r="80" spans="1:83" s="4" customFormat="1" x14ac:dyDescent="0.3">
      <c r="A80" s="4">
        <v>105</v>
      </c>
      <c r="B80" s="4" t="s">
        <v>1464</v>
      </c>
      <c r="C80" s="4" t="s">
        <v>1479</v>
      </c>
      <c r="E80" s="4">
        <v>2002</v>
      </c>
      <c r="F80" s="4" t="s">
        <v>1477</v>
      </c>
      <c r="G80" s="4" t="s">
        <v>1478</v>
      </c>
      <c r="I80" s="4" t="s">
        <v>1473</v>
      </c>
      <c r="J80" s="4" t="s">
        <v>1475</v>
      </c>
      <c r="K80" s="4" t="s">
        <v>1476</v>
      </c>
      <c r="L80" s="4" t="s">
        <v>294</v>
      </c>
      <c r="BB80" s="4">
        <v>0.08</v>
      </c>
      <c r="BC80" s="4">
        <v>3.3</v>
      </c>
      <c r="BD80" s="4">
        <v>2900</v>
      </c>
      <c r="BM80" s="4">
        <v>0.33</v>
      </c>
      <c r="BN80" s="4">
        <v>11.63</v>
      </c>
      <c r="BO80" s="4">
        <v>11.41</v>
      </c>
    </row>
    <row r="81" spans="1:78" s="4" customFormat="1" x14ac:dyDescent="0.3">
      <c r="A81" s="4">
        <v>105</v>
      </c>
      <c r="B81" s="4" t="s">
        <v>1465</v>
      </c>
      <c r="C81" s="4" t="s">
        <v>1479</v>
      </c>
      <c r="E81" s="4">
        <v>2002</v>
      </c>
      <c r="F81" s="4" t="s">
        <v>1477</v>
      </c>
      <c r="G81" s="4" t="s">
        <v>1478</v>
      </c>
      <c r="I81" s="4" t="s">
        <v>1473</v>
      </c>
      <c r="J81" s="4" t="s">
        <v>1475</v>
      </c>
      <c r="K81" s="4" t="s">
        <v>1476</v>
      </c>
      <c r="L81" s="4" t="s">
        <v>294</v>
      </c>
      <c r="BB81" s="4">
        <v>0.08</v>
      </c>
      <c r="BC81" s="4">
        <v>0.69</v>
      </c>
      <c r="BD81" s="4">
        <v>490</v>
      </c>
      <c r="BM81" s="4">
        <v>0.14000000000000001</v>
      </c>
      <c r="BN81" s="4">
        <v>1.17</v>
      </c>
      <c r="BO81" s="4">
        <v>1.35</v>
      </c>
      <c r="BX81" s="5">
        <f t="shared" ref="BX81:BX83" si="46">(BM80-BM81)/BM80*100</f>
        <v>57.575757575757571</v>
      </c>
      <c r="BY81" s="5">
        <f t="shared" ref="BY81:BY83" si="47">(BN80-BN81)/BN80*100</f>
        <v>89.939810834049865</v>
      </c>
      <c r="BZ81" s="5">
        <f t="shared" ref="BZ81:BZ83" si="48">(BO80-BO81)/BO80*100</f>
        <v>88.168273444347065</v>
      </c>
    </row>
    <row r="82" spans="1:78" s="4" customFormat="1" x14ac:dyDescent="0.3">
      <c r="A82" s="4">
        <v>105</v>
      </c>
      <c r="B82" s="4" t="s">
        <v>1466</v>
      </c>
      <c r="C82" s="4" t="s">
        <v>1479</v>
      </c>
      <c r="E82" s="4">
        <v>2002</v>
      </c>
      <c r="F82" s="4" t="s">
        <v>1477</v>
      </c>
      <c r="G82" s="4" t="s">
        <v>1478</v>
      </c>
      <c r="I82" s="4" t="s">
        <v>1473</v>
      </c>
      <c r="J82" s="4" t="s">
        <v>1475</v>
      </c>
      <c r="K82" s="4" t="s">
        <v>1476</v>
      </c>
      <c r="L82" s="4" t="s">
        <v>294</v>
      </c>
      <c r="BB82" s="4">
        <v>0.08</v>
      </c>
      <c r="BC82" s="4">
        <v>1.5</v>
      </c>
      <c r="BD82" s="4">
        <v>1400</v>
      </c>
      <c r="BM82" s="4">
        <v>0.26</v>
      </c>
      <c r="BN82" s="4">
        <v>5.93</v>
      </c>
      <c r="BO82" s="4">
        <v>5.38</v>
      </c>
    </row>
    <row r="83" spans="1:78" s="4" customFormat="1" x14ac:dyDescent="0.3">
      <c r="A83" s="4">
        <v>105</v>
      </c>
      <c r="B83" s="4" t="s">
        <v>1467</v>
      </c>
      <c r="C83" s="4" t="s">
        <v>1479</v>
      </c>
      <c r="E83" s="4">
        <v>2002</v>
      </c>
      <c r="F83" s="4" t="s">
        <v>1477</v>
      </c>
      <c r="G83" s="4" t="s">
        <v>1478</v>
      </c>
      <c r="I83" s="4" t="s">
        <v>1473</v>
      </c>
      <c r="J83" s="4" t="s">
        <v>1475</v>
      </c>
      <c r="K83" s="4" t="s">
        <v>1476</v>
      </c>
      <c r="L83" s="4" t="s">
        <v>294</v>
      </c>
      <c r="BB83" s="4">
        <v>0.09</v>
      </c>
      <c r="BC83" s="4">
        <v>0.43</v>
      </c>
      <c r="BD83" s="4">
        <v>320</v>
      </c>
      <c r="BM83" s="4">
        <v>0.11</v>
      </c>
      <c r="BN83" s="4">
        <v>0.64</v>
      </c>
      <c r="BO83" s="4">
        <v>0.54</v>
      </c>
      <c r="BX83" s="5">
        <f t="shared" ref="BX83" si="49">(BM82-BM83)/BM82*100</f>
        <v>57.692307692307701</v>
      </c>
      <c r="BY83" s="5">
        <f t="shared" ref="BY83" si="50">(BN82-BN83)/BN82*100</f>
        <v>89.207419898819566</v>
      </c>
      <c r="BZ83" s="5">
        <f t="shared" ref="BZ83" si="51">(BO82-BO83)/BO82*100</f>
        <v>89.962825278810413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23"/>
  <sheetViews>
    <sheetView tabSelected="1" workbookViewId="0">
      <pane ySplit="1" topLeftCell="A104" activePane="bottomLeft" state="frozen"/>
      <selection pane="bottomLeft" activeCell="E120" sqref="E120"/>
    </sheetView>
  </sheetViews>
  <sheetFormatPr defaultRowHeight="14.4" x14ac:dyDescent="0.3"/>
  <cols>
    <col min="2" max="2" width="10.77734375" customWidth="1"/>
    <col min="5" max="5" width="9.5546875" bestFit="1" customWidth="1"/>
    <col min="22" max="35" width="0" hidden="1" customWidth="1"/>
    <col min="39" max="39" width="10.21875" customWidth="1"/>
    <col min="56" max="70" width="8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1364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24</v>
      </c>
      <c r="B2" s="4" t="s">
        <v>406</v>
      </c>
      <c r="C2" s="4" t="s">
        <v>362</v>
      </c>
      <c r="D2" s="4">
        <v>8.9999999999999993E-3</v>
      </c>
      <c r="E2" s="4" t="s">
        <v>409</v>
      </c>
      <c r="F2" s="4" t="s">
        <v>411</v>
      </c>
      <c r="G2" s="4" t="s">
        <v>346</v>
      </c>
      <c r="H2" s="4" t="s">
        <v>385</v>
      </c>
      <c r="I2" s="4" t="s">
        <v>385</v>
      </c>
      <c r="J2" s="4" t="s">
        <v>412</v>
      </c>
      <c r="K2" s="4" t="s">
        <v>413</v>
      </c>
      <c r="L2" s="4" t="s">
        <v>416</v>
      </c>
      <c r="BI2" s="4">
        <v>91.2</v>
      </c>
      <c r="BL2" s="4">
        <v>551</v>
      </c>
      <c r="BM2" s="4">
        <v>48.4</v>
      </c>
      <c r="BN2" s="4">
        <v>199.8</v>
      </c>
      <c r="BO2" s="4">
        <v>587.1</v>
      </c>
      <c r="CE2" s="4" t="s">
        <v>410</v>
      </c>
    </row>
    <row r="3" spans="1:83" s="4" customFormat="1" x14ac:dyDescent="0.3">
      <c r="A3" s="4">
        <v>24</v>
      </c>
      <c r="B3" s="4" t="s">
        <v>407</v>
      </c>
      <c r="C3" s="4" t="s">
        <v>362</v>
      </c>
      <c r="D3" s="4">
        <v>8.9999999999999993E-3</v>
      </c>
      <c r="E3" s="4" t="s">
        <v>409</v>
      </c>
      <c r="F3" s="4" t="s">
        <v>411</v>
      </c>
      <c r="G3" s="4" t="s">
        <v>346</v>
      </c>
      <c r="H3" s="4" t="s">
        <v>385</v>
      </c>
      <c r="I3" s="4" t="s">
        <v>385</v>
      </c>
      <c r="J3" s="4" t="s">
        <v>412</v>
      </c>
      <c r="K3" s="4" t="s">
        <v>413</v>
      </c>
      <c r="L3" s="4" t="s">
        <v>416</v>
      </c>
      <c r="BI3" s="4">
        <v>34.4</v>
      </c>
      <c r="BL3" s="4">
        <v>119.7</v>
      </c>
      <c r="BM3" s="4">
        <v>20.5</v>
      </c>
      <c r="BN3" s="4">
        <v>40.4</v>
      </c>
      <c r="BO3" s="4">
        <v>45.2</v>
      </c>
      <c r="BT3" s="5">
        <f>(BI2-BI3)/BI2*100</f>
        <v>62.280701754385973</v>
      </c>
      <c r="BU3" s="5"/>
      <c r="BV3" s="5"/>
      <c r="BW3" s="5">
        <f t="shared" ref="BW3:BZ3" si="0">(BL2-BL3)/BL2*100</f>
        <v>78.275862068965523</v>
      </c>
      <c r="BX3" s="5">
        <f t="shared" si="0"/>
        <v>57.644628099173559</v>
      </c>
      <c r="BY3" s="5">
        <f t="shared" si="0"/>
        <v>79.779779779779787</v>
      </c>
      <c r="BZ3" s="5">
        <f t="shared" si="0"/>
        <v>92.301141202520853</v>
      </c>
    </row>
    <row r="4" spans="1:83" s="4" customFormat="1" x14ac:dyDescent="0.3">
      <c r="A4" s="4">
        <v>24</v>
      </c>
      <c r="B4" s="4" t="s">
        <v>408</v>
      </c>
      <c r="C4" s="4" t="s">
        <v>362</v>
      </c>
      <c r="D4" s="4">
        <v>8.9999999999999993E-3</v>
      </c>
      <c r="E4" s="4" t="s">
        <v>409</v>
      </c>
      <c r="F4" s="4" t="s">
        <v>411</v>
      </c>
      <c r="G4" s="4" t="s">
        <v>346</v>
      </c>
      <c r="H4" s="4" t="s">
        <v>385</v>
      </c>
      <c r="I4" s="4" t="s">
        <v>385</v>
      </c>
      <c r="J4" s="4" t="s">
        <v>412</v>
      </c>
      <c r="K4" s="4" t="s">
        <v>413</v>
      </c>
      <c r="L4" s="4" t="s">
        <v>416</v>
      </c>
      <c r="BI4" s="4">
        <v>16.600000000000001</v>
      </c>
      <c r="BL4" s="4">
        <v>51.3</v>
      </c>
      <c r="BM4" s="4">
        <v>10.199999999999999</v>
      </c>
      <c r="BN4" s="4">
        <v>19.399999999999999</v>
      </c>
      <c r="BO4" s="4">
        <v>16.399999999999999</v>
      </c>
      <c r="BT4" s="5">
        <f>(BI2-BI4)/BI2*100</f>
        <v>81.798245614035082</v>
      </c>
      <c r="BU4" s="5"/>
      <c r="BV4" s="5"/>
      <c r="BW4" s="5">
        <f t="shared" ref="BW4:BZ4" si="1">(BL2-BL4)/BL2*100</f>
        <v>90.689655172413779</v>
      </c>
      <c r="BX4" s="5">
        <f t="shared" si="1"/>
        <v>78.925619834710744</v>
      </c>
      <c r="BY4" s="5">
        <f t="shared" si="1"/>
        <v>90.290290290290287</v>
      </c>
      <c r="BZ4" s="5">
        <f t="shared" si="1"/>
        <v>97.206608754896948</v>
      </c>
    </row>
    <row r="5" spans="1:83" s="13" customFormat="1" x14ac:dyDescent="0.3">
      <c r="A5" s="13">
        <v>24</v>
      </c>
      <c r="B5" s="13" t="s">
        <v>406</v>
      </c>
      <c r="C5" s="13" t="s">
        <v>362</v>
      </c>
      <c r="D5" s="13">
        <v>8.9999999999999993E-3</v>
      </c>
      <c r="E5" s="14">
        <v>35610</v>
      </c>
      <c r="F5" s="16" t="s">
        <v>411</v>
      </c>
      <c r="G5" s="16" t="s">
        <v>346</v>
      </c>
      <c r="H5" s="4" t="s">
        <v>385</v>
      </c>
      <c r="I5" s="16" t="s">
        <v>414</v>
      </c>
      <c r="J5" s="4" t="s">
        <v>412</v>
      </c>
      <c r="K5" s="4" t="s">
        <v>413</v>
      </c>
      <c r="L5" s="13" t="s">
        <v>416</v>
      </c>
      <c r="BI5" s="13">
        <v>190</v>
      </c>
      <c r="BL5" s="13">
        <v>2453</v>
      </c>
      <c r="BM5" s="13">
        <v>90</v>
      </c>
      <c r="BN5" s="13">
        <v>619</v>
      </c>
      <c r="BO5" s="13">
        <v>49</v>
      </c>
      <c r="CE5" s="13" t="s">
        <v>410</v>
      </c>
    </row>
    <row r="6" spans="1:83" s="13" customFormat="1" x14ac:dyDescent="0.3">
      <c r="A6" s="13">
        <v>24</v>
      </c>
      <c r="B6" s="13" t="s">
        <v>407</v>
      </c>
      <c r="C6" s="13" t="s">
        <v>362</v>
      </c>
      <c r="D6" s="13">
        <v>8.9999999999999993E-3</v>
      </c>
      <c r="E6" s="14">
        <v>35610</v>
      </c>
      <c r="F6" s="16" t="s">
        <v>411</v>
      </c>
      <c r="G6" s="16" t="s">
        <v>346</v>
      </c>
      <c r="I6" s="16" t="s">
        <v>414</v>
      </c>
      <c r="L6" s="13" t="s">
        <v>416</v>
      </c>
      <c r="BI6" s="13">
        <v>137</v>
      </c>
      <c r="BL6" s="13">
        <v>872</v>
      </c>
      <c r="BM6" s="13">
        <v>68</v>
      </c>
      <c r="BN6" s="13">
        <v>160</v>
      </c>
      <c r="BO6" s="13">
        <v>11</v>
      </c>
      <c r="BT6" s="15">
        <f t="shared" ref="BT6" si="2">(BI5-BI6)/BI5*100</f>
        <v>27.89473684210526</v>
      </c>
      <c r="BU6" s="15"/>
      <c r="BV6" s="15"/>
      <c r="BW6" s="15">
        <f t="shared" ref="BW6" si="3">(BL5-BL6)/BL5*100</f>
        <v>64.451691805951896</v>
      </c>
      <c r="BX6" s="15">
        <f t="shared" ref="BX6" si="4">(BM5-BM6)/BM5*100</f>
        <v>24.444444444444443</v>
      </c>
      <c r="BY6" s="15">
        <f t="shared" ref="BY6" si="5">(BN5-BN6)/BN5*100</f>
        <v>74.151857835218095</v>
      </c>
      <c r="BZ6" s="15">
        <f t="shared" ref="BZ6" si="6">(BO5-BO6)/BO5*100</f>
        <v>77.551020408163268</v>
      </c>
    </row>
    <row r="7" spans="1:83" s="13" customFormat="1" x14ac:dyDescent="0.3">
      <c r="A7" s="13">
        <v>24</v>
      </c>
      <c r="B7" s="13" t="s">
        <v>408</v>
      </c>
      <c r="C7" s="13" t="s">
        <v>362</v>
      </c>
      <c r="D7" s="13">
        <v>8.9999999999999993E-3</v>
      </c>
      <c r="E7" s="14">
        <v>35610</v>
      </c>
      <c r="F7" s="16" t="s">
        <v>411</v>
      </c>
      <c r="G7" s="16" t="s">
        <v>346</v>
      </c>
      <c r="I7" s="16" t="s">
        <v>414</v>
      </c>
      <c r="L7" s="13" t="s">
        <v>416</v>
      </c>
      <c r="BI7" s="13">
        <v>89</v>
      </c>
      <c r="BL7" s="13">
        <v>383</v>
      </c>
      <c r="BM7" s="13">
        <v>65</v>
      </c>
      <c r="BN7" s="13">
        <v>93</v>
      </c>
      <c r="BO7" s="13">
        <v>7</v>
      </c>
      <c r="BT7" s="15">
        <f t="shared" ref="BT7" si="7">(BI5-BI7)/BI5*100</f>
        <v>53.157894736842103</v>
      </c>
      <c r="BU7" s="15"/>
      <c r="BV7" s="15"/>
      <c r="BW7" s="15">
        <f t="shared" ref="BW7" si="8">(BL5-BL7)/BL5*100</f>
        <v>84.386465552384834</v>
      </c>
      <c r="BX7" s="15">
        <f t="shared" ref="BX7" si="9">(BM5-BM7)/BM5*100</f>
        <v>27.777777777777779</v>
      </c>
      <c r="BY7" s="15">
        <f t="shared" ref="BY7" si="10">(BN5-BN7)/BN5*100</f>
        <v>84.975767366720518</v>
      </c>
      <c r="BZ7" s="15">
        <f t="shared" ref="BZ7" si="11">(BO5-BO7)/BO5*100</f>
        <v>85.714285714285708</v>
      </c>
    </row>
    <row r="8" spans="1:83" s="13" customFormat="1" x14ac:dyDescent="0.3">
      <c r="A8" s="13">
        <v>24</v>
      </c>
      <c r="B8" s="13" t="s">
        <v>406</v>
      </c>
      <c r="C8" s="13" t="s">
        <v>362</v>
      </c>
      <c r="D8" s="13">
        <v>8.9999999999999993E-3</v>
      </c>
      <c r="E8" s="14">
        <v>35617</v>
      </c>
      <c r="F8" s="16" t="s">
        <v>411</v>
      </c>
      <c r="G8" s="16" t="s">
        <v>346</v>
      </c>
      <c r="I8" s="16" t="s">
        <v>414</v>
      </c>
      <c r="L8" s="13" t="s">
        <v>416</v>
      </c>
      <c r="BI8" s="13">
        <v>45</v>
      </c>
      <c r="BL8" s="13">
        <v>416</v>
      </c>
      <c r="BM8" s="13">
        <v>78</v>
      </c>
      <c r="BN8" s="13">
        <v>139</v>
      </c>
      <c r="BO8" s="13">
        <v>20</v>
      </c>
    </row>
    <row r="9" spans="1:83" s="13" customFormat="1" x14ac:dyDescent="0.3">
      <c r="A9" s="13">
        <v>24</v>
      </c>
      <c r="B9" s="13" t="s">
        <v>407</v>
      </c>
      <c r="C9" s="13" t="s">
        <v>362</v>
      </c>
      <c r="D9" s="13">
        <v>8.9999999999999993E-3</v>
      </c>
      <c r="E9" s="14">
        <v>35617</v>
      </c>
      <c r="F9" s="16" t="s">
        <v>411</v>
      </c>
      <c r="G9" s="16" t="s">
        <v>346</v>
      </c>
      <c r="I9" s="16" t="s">
        <v>414</v>
      </c>
      <c r="L9" s="13" t="s">
        <v>416</v>
      </c>
      <c r="BI9" s="13">
        <v>29</v>
      </c>
      <c r="BL9" s="13">
        <v>92</v>
      </c>
      <c r="BM9" s="13">
        <v>33</v>
      </c>
      <c r="BN9" s="13">
        <v>51</v>
      </c>
      <c r="BO9" s="13">
        <v>3</v>
      </c>
      <c r="BT9" s="15">
        <f t="shared" ref="BT9" si="12">(BI8-BI9)/BI8*100</f>
        <v>35.555555555555557</v>
      </c>
      <c r="BU9" s="15"/>
      <c r="BV9" s="15"/>
      <c r="BW9" s="15">
        <f t="shared" ref="BW9" si="13">(BL8-BL9)/BL8*100</f>
        <v>77.884615384615387</v>
      </c>
      <c r="BX9" s="15">
        <f t="shared" ref="BX9" si="14">(BM8-BM9)/BM8*100</f>
        <v>57.692307692307686</v>
      </c>
      <c r="BY9" s="15">
        <f t="shared" ref="BY9" si="15">(BN8-BN9)/BN8*100</f>
        <v>63.309352517985609</v>
      </c>
      <c r="BZ9" s="15">
        <f t="shared" ref="BZ9" si="16">(BO8-BO9)/BO8*100</f>
        <v>85</v>
      </c>
    </row>
    <row r="10" spans="1:83" s="13" customFormat="1" x14ac:dyDescent="0.3">
      <c r="A10" s="13">
        <v>24</v>
      </c>
      <c r="B10" s="13" t="s">
        <v>408</v>
      </c>
      <c r="C10" s="13" t="s">
        <v>362</v>
      </c>
      <c r="D10" s="13">
        <v>8.9999999999999993E-3</v>
      </c>
      <c r="E10" s="14">
        <v>35617</v>
      </c>
      <c r="F10" s="16" t="s">
        <v>411</v>
      </c>
      <c r="G10" s="16" t="s">
        <v>346</v>
      </c>
      <c r="I10" s="16" t="s">
        <v>414</v>
      </c>
      <c r="L10" s="13" t="s">
        <v>416</v>
      </c>
      <c r="BI10" s="13">
        <v>18</v>
      </c>
      <c r="BL10" s="13">
        <v>38</v>
      </c>
      <c r="BM10" s="13">
        <v>21</v>
      </c>
      <c r="BN10" s="13">
        <v>33</v>
      </c>
      <c r="BO10" s="13">
        <v>2</v>
      </c>
      <c r="BT10" s="15">
        <f t="shared" ref="BT10" si="17">(BI8-BI10)/BI8*100</f>
        <v>60</v>
      </c>
      <c r="BU10" s="15"/>
      <c r="BV10" s="15"/>
      <c r="BW10" s="15">
        <f t="shared" ref="BW10" si="18">(BL8-BL10)/BL8*100</f>
        <v>90.865384615384613</v>
      </c>
      <c r="BX10" s="15">
        <f t="shared" ref="BX10" si="19">(BM8-BM10)/BM8*100</f>
        <v>73.076923076923066</v>
      </c>
      <c r="BY10" s="15">
        <f t="shared" ref="BY10" si="20">(BN8-BN10)/BN8*100</f>
        <v>76.258992805755398</v>
      </c>
      <c r="BZ10" s="15">
        <f t="shared" ref="BZ10" si="21">(BO8-BO10)/BO8*100</f>
        <v>90</v>
      </c>
    </row>
    <row r="11" spans="1:83" s="13" customFormat="1" x14ac:dyDescent="0.3">
      <c r="A11" s="13">
        <v>24</v>
      </c>
      <c r="B11" s="13" t="s">
        <v>406</v>
      </c>
      <c r="C11" s="13" t="s">
        <v>362</v>
      </c>
      <c r="D11" s="13">
        <v>8.9999999999999993E-3</v>
      </c>
      <c r="E11" s="14">
        <v>35638</v>
      </c>
      <c r="F11" s="16" t="s">
        <v>411</v>
      </c>
      <c r="G11" s="16" t="s">
        <v>346</v>
      </c>
      <c r="I11" s="16" t="s">
        <v>414</v>
      </c>
      <c r="L11" s="13" t="s">
        <v>416</v>
      </c>
      <c r="BI11" s="13">
        <v>18</v>
      </c>
      <c r="BL11" s="13">
        <v>105</v>
      </c>
      <c r="BM11" s="13">
        <v>20</v>
      </c>
      <c r="BN11" s="13">
        <v>84</v>
      </c>
      <c r="BO11" s="13">
        <v>4</v>
      </c>
    </row>
    <row r="12" spans="1:83" s="13" customFormat="1" x14ac:dyDescent="0.3">
      <c r="A12" s="13">
        <v>24</v>
      </c>
      <c r="B12" s="13" t="s">
        <v>407</v>
      </c>
      <c r="C12" s="13" t="s">
        <v>362</v>
      </c>
      <c r="D12" s="13">
        <v>8.9999999999999993E-3</v>
      </c>
      <c r="E12" s="14">
        <v>35638</v>
      </c>
      <c r="F12" s="16" t="s">
        <v>411</v>
      </c>
      <c r="G12" s="16" t="s">
        <v>346</v>
      </c>
      <c r="I12" s="16" t="s">
        <v>414</v>
      </c>
      <c r="L12" s="13" t="s">
        <v>416</v>
      </c>
      <c r="BI12" s="13">
        <v>10</v>
      </c>
      <c r="BL12" s="13">
        <v>30</v>
      </c>
      <c r="BM12" s="13">
        <v>15</v>
      </c>
      <c r="BN12" s="13">
        <v>22</v>
      </c>
      <c r="BO12" s="13">
        <v>1</v>
      </c>
      <c r="BT12" s="15">
        <f t="shared" ref="BT12" si="22">(BI11-BI12)/BI11*100</f>
        <v>44.444444444444443</v>
      </c>
      <c r="BU12" s="15"/>
      <c r="BV12" s="15"/>
      <c r="BW12" s="15">
        <f t="shared" ref="BW12" si="23">(BL11-BL12)/BL11*100</f>
        <v>71.428571428571431</v>
      </c>
      <c r="BX12" s="15">
        <f t="shared" ref="BX12" si="24">(BM11-BM12)/BM11*100</f>
        <v>25</v>
      </c>
      <c r="BY12" s="15">
        <f t="shared" ref="BY12" si="25">(BN11-BN12)/BN11*100</f>
        <v>73.80952380952381</v>
      </c>
      <c r="BZ12" s="15">
        <f t="shared" ref="BZ12" si="26">(BO11-BO12)/BO11*100</f>
        <v>75</v>
      </c>
    </row>
    <row r="13" spans="1:83" s="13" customFormat="1" x14ac:dyDescent="0.3">
      <c r="A13" s="13">
        <v>24</v>
      </c>
      <c r="B13" s="13" t="s">
        <v>408</v>
      </c>
      <c r="C13" s="13" t="s">
        <v>362</v>
      </c>
      <c r="D13" s="13">
        <v>8.9999999999999993E-3</v>
      </c>
      <c r="E13" s="14">
        <v>35638</v>
      </c>
      <c r="F13" s="16" t="s">
        <v>411</v>
      </c>
      <c r="G13" s="16" t="s">
        <v>346</v>
      </c>
      <c r="I13" s="16" t="s">
        <v>414</v>
      </c>
      <c r="L13" s="13" t="s">
        <v>416</v>
      </c>
      <c r="BI13" s="13">
        <v>2</v>
      </c>
      <c r="BL13" s="13">
        <v>5</v>
      </c>
      <c r="BM13" s="13">
        <v>3</v>
      </c>
      <c r="BN13" s="13">
        <v>2</v>
      </c>
      <c r="BO13" s="13">
        <v>0.5</v>
      </c>
      <c r="BT13" s="15">
        <f t="shared" ref="BT13" si="27">(BI11-BI13)/BI11*100</f>
        <v>88.888888888888886</v>
      </c>
      <c r="BU13" s="15"/>
      <c r="BV13" s="15"/>
      <c r="BW13" s="15">
        <f t="shared" ref="BW13" si="28">(BL11-BL13)/BL11*100</f>
        <v>95.238095238095227</v>
      </c>
      <c r="BX13" s="15">
        <f t="shared" ref="BX13" si="29">(BM11-BM13)/BM11*100</f>
        <v>85</v>
      </c>
      <c r="BY13" s="15">
        <f t="shared" ref="BY13" si="30">(BN11-BN13)/BN11*100</f>
        <v>97.61904761904762</v>
      </c>
      <c r="BZ13" s="15">
        <f t="shared" ref="BZ13" si="31">(BO11-BO13)/BO11*100</f>
        <v>87.5</v>
      </c>
    </row>
    <row r="14" spans="1:83" s="13" customFormat="1" x14ac:dyDescent="0.3">
      <c r="A14" s="13">
        <v>24</v>
      </c>
      <c r="B14" s="13" t="s">
        <v>406</v>
      </c>
      <c r="C14" s="13" t="s">
        <v>362</v>
      </c>
      <c r="D14" s="13">
        <v>8.9999999999999993E-3</v>
      </c>
      <c r="E14" s="14">
        <v>35957</v>
      </c>
      <c r="F14" s="16" t="s">
        <v>411</v>
      </c>
      <c r="G14" s="16" t="s">
        <v>346</v>
      </c>
      <c r="I14" s="16" t="s">
        <v>415</v>
      </c>
      <c r="L14" s="13" t="s">
        <v>416</v>
      </c>
      <c r="BI14" s="13">
        <v>373</v>
      </c>
      <c r="BL14" s="13">
        <v>1298</v>
      </c>
      <c r="BM14" s="13">
        <v>142</v>
      </c>
      <c r="BN14" s="13">
        <v>460</v>
      </c>
      <c r="BO14" s="13">
        <v>1840</v>
      </c>
    </row>
    <row r="15" spans="1:83" s="13" customFormat="1" x14ac:dyDescent="0.3">
      <c r="A15" s="13">
        <v>24</v>
      </c>
      <c r="B15" s="13" t="s">
        <v>407</v>
      </c>
      <c r="C15" s="13" t="s">
        <v>362</v>
      </c>
      <c r="D15" s="13">
        <v>8.9999999999999993E-3</v>
      </c>
      <c r="E15" s="14">
        <v>35957</v>
      </c>
      <c r="F15" s="16" t="s">
        <v>411</v>
      </c>
      <c r="G15" s="16" t="s">
        <v>346</v>
      </c>
      <c r="I15" s="16" t="s">
        <v>415</v>
      </c>
      <c r="L15" s="13" t="s">
        <v>416</v>
      </c>
      <c r="BI15" s="13">
        <v>117</v>
      </c>
      <c r="BL15" s="13">
        <v>261</v>
      </c>
      <c r="BM15" s="13">
        <v>58</v>
      </c>
      <c r="BN15" s="13">
        <v>91</v>
      </c>
      <c r="BO15" s="13">
        <v>77</v>
      </c>
      <c r="BT15" s="15">
        <f t="shared" ref="BT15" si="32">(BI14-BI15)/BI14*100</f>
        <v>68.632707774798931</v>
      </c>
      <c r="BU15" s="15"/>
      <c r="BV15" s="15"/>
      <c r="BW15" s="15">
        <f t="shared" ref="BW15" si="33">(BL14-BL15)/BL14*100</f>
        <v>79.89214175654854</v>
      </c>
      <c r="BX15" s="15">
        <f t="shared" ref="BX15" si="34">(BM14-BM15)/BM14*100</f>
        <v>59.154929577464785</v>
      </c>
      <c r="BY15" s="15">
        <f t="shared" ref="BY15" si="35">(BN14-BN15)/BN14*100</f>
        <v>80.217391304347828</v>
      </c>
      <c r="BZ15" s="15">
        <f t="shared" ref="BZ15" si="36">(BO14-BO15)/BO14*100</f>
        <v>95.815217391304358</v>
      </c>
    </row>
    <row r="16" spans="1:83" s="13" customFormat="1" x14ac:dyDescent="0.3">
      <c r="A16" s="13">
        <v>24</v>
      </c>
      <c r="B16" s="13" t="s">
        <v>408</v>
      </c>
      <c r="C16" s="13" t="s">
        <v>362</v>
      </c>
      <c r="D16" s="13">
        <v>8.9999999999999993E-3</v>
      </c>
      <c r="E16" s="14">
        <v>35957</v>
      </c>
      <c r="F16" s="16" t="s">
        <v>411</v>
      </c>
      <c r="G16" s="16" t="s">
        <v>346</v>
      </c>
      <c r="I16" s="16" t="s">
        <v>415</v>
      </c>
      <c r="L16" s="13" t="s">
        <v>416</v>
      </c>
      <c r="BI16" s="13">
        <v>44</v>
      </c>
      <c r="BL16" s="13">
        <v>122</v>
      </c>
      <c r="BM16" s="13">
        <v>36</v>
      </c>
      <c r="BN16" s="13">
        <v>41</v>
      </c>
      <c r="BO16" s="13">
        <v>34</v>
      </c>
      <c r="BT16" s="15">
        <f t="shared" ref="BT16" si="37">(BI14-BI16)/BI14*100</f>
        <v>88.203753351206444</v>
      </c>
      <c r="BU16" s="15"/>
      <c r="BV16" s="15"/>
      <c r="BW16" s="15">
        <f t="shared" ref="BW16" si="38">(BL14-BL16)/BL14*100</f>
        <v>90.600924499229592</v>
      </c>
      <c r="BX16" s="15">
        <f t="shared" ref="BX16" si="39">(BM14-BM16)/BM14*100</f>
        <v>74.647887323943664</v>
      </c>
      <c r="BY16" s="15">
        <f t="shared" ref="BY16" si="40">(BN14-BN16)/BN14*100</f>
        <v>91.086956521739125</v>
      </c>
      <c r="BZ16" s="15">
        <f t="shared" ref="BZ16" si="41">(BO14-BO16)/BO14*100</f>
        <v>98.152173913043484</v>
      </c>
    </row>
    <row r="17" spans="1:83" s="13" customFormat="1" x14ac:dyDescent="0.3">
      <c r="A17" s="13">
        <v>24</v>
      </c>
      <c r="B17" s="13" t="s">
        <v>406</v>
      </c>
      <c r="C17" s="13" t="s">
        <v>362</v>
      </c>
      <c r="D17" s="13">
        <v>8.9999999999999993E-3</v>
      </c>
      <c r="E17" s="14">
        <v>35970</v>
      </c>
      <c r="F17" s="16" t="s">
        <v>411</v>
      </c>
      <c r="G17" s="16" t="s">
        <v>346</v>
      </c>
      <c r="I17" s="16" t="s">
        <v>415</v>
      </c>
      <c r="L17" s="13" t="s">
        <v>416</v>
      </c>
      <c r="BI17" s="13">
        <v>298</v>
      </c>
      <c r="BL17" s="13">
        <v>1157</v>
      </c>
      <c r="BM17" s="13">
        <v>68</v>
      </c>
      <c r="BN17" s="13">
        <v>726</v>
      </c>
      <c r="BO17" s="13">
        <v>4919</v>
      </c>
    </row>
    <row r="18" spans="1:83" s="13" customFormat="1" x14ac:dyDescent="0.3">
      <c r="A18" s="13">
        <v>24</v>
      </c>
      <c r="B18" s="13" t="s">
        <v>407</v>
      </c>
      <c r="C18" s="13" t="s">
        <v>362</v>
      </c>
      <c r="D18" s="13">
        <v>8.9999999999999993E-3</v>
      </c>
      <c r="E18" s="14">
        <v>35970</v>
      </c>
      <c r="F18" s="16" t="s">
        <v>411</v>
      </c>
      <c r="G18" s="16" t="s">
        <v>346</v>
      </c>
      <c r="I18" s="16" t="s">
        <v>415</v>
      </c>
      <c r="L18" s="13" t="s">
        <v>416</v>
      </c>
      <c r="BI18" s="13">
        <v>104</v>
      </c>
      <c r="BL18" s="13">
        <v>246</v>
      </c>
      <c r="BM18" s="13">
        <v>23</v>
      </c>
      <c r="BN18" s="13">
        <v>88</v>
      </c>
      <c r="BO18" s="13">
        <v>123</v>
      </c>
      <c r="BT18" s="15">
        <f t="shared" ref="BT18" si="42">(BI17-BI18)/BI17*100</f>
        <v>65.100671140939596</v>
      </c>
      <c r="BU18" s="15"/>
      <c r="BV18" s="15"/>
      <c r="BW18" s="15">
        <f t="shared" ref="BW18" si="43">(BL17-BL18)/BL17*100</f>
        <v>78.738115816767504</v>
      </c>
      <c r="BX18" s="15">
        <f t="shared" ref="BX18" si="44">(BM17-BM18)/BM17*100</f>
        <v>66.17647058823529</v>
      </c>
      <c r="BY18" s="15">
        <f t="shared" ref="BY18" si="45">(BN17-BN18)/BN17*100</f>
        <v>87.878787878787875</v>
      </c>
      <c r="BZ18" s="15">
        <f t="shared" ref="BZ18" si="46">(BO17-BO18)/BO17*100</f>
        <v>97.499491766619229</v>
      </c>
    </row>
    <row r="19" spans="1:83" s="13" customFormat="1" x14ac:dyDescent="0.3">
      <c r="A19" s="13">
        <v>24</v>
      </c>
      <c r="B19" s="13" t="s">
        <v>408</v>
      </c>
      <c r="C19" s="13" t="s">
        <v>362</v>
      </c>
      <c r="D19" s="13">
        <v>8.9999999999999993E-3</v>
      </c>
      <c r="E19" s="14">
        <v>35970</v>
      </c>
      <c r="F19" s="16" t="s">
        <v>411</v>
      </c>
      <c r="G19" s="16" t="s">
        <v>346</v>
      </c>
      <c r="I19" s="16" t="s">
        <v>415</v>
      </c>
      <c r="L19" s="13" t="s">
        <v>416</v>
      </c>
      <c r="BI19" s="13">
        <v>52</v>
      </c>
      <c r="BL19" s="13">
        <v>123</v>
      </c>
      <c r="BM19" s="13">
        <v>20</v>
      </c>
      <c r="BN19" s="13">
        <v>36</v>
      </c>
      <c r="BO19" s="13">
        <v>54</v>
      </c>
      <c r="BT19" s="15">
        <f t="shared" ref="BT19" si="47">(BI17-BI19)/BI17*100</f>
        <v>82.550335570469798</v>
      </c>
      <c r="BU19" s="15"/>
      <c r="BV19" s="15"/>
      <c r="BW19" s="15">
        <f t="shared" ref="BW19" si="48">(BL17-BL19)/BL17*100</f>
        <v>89.369057908383752</v>
      </c>
      <c r="BX19" s="15">
        <f t="shared" ref="BX19" si="49">(BM17-BM19)/BM17*100</f>
        <v>70.588235294117652</v>
      </c>
      <c r="BY19" s="15">
        <f t="shared" ref="BY19" si="50">(BN17-BN19)/BN17*100</f>
        <v>95.041322314049594</v>
      </c>
      <c r="BZ19" s="15">
        <f t="shared" ref="BZ19" si="51">(BO17-BO19)/BO17*100</f>
        <v>98.902215897540145</v>
      </c>
    </row>
    <row r="20" spans="1:83" s="13" customFormat="1" x14ac:dyDescent="0.3">
      <c r="A20" s="13">
        <v>24</v>
      </c>
      <c r="B20" s="13" t="s">
        <v>406</v>
      </c>
      <c r="C20" s="13" t="s">
        <v>362</v>
      </c>
      <c r="D20" s="13">
        <v>8.9999999999999993E-3</v>
      </c>
      <c r="E20" s="14">
        <v>35993</v>
      </c>
      <c r="F20" s="16" t="s">
        <v>411</v>
      </c>
      <c r="G20" s="16" t="s">
        <v>346</v>
      </c>
      <c r="I20" s="16" t="s">
        <v>415</v>
      </c>
      <c r="L20" s="13" t="s">
        <v>416</v>
      </c>
      <c r="BI20" s="13">
        <v>63</v>
      </c>
      <c r="BL20" s="13">
        <v>278</v>
      </c>
      <c r="BM20" s="13">
        <v>47</v>
      </c>
      <c r="BN20" s="13">
        <v>150</v>
      </c>
      <c r="BO20" s="13">
        <v>532</v>
      </c>
    </row>
    <row r="21" spans="1:83" s="13" customFormat="1" x14ac:dyDescent="0.3">
      <c r="A21" s="13">
        <v>24</v>
      </c>
      <c r="B21" s="13" t="s">
        <v>407</v>
      </c>
      <c r="C21" s="13" t="s">
        <v>362</v>
      </c>
      <c r="D21" s="13">
        <v>8.9999999999999993E-3</v>
      </c>
      <c r="E21" s="14">
        <v>35993</v>
      </c>
      <c r="F21" s="16" t="s">
        <v>411</v>
      </c>
      <c r="G21" s="16" t="s">
        <v>346</v>
      </c>
      <c r="I21" s="16" t="s">
        <v>415</v>
      </c>
      <c r="L21" s="13" t="s">
        <v>416</v>
      </c>
      <c r="BI21" s="13">
        <v>23</v>
      </c>
      <c r="BL21" s="13">
        <v>75</v>
      </c>
      <c r="BM21" s="13">
        <v>22</v>
      </c>
      <c r="BN21" s="13">
        <v>27</v>
      </c>
      <c r="BO21" s="13">
        <v>10</v>
      </c>
      <c r="BT21" s="15">
        <f t="shared" ref="BT21" si="52">(BI20-BI21)/BI20*100</f>
        <v>63.492063492063487</v>
      </c>
      <c r="BU21" s="15"/>
      <c r="BV21" s="15"/>
      <c r="BW21" s="15">
        <f t="shared" ref="BW21" si="53">(BL20-BL21)/BL20*100</f>
        <v>73.021582733812949</v>
      </c>
      <c r="BX21" s="15">
        <f t="shared" ref="BX21" si="54">(BM20-BM21)/BM20*100</f>
        <v>53.191489361702125</v>
      </c>
      <c r="BY21" s="15">
        <f t="shared" ref="BY21" si="55">(BN20-BN21)/BN20*100</f>
        <v>82</v>
      </c>
      <c r="BZ21" s="15">
        <f t="shared" ref="BZ21" si="56">(BO20-BO21)/BO20*100</f>
        <v>98.120300751879697</v>
      </c>
    </row>
    <row r="22" spans="1:83" s="13" customFormat="1" x14ac:dyDescent="0.3">
      <c r="A22" s="13">
        <v>24</v>
      </c>
      <c r="B22" s="13" t="s">
        <v>408</v>
      </c>
      <c r="C22" s="13" t="s">
        <v>362</v>
      </c>
      <c r="D22" s="13">
        <v>8.9999999999999993E-3</v>
      </c>
      <c r="E22" s="14">
        <v>35993</v>
      </c>
      <c r="F22" s="16" t="s">
        <v>411</v>
      </c>
      <c r="G22" s="16" t="s">
        <v>346</v>
      </c>
      <c r="I22" s="16" t="s">
        <v>415</v>
      </c>
      <c r="L22" s="13" t="s">
        <v>416</v>
      </c>
      <c r="BI22" s="13">
        <v>6</v>
      </c>
      <c r="BL22" s="13">
        <v>19</v>
      </c>
      <c r="BM22" s="13">
        <v>10</v>
      </c>
      <c r="BN22" s="13">
        <v>11</v>
      </c>
      <c r="BO22" s="13">
        <v>1</v>
      </c>
      <c r="BT22" s="15">
        <f t="shared" ref="BT22" si="57">(BI20-BI22)/BI20*100</f>
        <v>90.476190476190482</v>
      </c>
      <c r="BU22" s="15"/>
      <c r="BV22" s="15"/>
      <c r="BW22" s="15">
        <f t="shared" ref="BW22" si="58">(BL20-BL22)/BL20*100</f>
        <v>93.165467625899282</v>
      </c>
      <c r="BX22" s="15">
        <f t="shared" ref="BX22" si="59">(BM20-BM22)/BM20*100</f>
        <v>78.723404255319153</v>
      </c>
      <c r="BY22" s="15">
        <f t="shared" ref="BY22" si="60">(BN20-BN22)/BN20*100</f>
        <v>92.666666666666657</v>
      </c>
      <c r="BZ22" s="15">
        <f t="shared" ref="BZ22" si="61">(BO20-BO22)/BO20*100</f>
        <v>99.812030075187977</v>
      </c>
    </row>
    <row r="23" spans="1:83" s="6" customFormat="1" x14ac:dyDescent="0.3">
      <c r="A23" s="6">
        <v>25</v>
      </c>
      <c r="B23" s="6" t="s">
        <v>406</v>
      </c>
      <c r="C23" s="6" t="s">
        <v>362</v>
      </c>
      <c r="D23" s="6">
        <v>8.9999999999999993E-3</v>
      </c>
      <c r="E23" s="6" t="s">
        <v>431</v>
      </c>
      <c r="F23" s="6" t="s">
        <v>411</v>
      </c>
      <c r="G23" s="6" t="s">
        <v>346</v>
      </c>
      <c r="H23" s="6" t="s">
        <v>385</v>
      </c>
      <c r="I23" s="6" t="s">
        <v>414</v>
      </c>
      <c r="J23" s="6" t="s">
        <v>412</v>
      </c>
      <c r="K23" s="6" t="s">
        <v>413</v>
      </c>
      <c r="L23" s="6" t="s">
        <v>420</v>
      </c>
      <c r="BI23" s="6">
        <v>0.43</v>
      </c>
      <c r="BL23" s="6">
        <v>0.82</v>
      </c>
      <c r="BM23" s="6">
        <v>0.04</v>
      </c>
      <c r="BN23" s="6">
        <v>0.1</v>
      </c>
      <c r="CE23" s="6" t="s">
        <v>429</v>
      </c>
    </row>
    <row r="24" spans="1:83" s="6" customFormat="1" x14ac:dyDescent="0.3">
      <c r="A24" s="6">
        <v>25</v>
      </c>
      <c r="B24" s="6" t="s">
        <v>407</v>
      </c>
      <c r="C24" s="6" t="s">
        <v>362</v>
      </c>
      <c r="D24" s="6">
        <v>8.9999999999999993E-3</v>
      </c>
      <c r="E24" s="6" t="s">
        <v>431</v>
      </c>
      <c r="F24" s="6" t="s">
        <v>411</v>
      </c>
      <c r="G24" s="6" t="s">
        <v>346</v>
      </c>
      <c r="H24" s="6" t="s">
        <v>385</v>
      </c>
      <c r="I24" s="6" t="s">
        <v>414</v>
      </c>
      <c r="J24" s="6" t="s">
        <v>412</v>
      </c>
      <c r="K24" s="6" t="s">
        <v>413</v>
      </c>
      <c r="L24" s="6" t="s">
        <v>420</v>
      </c>
      <c r="BI24" s="6">
        <v>0.28000000000000003</v>
      </c>
      <c r="BL24" s="6">
        <v>0.52</v>
      </c>
      <c r="BM24" s="6">
        <v>0.03</v>
      </c>
      <c r="BN24" s="6">
        <v>0.05</v>
      </c>
      <c r="BT24" s="7">
        <f t="shared" ref="BT24" si="62">(BI23-BI24)/BI23*100</f>
        <v>34.883720930232556</v>
      </c>
      <c r="BU24" s="7"/>
      <c r="BV24" s="7"/>
      <c r="BW24" s="7">
        <f t="shared" ref="BW24" si="63">(BL23-BL24)/BL23*100</f>
        <v>36.58536585365853</v>
      </c>
      <c r="BX24" s="7">
        <f t="shared" ref="BX24" si="64">(BM23-BM24)/BM23*100</f>
        <v>25.000000000000007</v>
      </c>
      <c r="BY24" s="7">
        <f t="shared" ref="BY24" si="65">(BN23-BN24)/BN23*100</f>
        <v>50</v>
      </c>
    </row>
    <row r="25" spans="1:83" s="6" customFormat="1" x14ac:dyDescent="0.3">
      <c r="A25" s="6">
        <v>25</v>
      </c>
      <c r="B25" s="6" t="s">
        <v>408</v>
      </c>
      <c r="C25" s="6" t="s">
        <v>362</v>
      </c>
      <c r="D25" s="6">
        <v>8.9999999999999993E-3</v>
      </c>
      <c r="E25" s="6" t="s">
        <v>431</v>
      </c>
      <c r="F25" s="6" t="s">
        <v>411</v>
      </c>
      <c r="G25" s="6" t="s">
        <v>346</v>
      </c>
      <c r="H25" s="6" t="s">
        <v>385</v>
      </c>
      <c r="I25" s="6" t="s">
        <v>414</v>
      </c>
      <c r="J25" s="6" t="s">
        <v>412</v>
      </c>
      <c r="K25" s="6" t="s">
        <v>413</v>
      </c>
      <c r="L25" s="6" t="s">
        <v>420</v>
      </c>
      <c r="BI25" s="6">
        <v>0.08</v>
      </c>
      <c r="BL25" s="6">
        <v>0.15</v>
      </c>
      <c r="BM25" s="6">
        <v>0.01</v>
      </c>
      <c r="BN25" s="6">
        <v>0.01</v>
      </c>
      <c r="BT25" s="7">
        <f t="shared" ref="BT25" si="66">(BI23-BI25)/BI23*100</f>
        <v>81.395348837209298</v>
      </c>
      <c r="BU25" s="7"/>
      <c r="BV25" s="7"/>
      <c r="BW25" s="7">
        <f t="shared" ref="BW25" si="67">(BL23-BL25)/BL23*100</f>
        <v>81.707317073170728</v>
      </c>
      <c r="BX25" s="7">
        <f t="shared" ref="BX25" si="68">(BM23-BM25)/BM23*100</f>
        <v>75</v>
      </c>
      <c r="BY25" s="7">
        <f t="shared" ref="BY25" si="69">(BN23-BN25)/BN23*100</f>
        <v>90</v>
      </c>
    </row>
    <row r="26" spans="1:83" s="6" customFormat="1" x14ac:dyDescent="0.3">
      <c r="A26" s="6">
        <v>25</v>
      </c>
      <c r="B26" s="6" t="s">
        <v>406</v>
      </c>
      <c r="C26" s="6" t="s">
        <v>362</v>
      </c>
      <c r="D26" s="6">
        <v>8.9999999999999993E-3</v>
      </c>
      <c r="E26" s="6" t="s">
        <v>432</v>
      </c>
      <c r="F26" s="6" t="s">
        <v>411</v>
      </c>
      <c r="G26" s="6" t="s">
        <v>346</v>
      </c>
      <c r="H26" s="6" t="s">
        <v>385</v>
      </c>
      <c r="I26" s="6" t="s">
        <v>414</v>
      </c>
      <c r="J26" s="6" t="s">
        <v>412</v>
      </c>
      <c r="K26" s="6" t="s">
        <v>413</v>
      </c>
      <c r="L26" s="6" t="s">
        <v>421</v>
      </c>
      <c r="BI26" s="6">
        <v>1.1499999999999999</v>
      </c>
      <c r="BL26" s="6">
        <v>2.27</v>
      </c>
      <c r="BM26" s="6">
        <v>0.11</v>
      </c>
      <c r="BN26" s="6">
        <v>0.42</v>
      </c>
    </row>
    <row r="27" spans="1:83" s="6" customFormat="1" x14ac:dyDescent="0.3">
      <c r="A27" s="6">
        <v>25</v>
      </c>
      <c r="B27" s="6" t="s">
        <v>407</v>
      </c>
      <c r="C27" s="6" t="s">
        <v>362</v>
      </c>
      <c r="D27" s="6">
        <v>8.9999999999999993E-3</v>
      </c>
      <c r="E27" s="6" t="s">
        <v>432</v>
      </c>
      <c r="F27" s="6" t="s">
        <v>411</v>
      </c>
      <c r="G27" s="6" t="s">
        <v>346</v>
      </c>
      <c r="H27" s="6" t="s">
        <v>385</v>
      </c>
      <c r="I27" s="6" t="s">
        <v>414</v>
      </c>
      <c r="J27" s="6" t="s">
        <v>412</v>
      </c>
      <c r="K27" s="6" t="s">
        <v>413</v>
      </c>
      <c r="L27" s="6" t="s">
        <v>421</v>
      </c>
      <c r="BI27" s="6">
        <v>0.81</v>
      </c>
      <c r="BL27" s="6">
        <v>1.38</v>
      </c>
      <c r="BM27" s="6">
        <v>0.08</v>
      </c>
      <c r="BN27" s="6">
        <v>0.19</v>
      </c>
      <c r="BT27" s="7">
        <f t="shared" ref="BT27" si="70">(BI26-BI27)/BI26*100</f>
        <v>29.565217391304337</v>
      </c>
      <c r="BU27" s="7"/>
      <c r="BV27" s="7"/>
      <c r="BW27" s="7">
        <f t="shared" ref="BW27" si="71">(BL26-BL27)/BL26*100</f>
        <v>39.207048458149785</v>
      </c>
      <c r="BX27" s="7">
        <f t="shared" ref="BX27" si="72">(BM26-BM27)/BM26*100</f>
        <v>27.27272727272727</v>
      </c>
      <c r="BY27" s="7">
        <f t="shared" ref="BY27" si="73">(BN26-BN27)/BN26*100</f>
        <v>54.761904761904759</v>
      </c>
    </row>
    <row r="28" spans="1:83" s="6" customFormat="1" x14ac:dyDescent="0.3">
      <c r="A28" s="6">
        <v>25</v>
      </c>
      <c r="B28" s="6" t="s">
        <v>408</v>
      </c>
      <c r="C28" s="6" t="s">
        <v>362</v>
      </c>
      <c r="D28" s="6">
        <v>8.9999999999999993E-3</v>
      </c>
      <c r="E28" s="6" t="s">
        <v>432</v>
      </c>
      <c r="F28" s="6" t="s">
        <v>411</v>
      </c>
      <c r="G28" s="6" t="s">
        <v>346</v>
      </c>
      <c r="H28" s="6" t="s">
        <v>385</v>
      </c>
      <c r="I28" s="6" t="s">
        <v>414</v>
      </c>
      <c r="J28" s="6" t="s">
        <v>412</v>
      </c>
      <c r="K28" s="6" t="s">
        <v>413</v>
      </c>
      <c r="L28" s="6" t="s">
        <v>421</v>
      </c>
      <c r="BI28" s="6">
        <v>0.5</v>
      </c>
      <c r="BL28" s="6">
        <v>0.84</v>
      </c>
      <c r="BM28" s="6">
        <v>7.0000000000000007E-2</v>
      </c>
      <c r="BN28" s="6">
        <v>0.1</v>
      </c>
      <c r="BT28" s="7">
        <f t="shared" ref="BT28" si="74">(BI26-BI28)/BI26*100</f>
        <v>56.521739130434781</v>
      </c>
      <c r="BU28" s="7"/>
      <c r="BV28" s="7"/>
      <c r="BW28" s="7">
        <f t="shared" ref="BW28" si="75">(BL26-BL28)/BL26*100</f>
        <v>62.995594713656388</v>
      </c>
      <c r="BX28" s="7">
        <f t="shared" ref="BX28" si="76">(BM26-BM28)/BM26*100</f>
        <v>36.36363636363636</v>
      </c>
      <c r="BY28" s="7">
        <f t="shared" ref="BY28" si="77">(BN26-BN28)/BN26*100</f>
        <v>76.19047619047619</v>
      </c>
    </row>
    <row r="29" spans="1:83" s="8" customFormat="1" x14ac:dyDescent="0.3">
      <c r="A29" s="8">
        <v>26</v>
      </c>
      <c r="B29" s="8" t="s">
        <v>425</v>
      </c>
      <c r="C29" s="8" t="s">
        <v>362</v>
      </c>
      <c r="D29" s="8">
        <v>8.9999999999999998E-4</v>
      </c>
      <c r="E29" s="8" t="s">
        <v>433</v>
      </c>
      <c r="F29" s="8" t="s">
        <v>411</v>
      </c>
      <c r="G29" s="8" t="s">
        <v>346</v>
      </c>
      <c r="H29" s="8" t="s">
        <v>385</v>
      </c>
      <c r="I29" s="8" t="s">
        <v>414</v>
      </c>
      <c r="J29" s="8" t="s">
        <v>412</v>
      </c>
      <c r="K29" s="8" t="s">
        <v>413</v>
      </c>
      <c r="L29" s="8" t="s">
        <v>434</v>
      </c>
      <c r="BT29" s="8">
        <v>28.1</v>
      </c>
      <c r="BW29" s="8">
        <v>31.7</v>
      </c>
      <c r="BX29" s="8">
        <v>38.1</v>
      </c>
      <c r="BY29" s="8">
        <v>39.5</v>
      </c>
      <c r="BZ29" s="8">
        <v>69</v>
      </c>
      <c r="CE29" s="8" t="s">
        <v>430</v>
      </c>
    </row>
    <row r="30" spans="1:83" s="8" customFormat="1" x14ac:dyDescent="0.3">
      <c r="A30" s="8">
        <v>26</v>
      </c>
      <c r="B30" s="8" t="s">
        <v>426</v>
      </c>
      <c r="C30" s="8" t="s">
        <v>362</v>
      </c>
      <c r="D30" s="8">
        <v>8.9999999999999998E-4</v>
      </c>
      <c r="E30" s="8" t="s">
        <v>433</v>
      </c>
      <c r="F30" s="8" t="s">
        <v>411</v>
      </c>
      <c r="G30" s="8" t="s">
        <v>346</v>
      </c>
      <c r="H30" s="8" t="s">
        <v>385</v>
      </c>
      <c r="I30" s="8" t="s">
        <v>414</v>
      </c>
      <c r="J30" s="8" t="s">
        <v>412</v>
      </c>
      <c r="K30" s="8" t="s">
        <v>413</v>
      </c>
      <c r="L30" s="8" t="s">
        <v>434</v>
      </c>
      <c r="BT30" s="8">
        <v>22.3</v>
      </c>
      <c r="BW30" s="8">
        <v>23.5</v>
      </c>
      <c r="BX30" s="8">
        <v>29.8</v>
      </c>
      <c r="BY30" s="8">
        <v>35.200000000000003</v>
      </c>
      <c r="BZ30" s="8">
        <v>62</v>
      </c>
    </row>
    <row r="31" spans="1:83" s="8" customFormat="1" x14ac:dyDescent="0.3">
      <c r="A31" s="8">
        <v>26</v>
      </c>
      <c r="B31" s="8" t="s">
        <v>427</v>
      </c>
      <c r="C31" s="8" t="s">
        <v>362</v>
      </c>
      <c r="D31" s="8">
        <v>8.9999999999999998E-4</v>
      </c>
      <c r="E31" s="8" t="s">
        <v>433</v>
      </c>
      <c r="F31" s="8" t="s">
        <v>411</v>
      </c>
      <c r="G31" s="8" t="s">
        <v>346</v>
      </c>
      <c r="H31" s="8" t="s">
        <v>385</v>
      </c>
      <c r="I31" s="8" t="s">
        <v>414</v>
      </c>
      <c r="J31" s="8" t="s">
        <v>412</v>
      </c>
      <c r="K31" s="8" t="s">
        <v>413</v>
      </c>
      <c r="L31" s="8" t="s">
        <v>434</v>
      </c>
      <c r="BT31" s="8">
        <v>46.9</v>
      </c>
      <c r="BW31" s="8">
        <v>51.2</v>
      </c>
      <c r="BX31" s="8">
        <v>46</v>
      </c>
      <c r="BY31" s="8">
        <v>55.2</v>
      </c>
      <c r="BZ31" s="8">
        <v>78.2</v>
      </c>
    </row>
    <row r="32" spans="1:83" s="8" customFormat="1" x14ac:dyDescent="0.3">
      <c r="A32" s="8">
        <v>26</v>
      </c>
      <c r="B32" s="8" t="s">
        <v>428</v>
      </c>
      <c r="C32" s="8" t="s">
        <v>362</v>
      </c>
      <c r="D32" s="8">
        <v>8.9999999999999998E-4</v>
      </c>
      <c r="E32" s="8" t="s">
        <v>433</v>
      </c>
      <c r="F32" s="8" t="s">
        <v>411</v>
      </c>
      <c r="G32" s="8" t="s">
        <v>346</v>
      </c>
      <c r="H32" s="8" t="s">
        <v>385</v>
      </c>
      <c r="I32" s="8" t="s">
        <v>414</v>
      </c>
      <c r="J32" s="8" t="s">
        <v>412</v>
      </c>
      <c r="K32" s="8" t="s">
        <v>413</v>
      </c>
      <c r="L32" s="8" t="s">
        <v>434</v>
      </c>
      <c r="BT32" s="8">
        <v>37.5</v>
      </c>
      <c r="BW32" s="8">
        <v>41.1</v>
      </c>
      <c r="BX32" s="8">
        <v>39.4</v>
      </c>
      <c r="BY32" s="8">
        <v>49.4</v>
      </c>
      <c r="BZ32" s="8">
        <v>74.8</v>
      </c>
    </row>
    <row r="33" spans="1:83" s="4" customFormat="1" x14ac:dyDescent="0.3">
      <c r="A33" s="4">
        <v>31</v>
      </c>
      <c r="B33" s="4" t="s">
        <v>484</v>
      </c>
      <c r="C33" s="4" t="s">
        <v>362</v>
      </c>
      <c r="D33" s="4">
        <v>0.4</v>
      </c>
      <c r="E33" s="4">
        <v>2001</v>
      </c>
      <c r="F33" s="4" t="s">
        <v>487</v>
      </c>
      <c r="G33" s="4" t="s">
        <v>346</v>
      </c>
      <c r="H33" s="4" t="s">
        <v>488</v>
      </c>
      <c r="J33" s="4" t="s">
        <v>489</v>
      </c>
      <c r="K33" s="4" t="s">
        <v>490</v>
      </c>
      <c r="L33" s="4" t="s">
        <v>416</v>
      </c>
      <c r="BI33" s="4">
        <v>55.6</v>
      </c>
      <c r="BM33" s="4">
        <v>108</v>
      </c>
      <c r="BO33" s="4">
        <v>60.4</v>
      </c>
      <c r="BT33" s="5">
        <f>(BI35-BI33)/BI35*100</f>
        <v>71.487179487179489</v>
      </c>
      <c r="BU33" s="5"/>
      <c r="BV33" s="5"/>
      <c r="BW33" s="5"/>
      <c r="BX33" s="5">
        <f t="shared" ref="BX33:BZ33" si="78">(BM35-BM33)/BM35*100</f>
        <v>-0.93457943925233633</v>
      </c>
      <c r="BY33" s="5"/>
      <c r="BZ33" s="5">
        <f t="shared" si="78"/>
        <v>46.548672566371685</v>
      </c>
    </row>
    <row r="34" spans="1:83" s="4" customFormat="1" x14ac:dyDescent="0.3">
      <c r="A34" s="4">
        <v>31</v>
      </c>
      <c r="B34" s="4" t="s">
        <v>485</v>
      </c>
      <c r="C34" s="4" t="s">
        <v>362</v>
      </c>
      <c r="D34" s="4">
        <v>0.4</v>
      </c>
      <c r="E34" s="4">
        <v>2001</v>
      </c>
      <c r="F34" s="4" t="s">
        <v>487</v>
      </c>
      <c r="G34" s="4" t="s">
        <v>346</v>
      </c>
      <c r="H34" s="4" t="s">
        <v>488</v>
      </c>
      <c r="J34" s="4" t="s">
        <v>489</v>
      </c>
      <c r="K34" s="4" t="s">
        <v>490</v>
      </c>
      <c r="L34" s="4" t="s">
        <v>416</v>
      </c>
      <c r="BI34" s="4">
        <v>205</v>
      </c>
      <c r="BM34" s="4">
        <v>121</v>
      </c>
      <c r="BO34" s="4">
        <v>83.9</v>
      </c>
      <c r="BT34" s="5">
        <f>(BI35-BI34)/BI35*100</f>
        <v>-5.1282051282051277</v>
      </c>
      <c r="BU34" s="5"/>
      <c r="BV34" s="5"/>
      <c r="BW34" s="5"/>
      <c r="BX34" s="5">
        <f t="shared" ref="BX34:BZ34" si="79">(BM35-BM34)/BM35*100</f>
        <v>-13.084112149532709</v>
      </c>
      <c r="BY34" s="5"/>
      <c r="BZ34" s="5">
        <f t="shared" si="79"/>
        <v>25.752212389380524</v>
      </c>
    </row>
    <row r="35" spans="1:83" s="4" customFormat="1" x14ac:dyDescent="0.3">
      <c r="A35" s="4">
        <v>31</v>
      </c>
      <c r="B35" s="4" t="s">
        <v>486</v>
      </c>
      <c r="C35" s="4" t="s">
        <v>362</v>
      </c>
      <c r="D35" s="4">
        <v>0.4</v>
      </c>
      <c r="E35" s="4">
        <v>2001</v>
      </c>
      <c r="F35" s="4" t="s">
        <v>487</v>
      </c>
      <c r="G35" s="4" t="s">
        <v>346</v>
      </c>
      <c r="H35" s="4" t="s">
        <v>488</v>
      </c>
      <c r="J35" s="4" t="s">
        <v>489</v>
      </c>
      <c r="K35" s="4" t="s">
        <v>490</v>
      </c>
      <c r="L35" s="4" t="s">
        <v>416</v>
      </c>
      <c r="BI35" s="4">
        <v>195</v>
      </c>
      <c r="BM35" s="4">
        <v>107</v>
      </c>
      <c r="BO35" s="4">
        <v>113</v>
      </c>
    </row>
    <row r="36" spans="1:83" s="4" customFormat="1" x14ac:dyDescent="0.3">
      <c r="A36" s="4">
        <v>31</v>
      </c>
      <c r="B36" s="4" t="s">
        <v>484</v>
      </c>
      <c r="C36" s="4" t="s">
        <v>362</v>
      </c>
      <c r="D36" s="4">
        <v>0.4</v>
      </c>
      <c r="E36" s="4">
        <v>2002</v>
      </c>
      <c r="F36" s="4" t="s">
        <v>487</v>
      </c>
      <c r="G36" s="4" t="s">
        <v>346</v>
      </c>
      <c r="H36" s="4" t="s">
        <v>488</v>
      </c>
      <c r="J36" s="4" t="s">
        <v>489</v>
      </c>
      <c r="K36" s="4" t="s">
        <v>490</v>
      </c>
      <c r="L36" s="4" t="s">
        <v>416</v>
      </c>
      <c r="BI36" s="4">
        <v>148</v>
      </c>
      <c r="BM36" s="4">
        <v>217</v>
      </c>
      <c r="BO36" s="4">
        <v>78</v>
      </c>
      <c r="BT36" s="5">
        <f>(BI38-BI36)/BI38*100</f>
        <v>45.38745387453875</v>
      </c>
      <c r="BU36" s="5"/>
      <c r="BV36" s="5"/>
      <c r="BW36" s="5"/>
      <c r="BX36" s="5">
        <f t="shared" ref="BX36" si="80">(BM38-BM36)/BM38*100</f>
        <v>34.042553191489361</v>
      </c>
      <c r="BY36" s="5"/>
      <c r="BZ36" s="5">
        <f t="shared" ref="BZ36" si="81">(BO38-BO36)/BO38*100</f>
        <v>61.764705882352942</v>
      </c>
    </row>
    <row r="37" spans="1:83" s="4" customFormat="1" x14ac:dyDescent="0.3">
      <c r="A37" s="4">
        <v>31</v>
      </c>
      <c r="B37" s="4" t="s">
        <v>485</v>
      </c>
      <c r="C37" s="4" t="s">
        <v>362</v>
      </c>
      <c r="D37" s="4">
        <v>0.4</v>
      </c>
      <c r="E37" s="4">
        <v>2002</v>
      </c>
      <c r="F37" s="4" t="s">
        <v>487</v>
      </c>
      <c r="G37" s="4" t="s">
        <v>346</v>
      </c>
      <c r="H37" s="4" t="s">
        <v>488</v>
      </c>
      <c r="J37" s="4" t="s">
        <v>489</v>
      </c>
      <c r="K37" s="4" t="s">
        <v>490</v>
      </c>
      <c r="L37" s="4" t="s">
        <v>416</v>
      </c>
      <c r="BI37" s="4">
        <v>79.400000000000006</v>
      </c>
      <c r="BM37" s="4">
        <v>147</v>
      </c>
      <c r="BO37" s="4">
        <v>24.4</v>
      </c>
      <c r="BT37" s="5">
        <f>(BI38-BI37)/BI38*100</f>
        <v>70.701107011070107</v>
      </c>
      <c r="BU37" s="5"/>
      <c r="BV37" s="5"/>
      <c r="BW37" s="5"/>
      <c r="BX37" s="5">
        <f t="shared" ref="BX37" si="82">(BM38-BM37)/BM38*100</f>
        <v>55.319148936170215</v>
      </c>
      <c r="BY37" s="5"/>
      <c r="BZ37" s="5">
        <f t="shared" ref="BZ37" si="83">(BO38-BO37)/BO38*100</f>
        <v>88.039215686274503</v>
      </c>
    </row>
    <row r="38" spans="1:83" s="4" customFormat="1" x14ac:dyDescent="0.3">
      <c r="A38" s="4">
        <v>31</v>
      </c>
      <c r="B38" s="4" t="s">
        <v>486</v>
      </c>
      <c r="C38" s="4" t="s">
        <v>362</v>
      </c>
      <c r="D38" s="4">
        <v>0.4</v>
      </c>
      <c r="E38" s="4">
        <v>2002</v>
      </c>
      <c r="F38" s="4" t="s">
        <v>487</v>
      </c>
      <c r="G38" s="4" t="s">
        <v>346</v>
      </c>
      <c r="H38" s="4" t="s">
        <v>488</v>
      </c>
      <c r="J38" s="4" t="s">
        <v>489</v>
      </c>
      <c r="K38" s="4" t="s">
        <v>490</v>
      </c>
      <c r="L38" s="4" t="s">
        <v>416</v>
      </c>
      <c r="BI38" s="4">
        <v>271</v>
      </c>
      <c r="BM38" s="4">
        <v>329</v>
      </c>
      <c r="BO38" s="4">
        <v>204</v>
      </c>
    </row>
    <row r="39" spans="1:83" s="4" customFormat="1" x14ac:dyDescent="0.3">
      <c r="A39" s="4">
        <v>31</v>
      </c>
      <c r="B39" s="4" t="s">
        <v>484</v>
      </c>
      <c r="C39" s="4" t="s">
        <v>362</v>
      </c>
      <c r="D39" s="4">
        <v>0.4</v>
      </c>
      <c r="E39" s="4">
        <v>2003</v>
      </c>
      <c r="F39" s="4" t="s">
        <v>487</v>
      </c>
      <c r="G39" s="4" t="s">
        <v>346</v>
      </c>
      <c r="H39" s="4" t="s">
        <v>488</v>
      </c>
      <c r="J39" s="4" t="s">
        <v>489</v>
      </c>
      <c r="K39" s="4" t="s">
        <v>490</v>
      </c>
      <c r="L39" s="4" t="s">
        <v>416</v>
      </c>
      <c r="BI39" s="4">
        <v>117</v>
      </c>
      <c r="BM39" s="4">
        <v>262</v>
      </c>
      <c r="BO39" s="4">
        <v>51.8</v>
      </c>
      <c r="BT39" s="5">
        <f>(BI41-BI39)/BI41*100</f>
        <v>52.049180327868847</v>
      </c>
      <c r="BU39" s="5"/>
      <c r="BV39" s="5"/>
      <c r="BW39" s="5"/>
      <c r="BX39" s="5">
        <f t="shared" ref="BX39" si="84">(BM41-BM39)/BM41*100</f>
        <v>32.299741602067186</v>
      </c>
      <c r="BY39" s="5"/>
      <c r="BZ39" s="5">
        <f t="shared" ref="BZ39" si="85">(BO41-BO39)/BO41*100</f>
        <v>68.41463414634147</v>
      </c>
    </row>
    <row r="40" spans="1:83" s="4" customFormat="1" x14ac:dyDescent="0.3">
      <c r="A40" s="4">
        <v>31</v>
      </c>
      <c r="B40" s="4" t="s">
        <v>485</v>
      </c>
      <c r="C40" s="4" t="s">
        <v>362</v>
      </c>
      <c r="D40" s="4">
        <v>0.4</v>
      </c>
      <c r="E40" s="4">
        <v>2003</v>
      </c>
      <c r="F40" s="4" t="s">
        <v>487</v>
      </c>
      <c r="G40" s="4" t="s">
        <v>346</v>
      </c>
      <c r="H40" s="4" t="s">
        <v>488</v>
      </c>
      <c r="J40" s="4" t="s">
        <v>489</v>
      </c>
      <c r="K40" s="4" t="s">
        <v>490</v>
      </c>
      <c r="L40" s="4" t="s">
        <v>416</v>
      </c>
      <c r="BI40" s="4">
        <v>304</v>
      </c>
      <c r="BM40" s="4">
        <v>281</v>
      </c>
      <c r="BO40" s="4">
        <v>140</v>
      </c>
      <c r="BT40" s="5">
        <f>(BI41-BI40)/BI41*100</f>
        <v>-24.590163934426229</v>
      </c>
      <c r="BU40" s="5"/>
      <c r="BV40" s="5"/>
      <c r="BW40" s="5"/>
      <c r="BX40" s="5">
        <f t="shared" ref="BX40" si="86">(BM41-BM40)/BM41*100</f>
        <v>27.390180878552972</v>
      </c>
      <c r="BY40" s="5"/>
      <c r="BZ40" s="5">
        <f t="shared" ref="BZ40" si="87">(BO41-BO40)/BO41*100</f>
        <v>14.634146341463413</v>
      </c>
    </row>
    <row r="41" spans="1:83" s="4" customFormat="1" x14ac:dyDescent="0.3">
      <c r="A41" s="4">
        <v>31</v>
      </c>
      <c r="B41" s="4" t="s">
        <v>486</v>
      </c>
      <c r="C41" s="4" t="s">
        <v>362</v>
      </c>
      <c r="D41" s="4">
        <v>0.4</v>
      </c>
      <c r="E41" s="4">
        <v>2003</v>
      </c>
      <c r="F41" s="4" t="s">
        <v>487</v>
      </c>
      <c r="G41" s="4" t="s">
        <v>346</v>
      </c>
      <c r="H41" s="4" t="s">
        <v>488</v>
      </c>
      <c r="J41" s="4" t="s">
        <v>489</v>
      </c>
      <c r="K41" s="4" t="s">
        <v>490</v>
      </c>
      <c r="L41" s="4" t="s">
        <v>416</v>
      </c>
      <c r="BI41" s="4">
        <v>244</v>
      </c>
      <c r="BM41" s="4">
        <v>387</v>
      </c>
      <c r="BO41" s="4">
        <v>164</v>
      </c>
    </row>
    <row r="42" spans="1:83" s="6" customFormat="1" x14ac:dyDescent="0.3">
      <c r="A42" s="6">
        <v>33</v>
      </c>
      <c r="B42" s="6" t="s">
        <v>504</v>
      </c>
      <c r="C42" s="6" t="s">
        <v>362</v>
      </c>
      <c r="D42" s="6">
        <v>1.7000000000000001E-2</v>
      </c>
      <c r="E42" s="6" t="s">
        <v>433</v>
      </c>
      <c r="F42" s="6" t="s">
        <v>514</v>
      </c>
      <c r="G42" s="6" t="s">
        <v>82</v>
      </c>
      <c r="H42" s="6" t="s">
        <v>503</v>
      </c>
      <c r="BG42" s="6">
        <v>107.071</v>
      </c>
      <c r="BI42" s="6">
        <v>0.34</v>
      </c>
      <c r="BJ42" s="6">
        <v>2.5</v>
      </c>
      <c r="BK42" s="6">
        <v>9.7100000000000009</v>
      </c>
      <c r="BM42" s="6">
        <v>3.36</v>
      </c>
      <c r="BN42" s="6">
        <v>4.76</v>
      </c>
      <c r="BO42" s="6">
        <v>643.29999999999995</v>
      </c>
      <c r="CE42" s="6" t="s">
        <v>516</v>
      </c>
    </row>
    <row r="43" spans="1:83" s="6" customFormat="1" x14ac:dyDescent="0.3">
      <c r="A43" s="6">
        <v>33</v>
      </c>
      <c r="B43" s="6" t="s">
        <v>505</v>
      </c>
      <c r="C43" s="6" t="s">
        <v>362</v>
      </c>
      <c r="D43" s="6">
        <v>1.7000000000000001E-2</v>
      </c>
      <c r="E43" s="6" t="s">
        <v>433</v>
      </c>
      <c r="F43" s="6" t="s">
        <v>514</v>
      </c>
      <c r="G43" s="6" t="s">
        <v>82</v>
      </c>
      <c r="H43" s="6" t="s">
        <v>503</v>
      </c>
      <c r="BG43" s="6">
        <v>73.405000000000001</v>
      </c>
      <c r="BI43" s="6">
        <v>0.03</v>
      </c>
      <c r="BJ43" s="6">
        <v>2.19</v>
      </c>
      <c r="BK43" s="6">
        <v>7.36</v>
      </c>
      <c r="BM43" s="6">
        <v>2.93</v>
      </c>
      <c r="BN43" s="6">
        <v>4.68</v>
      </c>
      <c r="BO43" s="6">
        <v>1473.5</v>
      </c>
    </row>
    <row r="44" spans="1:83" s="6" customFormat="1" x14ac:dyDescent="0.3">
      <c r="A44" s="6">
        <v>33</v>
      </c>
      <c r="B44" s="6" t="s">
        <v>506</v>
      </c>
      <c r="C44" s="6" t="s">
        <v>362</v>
      </c>
      <c r="D44" s="6">
        <v>1.7000000000000001E-2</v>
      </c>
      <c r="E44" s="6" t="s">
        <v>433</v>
      </c>
      <c r="F44" s="6" t="s">
        <v>514</v>
      </c>
      <c r="G44" s="6" t="s">
        <v>82</v>
      </c>
      <c r="H44" s="6" t="s">
        <v>503</v>
      </c>
      <c r="BG44" s="6">
        <v>30.167000000000002</v>
      </c>
      <c r="BI44" s="6" t="s">
        <v>515</v>
      </c>
      <c r="BJ44" s="6" t="s">
        <v>515</v>
      </c>
      <c r="BK44" s="6" t="s">
        <v>515</v>
      </c>
      <c r="BM44" s="6" t="s">
        <v>515</v>
      </c>
      <c r="BN44" s="6" t="s">
        <v>515</v>
      </c>
      <c r="BO44" s="6" t="s">
        <v>515</v>
      </c>
      <c r="CC44" s="7">
        <f>(BG42-BG44)/BG42*100</f>
        <v>71.825237459256002</v>
      </c>
    </row>
    <row r="45" spans="1:83" s="6" customFormat="1" x14ac:dyDescent="0.3">
      <c r="A45" s="6">
        <v>33</v>
      </c>
      <c r="B45" s="6" t="s">
        <v>507</v>
      </c>
      <c r="C45" s="6" t="s">
        <v>362</v>
      </c>
      <c r="D45" s="6">
        <v>1.7000000000000001E-2</v>
      </c>
      <c r="E45" s="6" t="s">
        <v>433</v>
      </c>
      <c r="F45" s="6" t="s">
        <v>514</v>
      </c>
      <c r="G45" s="6" t="s">
        <v>82</v>
      </c>
      <c r="H45" s="6" t="s">
        <v>503</v>
      </c>
      <c r="BG45" s="6">
        <v>23.125</v>
      </c>
      <c r="BI45" s="6">
        <v>0.02</v>
      </c>
      <c r="BJ45" s="6">
        <v>0.09</v>
      </c>
      <c r="BK45" s="6">
        <v>0.31</v>
      </c>
      <c r="BM45" s="6">
        <v>0.1</v>
      </c>
      <c r="BN45" s="6">
        <v>0.17</v>
      </c>
      <c r="BO45" s="6">
        <v>138.9</v>
      </c>
      <c r="BT45" s="7">
        <f>(BI43-BI45)/BI43*100</f>
        <v>33.333333333333329</v>
      </c>
      <c r="BU45" s="7">
        <f t="shared" ref="BU45:BZ45" si="88">(BJ43-BJ45)/BJ43*100</f>
        <v>95.890410958904113</v>
      </c>
      <c r="BV45" s="7">
        <f t="shared" si="88"/>
        <v>95.788043478260875</v>
      </c>
      <c r="BW45" s="7"/>
      <c r="BX45" s="7">
        <f t="shared" si="88"/>
        <v>96.587030716723547</v>
      </c>
      <c r="BY45" s="7">
        <f t="shared" si="88"/>
        <v>96.367521367521363</v>
      </c>
      <c r="BZ45" s="7">
        <f t="shared" si="88"/>
        <v>90.573464540210381</v>
      </c>
      <c r="CA45" s="7"/>
      <c r="CB45" s="7"/>
      <c r="CC45" s="7">
        <f>(BG43-BG45)/BG43*100</f>
        <v>68.49669641032628</v>
      </c>
    </row>
    <row r="46" spans="1:83" s="6" customFormat="1" x14ac:dyDescent="0.3">
      <c r="A46" s="6">
        <v>33</v>
      </c>
      <c r="B46" s="6" t="s">
        <v>508</v>
      </c>
      <c r="C46" s="6" t="s">
        <v>362</v>
      </c>
      <c r="D46" s="6">
        <v>1.7000000000000001E-2</v>
      </c>
      <c r="E46" s="6" t="s">
        <v>433</v>
      </c>
      <c r="F46" s="6" t="s">
        <v>514</v>
      </c>
      <c r="G46" s="6" t="s">
        <v>82</v>
      </c>
      <c r="H46" s="6" t="s">
        <v>503</v>
      </c>
      <c r="BG46" s="6">
        <v>32</v>
      </c>
      <c r="BI46" s="6">
        <v>0.06</v>
      </c>
      <c r="BJ46" s="6">
        <v>0.4</v>
      </c>
      <c r="BK46" s="6">
        <v>1.19</v>
      </c>
      <c r="BM46" s="6">
        <v>0.31</v>
      </c>
      <c r="BN46" s="6">
        <v>0.46</v>
      </c>
      <c r="BO46" s="6">
        <v>367.8</v>
      </c>
      <c r="BT46" s="7">
        <f>(BI42-BI46)/BI42*100</f>
        <v>82.352941176470594</v>
      </c>
      <c r="BU46" s="7">
        <f t="shared" ref="BU46:BZ46" si="89">(BJ42-BJ46)/BJ42*100</f>
        <v>84.000000000000014</v>
      </c>
      <c r="BV46" s="7">
        <f t="shared" si="89"/>
        <v>87.744593202883635</v>
      </c>
      <c r="BW46" s="7"/>
      <c r="BX46" s="7">
        <f t="shared" si="89"/>
        <v>90.773809523809518</v>
      </c>
      <c r="BY46" s="7">
        <f t="shared" si="89"/>
        <v>90.336134453781511</v>
      </c>
      <c r="BZ46" s="7">
        <f t="shared" si="89"/>
        <v>42.826053163376336</v>
      </c>
      <c r="CC46" s="7">
        <f>(BG42-BG46)/BG42*100</f>
        <v>70.113289312699038</v>
      </c>
    </row>
    <row r="47" spans="1:83" s="6" customFormat="1" x14ac:dyDescent="0.3">
      <c r="A47" s="6">
        <v>33</v>
      </c>
      <c r="B47" s="6" t="s">
        <v>509</v>
      </c>
      <c r="C47" s="6" t="s">
        <v>362</v>
      </c>
      <c r="D47" s="6">
        <v>1.7000000000000001E-2</v>
      </c>
      <c r="E47" s="6" t="s">
        <v>433</v>
      </c>
      <c r="F47" s="6" t="s">
        <v>514</v>
      </c>
      <c r="G47" s="6" t="s">
        <v>82</v>
      </c>
      <c r="H47" s="6" t="s">
        <v>503</v>
      </c>
      <c r="BG47" s="6">
        <v>52</v>
      </c>
      <c r="BI47" s="6">
        <v>0.28000000000000003</v>
      </c>
      <c r="BJ47" s="6">
        <v>1.23</v>
      </c>
      <c r="BK47" s="6">
        <v>4.0199999999999996</v>
      </c>
      <c r="BM47" s="6">
        <v>1.1200000000000001</v>
      </c>
      <c r="BN47" s="6">
        <v>1.79</v>
      </c>
      <c r="BO47" s="6">
        <v>344.1</v>
      </c>
      <c r="BT47" s="7">
        <f>(BI43-BI47)/BI43*100</f>
        <v>-833.33333333333337</v>
      </c>
      <c r="BU47" s="7">
        <f t="shared" ref="BU47:BZ47" si="90">(BJ43-BJ47)/BJ43*100</f>
        <v>43.835616438356162</v>
      </c>
      <c r="BV47" s="7">
        <f t="shared" si="90"/>
        <v>45.380434782608702</v>
      </c>
      <c r="BW47" s="7"/>
      <c r="BX47" s="7">
        <f t="shared" si="90"/>
        <v>61.774744027303754</v>
      </c>
      <c r="BY47" s="7">
        <f t="shared" si="90"/>
        <v>61.752136752136742</v>
      </c>
      <c r="BZ47" s="7">
        <f t="shared" si="90"/>
        <v>76.647438072616225</v>
      </c>
      <c r="CC47" s="7">
        <f>(BG43-BG47)/BG43*100</f>
        <v>29.160138955112053</v>
      </c>
    </row>
    <row r="48" spans="1:83" s="6" customFormat="1" x14ac:dyDescent="0.3">
      <c r="A48" s="6">
        <v>33</v>
      </c>
      <c r="B48" s="6" t="s">
        <v>510</v>
      </c>
      <c r="C48" s="6" t="s">
        <v>362</v>
      </c>
      <c r="D48" s="6">
        <v>1.7000000000000001E-2</v>
      </c>
      <c r="E48" s="6" t="s">
        <v>433</v>
      </c>
      <c r="F48" s="6" t="s">
        <v>514</v>
      </c>
      <c r="G48" s="6" t="s">
        <v>82</v>
      </c>
      <c r="H48" s="6" t="s">
        <v>503</v>
      </c>
      <c r="BG48" s="6">
        <v>5</v>
      </c>
      <c r="BI48" s="6">
        <v>0.32</v>
      </c>
      <c r="BJ48" s="6">
        <v>0.68</v>
      </c>
      <c r="BK48" s="6">
        <v>2.69</v>
      </c>
      <c r="BM48" s="6">
        <v>1.1000000000000001</v>
      </c>
      <c r="BN48" s="6">
        <v>1.44</v>
      </c>
      <c r="BO48" s="6">
        <v>127.2</v>
      </c>
      <c r="BT48" s="7">
        <f>(BI42-BI48)/BI43*100</f>
        <v>66.666666666666728</v>
      </c>
      <c r="BU48" s="7">
        <f t="shared" ref="BU48:BZ48" si="91">(BJ42-BJ48)/BJ43*100</f>
        <v>83.105022831050221</v>
      </c>
      <c r="BV48" s="7">
        <f t="shared" si="91"/>
        <v>95.380434782608717</v>
      </c>
      <c r="BW48" s="7"/>
      <c r="BX48" s="7">
        <f t="shared" si="91"/>
        <v>77.13310580204778</v>
      </c>
      <c r="BY48" s="7">
        <f t="shared" si="91"/>
        <v>70.940170940170944</v>
      </c>
      <c r="BZ48" s="7">
        <f t="shared" si="91"/>
        <v>35.025449609772643</v>
      </c>
      <c r="CC48" s="7">
        <f>(BG42-BG48)/BG42*100</f>
        <v>95.330201455109233</v>
      </c>
    </row>
    <row r="49" spans="1:81" s="6" customFormat="1" x14ac:dyDescent="0.3">
      <c r="A49" s="6">
        <v>33</v>
      </c>
      <c r="B49" s="6" t="s">
        <v>511</v>
      </c>
      <c r="C49" s="6" t="s">
        <v>362</v>
      </c>
      <c r="D49" s="6">
        <v>1.7000000000000001E-2</v>
      </c>
      <c r="E49" s="6" t="s">
        <v>433</v>
      </c>
      <c r="F49" s="6" t="s">
        <v>514</v>
      </c>
      <c r="G49" s="6" t="s">
        <v>82</v>
      </c>
      <c r="H49" s="6" t="s">
        <v>503</v>
      </c>
      <c r="BG49" s="6">
        <v>30</v>
      </c>
      <c r="BI49" s="6">
        <v>0.35</v>
      </c>
      <c r="BJ49" s="6">
        <v>1.79</v>
      </c>
      <c r="BK49" s="6">
        <v>5.88</v>
      </c>
      <c r="BM49" s="6">
        <v>2.57</v>
      </c>
      <c r="BN49" s="6">
        <v>3.47</v>
      </c>
      <c r="BO49" s="6">
        <v>255.9</v>
      </c>
      <c r="BT49" s="7">
        <f>(BI43-BI49)/BI43*100</f>
        <v>-1066.6666666666665</v>
      </c>
      <c r="BU49" s="7">
        <f t="shared" ref="BU49:BZ49" si="92">(BJ43-BJ49)/BJ43*100</f>
        <v>18.264840182648399</v>
      </c>
      <c r="BV49" s="7">
        <f t="shared" si="92"/>
        <v>20.108695652173918</v>
      </c>
      <c r="BW49" s="7"/>
      <c r="BX49" s="7">
        <f t="shared" si="92"/>
        <v>12.286689419795232</v>
      </c>
      <c r="BY49" s="7">
        <f t="shared" si="92"/>
        <v>25.854700854700845</v>
      </c>
      <c r="BZ49" s="7">
        <f t="shared" si="92"/>
        <v>82.633186291143531</v>
      </c>
      <c r="CC49" s="7">
        <f>(BG43-BG49)/BG43*100</f>
        <v>59.130849397180029</v>
      </c>
    </row>
    <row r="50" spans="1:81" s="6" customFormat="1" x14ac:dyDescent="0.3">
      <c r="A50" s="6">
        <v>33</v>
      </c>
      <c r="B50" s="6" t="s">
        <v>504</v>
      </c>
      <c r="C50" s="6" t="s">
        <v>362</v>
      </c>
      <c r="D50" s="6">
        <v>1.7000000000000001E-2</v>
      </c>
      <c r="E50" s="6" t="s">
        <v>433</v>
      </c>
      <c r="F50" s="6" t="s">
        <v>514</v>
      </c>
      <c r="G50" s="6" t="s">
        <v>82</v>
      </c>
      <c r="H50" s="6" t="s">
        <v>503</v>
      </c>
      <c r="BI50" s="6">
        <v>0.08</v>
      </c>
      <c r="BJ50" s="6">
        <v>1.93</v>
      </c>
      <c r="BK50" s="6">
        <v>15.68</v>
      </c>
      <c r="BM50" s="6">
        <v>2.63</v>
      </c>
      <c r="BN50" s="6">
        <v>7.55</v>
      </c>
      <c r="BO50" s="6">
        <v>2412.6</v>
      </c>
      <c r="BT50" s="7">
        <f>(BI42-BI50)/BI42*100</f>
        <v>76.470588235294116</v>
      </c>
      <c r="BU50" s="7">
        <f t="shared" ref="BU50:BZ50" si="93">(BJ42-BJ50)/BJ42*100</f>
        <v>22.800000000000004</v>
      </c>
      <c r="BV50" s="7">
        <f t="shared" si="93"/>
        <v>-61.483007209062798</v>
      </c>
      <c r="BW50" s="7"/>
      <c r="BX50" s="7">
        <f t="shared" si="93"/>
        <v>21.726190476190478</v>
      </c>
      <c r="BY50" s="7">
        <f t="shared" si="93"/>
        <v>-58.613445378151262</v>
      </c>
      <c r="BZ50" s="7">
        <f t="shared" si="93"/>
        <v>-275.03497590548733</v>
      </c>
    </row>
    <row r="51" spans="1:81" s="6" customFormat="1" x14ac:dyDescent="0.3">
      <c r="A51" s="6">
        <v>33</v>
      </c>
      <c r="B51" s="6" t="s">
        <v>505</v>
      </c>
      <c r="C51" s="6" t="s">
        <v>362</v>
      </c>
      <c r="D51" s="6">
        <v>1.7000000000000001E-2</v>
      </c>
      <c r="E51" s="6" t="s">
        <v>433</v>
      </c>
      <c r="F51" s="6" t="s">
        <v>514</v>
      </c>
      <c r="G51" s="6" t="s">
        <v>82</v>
      </c>
      <c r="H51" s="6" t="s">
        <v>503</v>
      </c>
      <c r="BI51" s="6">
        <v>0.09</v>
      </c>
      <c r="BJ51" s="6">
        <v>1.38</v>
      </c>
      <c r="BK51" s="6">
        <v>9.56</v>
      </c>
      <c r="BM51" s="6">
        <v>1.74</v>
      </c>
      <c r="BN51" s="6">
        <v>5.66</v>
      </c>
      <c r="BO51" s="6">
        <v>1706.1</v>
      </c>
      <c r="BT51" s="7">
        <f>(BI43-BI51)/BI43*100</f>
        <v>-200</v>
      </c>
      <c r="BU51" s="7">
        <f t="shared" ref="BU51:BZ51" si="94">(BJ43-BJ51)/BJ43*100</f>
        <v>36.986301369863014</v>
      </c>
      <c r="BV51" s="7">
        <f t="shared" si="94"/>
        <v>-29.891304347826086</v>
      </c>
      <c r="BW51" s="7"/>
      <c r="BX51" s="7">
        <f t="shared" si="94"/>
        <v>40.614334470989768</v>
      </c>
      <c r="BY51" s="7">
        <f t="shared" si="94"/>
        <v>-20.940170940170951</v>
      </c>
      <c r="BZ51" s="7">
        <f t="shared" si="94"/>
        <v>-15.785544621649128</v>
      </c>
      <c r="CA51" s="6" t="s">
        <v>212</v>
      </c>
    </row>
    <row r="52" spans="1:81" s="6" customFormat="1" x14ac:dyDescent="0.3">
      <c r="A52" s="6">
        <v>33</v>
      </c>
      <c r="B52" s="6" t="s">
        <v>506</v>
      </c>
      <c r="C52" s="6" t="s">
        <v>362</v>
      </c>
      <c r="D52" s="6">
        <v>1.7000000000000001E-2</v>
      </c>
      <c r="E52" s="6" t="s">
        <v>433</v>
      </c>
      <c r="F52" s="6" t="s">
        <v>514</v>
      </c>
      <c r="G52" s="6" t="s">
        <v>82</v>
      </c>
      <c r="H52" s="6" t="s">
        <v>503</v>
      </c>
      <c r="BI52" s="6">
        <v>0.21</v>
      </c>
      <c r="BJ52" s="6">
        <v>0.24</v>
      </c>
      <c r="BK52" s="6">
        <v>1.53</v>
      </c>
      <c r="BM52" s="6">
        <v>0.79</v>
      </c>
      <c r="BN52" s="6">
        <v>1.03</v>
      </c>
      <c r="BO52" s="6">
        <v>279.10000000000002</v>
      </c>
      <c r="BT52" s="7">
        <f>(BI42-BI52)/BI42*100</f>
        <v>38.235294117647065</v>
      </c>
      <c r="BU52" s="7">
        <f t="shared" ref="BU52:BZ52" si="95">(BJ42-BJ52)/BJ42*100</f>
        <v>90.399999999999991</v>
      </c>
      <c r="BV52" s="7">
        <f t="shared" si="95"/>
        <v>84.243048403707519</v>
      </c>
      <c r="BW52" s="7"/>
      <c r="BX52" s="7">
        <f t="shared" si="95"/>
        <v>76.488095238095227</v>
      </c>
      <c r="BY52" s="7">
        <f t="shared" si="95"/>
        <v>78.361344537815128</v>
      </c>
      <c r="BZ52" s="7">
        <f t="shared" si="95"/>
        <v>56.614332348826359</v>
      </c>
      <c r="CC52" s="7"/>
    </row>
    <row r="53" spans="1:81" s="6" customFormat="1" x14ac:dyDescent="0.3">
      <c r="A53" s="6">
        <v>33</v>
      </c>
      <c r="B53" s="6" t="s">
        <v>507</v>
      </c>
      <c r="C53" s="6" t="s">
        <v>362</v>
      </c>
      <c r="D53" s="6">
        <v>1.7000000000000001E-2</v>
      </c>
      <c r="E53" s="6" t="s">
        <v>433</v>
      </c>
      <c r="F53" s="6" t="s">
        <v>514</v>
      </c>
      <c r="G53" s="6" t="s">
        <v>82</v>
      </c>
      <c r="H53" s="6" t="s">
        <v>503</v>
      </c>
      <c r="BI53" s="6">
        <v>0.54</v>
      </c>
      <c r="BJ53" s="6">
        <v>0.48</v>
      </c>
      <c r="BK53" s="6">
        <v>3.88</v>
      </c>
      <c r="BM53" s="6">
        <v>1.81</v>
      </c>
      <c r="BN53" s="6">
        <v>2.4500000000000002</v>
      </c>
      <c r="BO53" s="6">
        <v>508</v>
      </c>
      <c r="BT53" s="7">
        <f>(BI43-BI53)/BI43*100</f>
        <v>-1700</v>
      </c>
      <c r="BU53" s="7">
        <f t="shared" ref="BU53:BZ53" si="96">(BJ43-BJ53)/BJ43*100</f>
        <v>78.082191780821915</v>
      </c>
      <c r="BV53" s="7">
        <f t="shared" si="96"/>
        <v>47.282608695652179</v>
      </c>
      <c r="BW53" s="7"/>
      <c r="BX53" s="7">
        <f t="shared" si="96"/>
        <v>38.225255972696246</v>
      </c>
      <c r="BY53" s="7">
        <f t="shared" si="96"/>
        <v>47.64957264957264</v>
      </c>
      <c r="BZ53" s="7">
        <f t="shared" si="96"/>
        <v>65.524261961316583</v>
      </c>
      <c r="CC53" s="7"/>
    </row>
    <row r="54" spans="1:81" s="6" customFormat="1" x14ac:dyDescent="0.3">
      <c r="A54" s="6">
        <v>33</v>
      </c>
      <c r="B54" s="6" t="s">
        <v>512</v>
      </c>
      <c r="C54" s="6" t="s">
        <v>362</v>
      </c>
      <c r="D54" s="6">
        <v>1.7000000000000001E-2</v>
      </c>
      <c r="E54" s="6" t="s">
        <v>433</v>
      </c>
      <c r="F54" s="6" t="s">
        <v>514</v>
      </c>
      <c r="G54" s="6" t="s">
        <v>82</v>
      </c>
      <c r="H54" s="6" t="s">
        <v>503</v>
      </c>
      <c r="BG54" s="6">
        <v>26.443000000000001</v>
      </c>
      <c r="BI54" s="6">
        <v>1.05</v>
      </c>
      <c r="BJ54" s="6">
        <v>1.01</v>
      </c>
      <c r="BK54" s="6">
        <v>6.1</v>
      </c>
      <c r="BM54" s="6">
        <v>1.94</v>
      </c>
      <c r="BN54" s="6">
        <v>2.9</v>
      </c>
      <c r="BO54" s="6">
        <v>392.2</v>
      </c>
      <c r="BT54" s="7">
        <f>(BI42-BI54)/BI42*100</f>
        <v>-208.82352941176467</v>
      </c>
      <c r="BU54" s="7">
        <f t="shared" ref="BU54:BZ54" si="97">(BJ42-BJ54)/BJ42*100</f>
        <v>59.599999999999994</v>
      </c>
      <c r="BV54" s="7">
        <f t="shared" si="97"/>
        <v>37.178166838311029</v>
      </c>
      <c r="BW54" s="7"/>
      <c r="BX54" s="7">
        <f t="shared" si="97"/>
        <v>42.261904761904759</v>
      </c>
      <c r="BY54" s="7">
        <f t="shared" si="97"/>
        <v>39.075630252100844</v>
      </c>
      <c r="BZ54" s="7">
        <f t="shared" si="97"/>
        <v>39.033110523861339</v>
      </c>
      <c r="CC54" s="7">
        <f>(BG42-BG54)/BG42*100</f>
        <v>75.303303415490646</v>
      </c>
    </row>
    <row r="55" spans="1:81" s="6" customFormat="1" x14ac:dyDescent="0.3">
      <c r="A55" s="6">
        <v>33</v>
      </c>
      <c r="B55" s="6" t="s">
        <v>513</v>
      </c>
      <c r="C55" s="6" t="s">
        <v>362</v>
      </c>
      <c r="D55" s="6">
        <v>1.7000000000000001E-2</v>
      </c>
      <c r="E55" s="6" t="s">
        <v>433</v>
      </c>
      <c r="F55" s="6" t="s">
        <v>514</v>
      </c>
      <c r="G55" s="6" t="s">
        <v>82</v>
      </c>
      <c r="H55" s="6" t="s">
        <v>503</v>
      </c>
      <c r="BG55" s="6">
        <v>28.125</v>
      </c>
      <c r="BI55" s="6">
        <v>0.87</v>
      </c>
      <c r="BJ55" s="6">
        <v>1.22</v>
      </c>
      <c r="BK55" s="6">
        <v>7.69</v>
      </c>
      <c r="BM55" s="6">
        <v>2.58</v>
      </c>
      <c r="BN55" s="6">
        <v>3.65</v>
      </c>
      <c r="BO55" s="6">
        <v>644.6</v>
      </c>
      <c r="BT55" s="7">
        <f>(BI43-BI55)/BI43*100</f>
        <v>-2800</v>
      </c>
      <c r="BU55" s="7">
        <f t="shared" ref="BU55:BZ55" si="98">(BJ43-BJ55)/BJ43*100</f>
        <v>44.292237442922371</v>
      </c>
      <c r="BV55" s="7">
        <f t="shared" si="98"/>
        <v>-4.483695652173914</v>
      </c>
      <c r="BW55" s="7"/>
      <c r="BX55" s="7">
        <f t="shared" si="98"/>
        <v>11.94539249146758</v>
      </c>
      <c r="BY55" s="7">
        <f t="shared" si="98"/>
        <v>22.008547008547005</v>
      </c>
      <c r="BZ55" s="7">
        <f t="shared" si="98"/>
        <v>56.253817441465891</v>
      </c>
      <c r="CC55" s="7">
        <f>(BG43-BG55)/BG43*100</f>
        <v>61.68517130985628</v>
      </c>
    </row>
    <row r="56" spans="1:81" s="8" customFormat="1" x14ac:dyDescent="0.3">
      <c r="A56" s="8">
        <v>47</v>
      </c>
      <c r="B56" s="8" t="s">
        <v>681</v>
      </c>
      <c r="C56" s="8" t="s">
        <v>62</v>
      </c>
      <c r="D56" s="8">
        <v>10.1</v>
      </c>
      <c r="E56" s="27">
        <v>40602</v>
      </c>
      <c r="F56" s="8" t="s">
        <v>570</v>
      </c>
      <c r="G56" s="8" t="s">
        <v>346</v>
      </c>
      <c r="H56" s="8" t="s">
        <v>385</v>
      </c>
      <c r="J56" s="8" t="s">
        <v>683</v>
      </c>
      <c r="K56" s="8" t="s">
        <v>684</v>
      </c>
      <c r="L56" s="8" t="s">
        <v>685</v>
      </c>
      <c r="Q56" s="8">
        <v>9.8000000000000007</v>
      </c>
    </row>
    <row r="57" spans="1:81" s="8" customFormat="1" x14ac:dyDescent="0.3">
      <c r="A57" s="8">
        <v>47</v>
      </c>
      <c r="B57" s="8" t="s">
        <v>682</v>
      </c>
      <c r="C57" s="8" t="s">
        <v>62</v>
      </c>
      <c r="D57" s="8">
        <v>10.1</v>
      </c>
      <c r="E57" s="27">
        <v>40602</v>
      </c>
      <c r="F57" s="8" t="s">
        <v>570</v>
      </c>
      <c r="G57" s="8" t="s">
        <v>346</v>
      </c>
      <c r="H57" s="8" t="s">
        <v>385</v>
      </c>
      <c r="J57" s="8" t="s">
        <v>683</v>
      </c>
      <c r="K57" s="8" t="s">
        <v>684</v>
      </c>
      <c r="L57" s="8" t="s">
        <v>685</v>
      </c>
      <c r="Q57" s="8">
        <v>0.15</v>
      </c>
      <c r="AM57" s="9">
        <f>(Q56-Q57)/Q56*100</f>
        <v>98.469387755102034</v>
      </c>
    </row>
    <row r="58" spans="1:81" s="8" customFormat="1" x14ac:dyDescent="0.3">
      <c r="A58" s="8">
        <v>47</v>
      </c>
      <c r="B58" s="8" t="s">
        <v>681</v>
      </c>
      <c r="C58" s="8" t="s">
        <v>62</v>
      </c>
      <c r="D58" s="8">
        <v>10.1</v>
      </c>
      <c r="E58" s="28">
        <v>40619</v>
      </c>
      <c r="F58" s="8" t="s">
        <v>570</v>
      </c>
      <c r="G58" s="8" t="s">
        <v>346</v>
      </c>
      <c r="H58" s="8" t="s">
        <v>385</v>
      </c>
      <c r="J58" s="8" t="s">
        <v>683</v>
      </c>
      <c r="K58" s="8" t="s">
        <v>684</v>
      </c>
      <c r="L58" s="8" t="s">
        <v>685</v>
      </c>
      <c r="Q58" s="8">
        <v>9.3000000000000007</v>
      </c>
    </row>
    <row r="59" spans="1:81" s="8" customFormat="1" x14ac:dyDescent="0.3">
      <c r="A59" s="8">
        <v>47</v>
      </c>
      <c r="B59" s="8" t="s">
        <v>682</v>
      </c>
      <c r="C59" s="8" t="s">
        <v>62</v>
      </c>
      <c r="D59" s="8">
        <v>10.1</v>
      </c>
      <c r="E59" s="28">
        <v>40619</v>
      </c>
      <c r="F59" s="8" t="s">
        <v>570</v>
      </c>
      <c r="G59" s="8" t="s">
        <v>346</v>
      </c>
      <c r="H59" s="8" t="s">
        <v>385</v>
      </c>
      <c r="J59" s="8" t="s">
        <v>683</v>
      </c>
      <c r="K59" s="8" t="s">
        <v>684</v>
      </c>
      <c r="L59" s="8" t="s">
        <v>685</v>
      </c>
      <c r="Q59" s="8">
        <v>0.15</v>
      </c>
      <c r="AM59" s="9">
        <f t="shared" ref="AM59" si="99">(Q58-Q59)/Q58*100</f>
        <v>98.387096774193552</v>
      </c>
    </row>
    <row r="60" spans="1:81" s="8" customFormat="1" x14ac:dyDescent="0.3">
      <c r="A60" s="8">
        <v>47</v>
      </c>
      <c r="B60" s="8" t="s">
        <v>681</v>
      </c>
      <c r="C60" s="8" t="s">
        <v>62</v>
      </c>
      <c r="D60" s="8">
        <v>10.1</v>
      </c>
      <c r="E60" s="28">
        <v>40653</v>
      </c>
      <c r="F60" s="8" t="s">
        <v>570</v>
      </c>
      <c r="G60" s="8" t="s">
        <v>346</v>
      </c>
      <c r="H60" s="8" t="s">
        <v>385</v>
      </c>
      <c r="J60" s="8" t="s">
        <v>683</v>
      </c>
      <c r="K60" s="8" t="s">
        <v>684</v>
      </c>
      <c r="L60" s="8" t="s">
        <v>685</v>
      </c>
      <c r="Q60" s="8">
        <v>10.1</v>
      </c>
    </row>
    <row r="61" spans="1:81" s="8" customFormat="1" x14ac:dyDescent="0.3">
      <c r="A61" s="8">
        <v>47</v>
      </c>
      <c r="B61" s="8" t="s">
        <v>682</v>
      </c>
      <c r="C61" s="8" t="s">
        <v>62</v>
      </c>
      <c r="D61" s="8">
        <v>10.1</v>
      </c>
      <c r="E61" s="28">
        <v>40653</v>
      </c>
      <c r="F61" s="8" t="s">
        <v>570</v>
      </c>
      <c r="G61" s="8" t="s">
        <v>346</v>
      </c>
      <c r="H61" s="8" t="s">
        <v>385</v>
      </c>
      <c r="J61" s="8" t="s">
        <v>683</v>
      </c>
      <c r="K61" s="8" t="s">
        <v>684</v>
      </c>
      <c r="L61" s="8" t="s">
        <v>685</v>
      </c>
      <c r="Q61" s="8">
        <v>0.15</v>
      </c>
      <c r="AM61" s="9">
        <f t="shared" ref="AM61" si="100">(Q60-Q61)/Q60*100</f>
        <v>98.514851485148512</v>
      </c>
    </row>
    <row r="62" spans="1:81" s="8" customFormat="1" x14ac:dyDescent="0.3">
      <c r="A62" s="8">
        <v>47</v>
      </c>
      <c r="B62" s="8" t="s">
        <v>681</v>
      </c>
      <c r="C62" s="8" t="s">
        <v>62</v>
      </c>
      <c r="D62" s="8">
        <v>10.1</v>
      </c>
      <c r="E62" s="28">
        <v>40666</v>
      </c>
      <c r="F62" s="8" t="s">
        <v>570</v>
      </c>
      <c r="G62" s="8" t="s">
        <v>346</v>
      </c>
      <c r="H62" s="8" t="s">
        <v>385</v>
      </c>
      <c r="J62" s="8" t="s">
        <v>683</v>
      </c>
      <c r="K62" s="8" t="s">
        <v>684</v>
      </c>
      <c r="L62" s="8" t="s">
        <v>685</v>
      </c>
      <c r="Q62" s="8">
        <v>11</v>
      </c>
    </row>
    <row r="63" spans="1:81" s="8" customFormat="1" x14ac:dyDescent="0.3">
      <c r="A63" s="8">
        <v>47</v>
      </c>
      <c r="B63" s="8" t="s">
        <v>682</v>
      </c>
      <c r="C63" s="8" t="s">
        <v>62</v>
      </c>
      <c r="D63" s="8">
        <v>10.1</v>
      </c>
      <c r="E63" s="28">
        <v>40666</v>
      </c>
      <c r="F63" s="8" t="s">
        <v>570</v>
      </c>
      <c r="G63" s="8" t="s">
        <v>346</v>
      </c>
      <c r="H63" s="8" t="s">
        <v>385</v>
      </c>
      <c r="J63" s="8" t="s">
        <v>683</v>
      </c>
      <c r="K63" s="8" t="s">
        <v>684</v>
      </c>
      <c r="L63" s="8" t="s">
        <v>685</v>
      </c>
      <c r="Q63" s="8">
        <v>0.15</v>
      </c>
      <c r="AM63" s="9">
        <f t="shared" ref="AM63" si="101">(Q62-Q63)/Q62*100</f>
        <v>98.636363636363626</v>
      </c>
    </row>
    <row r="64" spans="1:81" s="8" customFormat="1" x14ac:dyDescent="0.3">
      <c r="A64" s="8">
        <v>47</v>
      </c>
      <c r="B64" s="8" t="s">
        <v>681</v>
      </c>
      <c r="C64" s="8" t="s">
        <v>62</v>
      </c>
      <c r="D64" s="8">
        <v>10.1</v>
      </c>
      <c r="E64" s="28">
        <v>40682</v>
      </c>
      <c r="F64" s="8" t="s">
        <v>570</v>
      </c>
      <c r="G64" s="8" t="s">
        <v>346</v>
      </c>
      <c r="H64" s="8" t="s">
        <v>385</v>
      </c>
      <c r="J64" s="8" t="s">
        <v>683</v>
      </c>
      <c r="K64" s="8" t="s">
        <v>684</v>
      </c>
      <c r="L64" s="8" t="s">
        <v>685</v>
      </c>
      <c r="Q64" s="8">
        <v>11.6</v>
      </c>
    </row>
    <row r="65" spans="1:39" s="8" customFormat="1" x14ac:dyDescent="0.3">
      <c r="A65" s="8">
        <v>47</v>
      </c>
      <c r="B65" s="8" t="s">
        <v>682</v>
      </c>
      <c r="C65" s="8" t="s">
        <v>62</v>
      </c>
      <c r="D65" s="8">
        <v>10.1</v>
      </c>
      <c r="E65" s="28">
        <v>40682</v>
      </c>
      <c r="F65" s="8" t="s">
        <v>570</v>
      </c>
      <c r="G65" s="8" t="s">
        <v>346</v>
      </c>
      <c r="H65" s="8" t="s">
        <v>385</v>
      </c>
      <c r="J65" s="8" t="s">
        <v>683</v>
      </c>
      <c r="K65" s="8" t="s">
        <v>684</v>
      </c>
      <c r="L65" s="8" t="s">
        <v>685</v>
      </c>
      <c r="Q65" s="8">
        <v>0.15</v>
      </c>
      <c r="AM65" s="9">
        <f t="shared" ref="AM65" si="102">(Q64-Q65)/Q64*100</f>
        <v>98.706896551724128</v>
      </c>
    </row>
    <row r="66" spans="1:39" s="8" customFormat="1" x14ac:dyDescent="0.3">
      <c r="A66" s="8">
        <v>47</v>
      </c>
      <c r="B66" s="8" t="s">
        <v>681</v>
      </c>
      <c r="C66" s="8" t="s">
        <v>62</v>
      </c>
      <c r="D66" s="8">
        <v>10.1</v>
      </c>
      <c r="E66" s="28">
        <v>40697</v>
      </c>
      <c r="F66" s="8" t="s">
        <v>570</v>
      </c>
      <c r="G66" s="8" t="s">
        <v>346</v>
      </c>
      <c r="H66" s="8" t="s">
        <v>385</v>
      </c>
      <c r="J66" s="8" t="s">
        <v>683</v>
      </c>
      <c r="K66" s="8" t="s">
        <v>684</v>
      </c>
      <c r="L66" s="8" t="s">
        <v>685</v>
      </c>
      <c r="Q66" s="8">
        <v>10.9</v>
      </c>
    </row>
    <row r="67" spans="1:39" s="8" customFormat="1" x14ac:dyDescent="0.3">
      <c r="A67" s="8">
        <v>47</v>
      </c>
      <c r="B67" s="8" t="s">
        <v>682</v>
      </c>
      <c r="C67" s="8" t="s">
        <v>62</v>
      </c>
      <c r="D67" s="8">
        <v>10.1</v>
      </c>
      <c r="E67" s="28">
        <v>40697</v>
      </c>
      <c r="F67" s="8" t="s">
        <v>570</v>
      </c>
      <c r="G67" s="8" t="s">
        <v>346</v>
      </c>
      <c r="H67" s="8" t="s">
        <v>385</v>
      </c>
      <c r="J67" s="8" t="s">
        <v>683</v>
      </c>
      <c r="K67" s="8" t="s">
        <v>684</v>
      </c>
      <c r="L67" s="8" t="s">
        <v>685</v>
      </c>
      <c r="Q67" s="8">
        <v>0.15</v>
      </c>
      <c r="AM67" s="9">
        <f t="shared" ref="AM67" si="103">(Q66-Q67)/Q66*100</f>
        <v>98.623853211009177</v>
      </c>
    </row>
    <row r="68" spans="1:39" s="8" customFormat="1" x14ac:dyDescent="0.3">
      <c r="A68" s="8">
        <v>47</v>
      </c>
      <c r="B68" s="8" t="s">
        <v>681</v>
      </c>
      <c r="C68" s="8" t="s">
        <v>62</v>
      </c>
      <c r="D68" s="8">
        <v>10.1</v>
      </c>
      <c r="E68" s="28">
        <v>40710</v>
      </c>
      <c r="F68" s="8" t="s">
        <v>570</v>
      </c>
      <c r="G68" s="8" t="s">
        <v>346</v>
      </c>
      <c r="H68" s="8" t="s">
        <v>385</v>
      </c>
      <c r="J68" s="8" t="s">
        <v>683</v>
      </c>
      <c r="K68" s="8" t="s">
        <v>684</v>
      </c>
      <c r="L68" s="8" t="s">
        <v>685</v>
      </c>
      <c r="Q68" s="8">
        <v>11.8</v>
      </c>
    </row>
    <row r="69" spans="1:39" s="8" customFormat="1" x14ac:dyDescent="0.3">
      <c r="A69" s="8">
        <v>47</v>
      </c>
      <c r="B69" s="8" t="s">
        <v>682</v>
      </c>
      <c r="C69" s="8" t="s">
        <v>62</v>
      </c>
      <c r="D69" s="8">
        <v>10.1</v>
      </c>
      <c r="E69" s="28">
        <v>40710</v>
      </c>
      <c r="F69" s="8" t="s">
        <v>570</v>
      </c>
      <c r="G69" s="8" t="s">
        <v>346</v>
      </c>
      <c r="H69" s="8" t="s">
        <v>385</v>
      </c>
      <c r="J69" s="8" t="s">
        <v>683</v>
      </c>
      <c r="K69" s="8" t="s">
        <v>684</v>
      </c>
      <c r="L69" s="8" t="s">
        <v>685</v>
      </c>
      <c r="Q69" s="8">
        <v>0.15</v>
      </c>
      <c r="AM69" s="9">
        <f t="shared" ref="AM69" si="104">(Q68-Q69)/Q68*100</f>
        <v>98.72881355932202</v>
      </c>
    </row>
    <row r="70" spans="1:39" s="8" customFormat="1" x14ac:dyDescent="0.3">
      <c r="A70" s="8">
        <v>47</v>
      </c>
      <c r="B70" s="8" t="s">
        <v>681</v>
      </c>
      <c r="C70" s="8" t="s">
        <v>62</v>
      </c>
      <c r="D70" s="8">
        <v>10.1</v>
      </c>
      <c r="E70" s="28">
        <v>40722</v>
      </c>
      <c r="F70" s="8" t="s">
        <v>570</v>
      </c>
      <c r="G70" s="8" t="s">
        <v>346</v>
      </c>
      <c r="H70" s="8" t="s">
        <v>385</v>
      </c>
      <c r="J70" s="8" t="s">
        <v>683</v>
      </c>
      <c r="K70" s="8" t="s">
        <v>684</v>
      </c>
      <c r="L70" s="8" t="s">
        <v>685</v>
      </c>
      <c r="Q70" s="8">
        <v>11.1</v>
      </c>
    </row>
    <row r="71" spans="1:39" s="8" customFormat="1" x14ac:dyDescent="0.3">
      <c r="A71" s="8">
        <v>47</v>
      </c>
      <c r="B71" s="8" t="s">
        <v>682</v>
      </c>
      <c r="C71" s="8" t="s">
        <v>62</v>
      </c>
      <c r="D71" s="8">
        <v>10.1</v>
      </c>
      <c r="E71" s="28">
        <v>40722</v>
      </c>
      <c r="F71" s="8" t="s">
        <v>570</v>
      </c>
      <c r="G71" s="8" t="s">
        <v>346</v>
      </c>
      <c r="H71" s="8" t="s">
        <v>385</v>
      </c>
      <c r="J71" s="8" t="s">
        <v>683</v>
      </c>
      <c r="K71" s="8" t="s">
        <v>684</v>
      </c>
      <c r="L71" s="8" t="s">
        <v>685</v>
      </c>
      <c r="Q71" s="8">
        <v>0.15</v>
      </c>
      <c r="AM71" s="9">
        <f t="shared" ref="AM71" si="105">(Q70-Q71)/Q70*100</f>
        <v>98.648648648648646</v>
      </c>
    </row>
    <row r="72" spans="1:39" s="8" customFormat="1" x14ac:dyDescent="0.3">
      <c r="A72" s="8">
        <v>47</v>
      </c>
      <c r="B72" s="8" t="s">
        <v>681</v>
      </c>
      <c r="C72" s="8" t="s">
        <v>62</v>
      </c>
      <c r="D72" s="8">
        <v>10.1</v>
      </c>
      <c r="E72" s="28">
        <v>40738</v>
      </c>
      <c r="F72" s="8" t="s">
        <v>570</v>
      </c>
      <c r="G72" s="8" t="s">
        <v>346</v>
      </c>
      <c r="H72" s="8" t="s">
        <v>385</v>
      </c>
      <c r="J72" s="8" t="s">
        <v>683</v>
      </c>
      <c r="K72" s="8" t="s">
        <v>684</v>
      </c>
      <c r="L72" s="8" t="s">
        <v>685</v>
      </c>
      <c r="Q72" s="8">
        <v>13</v>
      </c>
    </row>
    <row r="73" spans="1:39" s="8" customFormat="1" x14ac:dyDescent="0.3">
      <c r="A73" s="8">
        <v>47</v>
      </c>
      <c r="B73" s="8" t="s">
        <v>682</v>
      </c>
      <c r="C73" s="8" t="s">
        <v>62</v>
      </c>
      <c r="D73" s="8">
        <v>10.1</v>
      </c>
      <c r="E73" s="28">
        <v>40738</v>
      </c>
      <c r="F73" s="8" t="s">
        <v>570</v>
      </c>
      <c r="G73" s="8" t="s">
        <v>346</v>
      </c>
      <c r="H73" s="8" t="s">
        <v>385</v>
      </c>
      <c r="J73" s="8" t="s">
        <v>683</v>
      </c>
      <c r="K73" s="8" t="s">
        <v>684</v>
      </c>
      <c r="L73" s="8" t="s">
        <v>685</v>
      </c>
      <c r="Q73" s="8">
        <v>0.15</v>
      </c>
      <c r="AM73" s="9">
        <f t="shared" ref="AM73" si="106">(Q72-Q73)/Q72*100</f>
        <v>98.84615384615384</v>
      </c>
    </row>
    <row r="74" spans="1:39" s="8" customFormat="1" x14ac:dyDescent="0.3">
      <c r="A74" s="8">
        <v>47</v>
      </c>
      <c r="B74" s="8" t="s">
        <v>681</v>
      </c>
      <c r="C74" s="8" t="s">
        <v>62</v>
      </c>
      <c r="D74" s="8">
        <v>10.1</v>
      </c>
      <c r="E74" s="28">
        <v>40750</v>
      </c>
      <c r="F74" s="8" t="s">
        <v>570</v>
      </c>
      <c r="G74" s="8" t="s">
        <v>346</v>
      </c>
      <c r="H74" s="8" t="s">
        <v>385</v>
      </c>
      <c r="J74" s="8" t="s">
        <v>683</v>
      </c>
      <c r="K74" s="8" t="s">
        <v>684</v>
      </c>
      <c r="L74" s="8" t="s">
        <v>685</v>
      </c>
      <c r="Q74" s="8">
        <v>11.9</v>
      </c>
    </row>
    <row r="75" spans="1:39" s="8" customFormat="1" x14ac:dyDescent="0.3">
      <c r="A75" s="8">
        <v>47</v>
      </c>
      <c r="B75" s="8" t="s">
        <v>682</v>
      </c>
      <c r="C75" s="8" t="s">
        <v>62</v>
      </c>
      <c r="D75" s="8">
        <v>10.1</v>
      </c>
      <c r="E75" s="28">
        <v>40750</v>
      </c>
      <c r="F75" s="8" t="s">
        <v>570</v>
      </c>
      <c r="G75" s="8" t="s">
        <v>346</v>
      </c>
      <c r="H75" s="8" t="s">
        <v>385</v>
      </c>
      <c r="J75" s="8" t="s">
        <v>683</v>
      </c>
      <c r="K75" s="8" t="s">
        <v>684</v>
      </c>
      <c r="L75" s="8" t="s">
        <v>685</v>
      </c>
      <c r="Q75" s="8">
        <v>0.15</v>
      </c>
      <c r="AM75" s="9">
        <f t="shared" ref="AM75" si="107">(Q74-Q75)/Q74*100</f>
        <v>98.739495798319325</v>
      </c>
    </row>
    <row r="76" spans="1:39" s="8" customFormat="1" x14ac:dyDescent="0.3">
      <c r="A76" s="8">
        <v>47</v>
      </c>
      <c r="B76" s="8" t="s">
        <v>681</v>
      </c>
      <c r="C76" s="8" t="s">
        <v>62</v>
      </c>
      <c r="D76" s="8">
        <v>10.1</v>
      </c>
      <c r="E76" s="28">
        <v>40995</v>
      </c>
      <c r="F76" s="8" t="s">
        <v>570</v>
      </c>
      <c r="G76" s="8" t="s">
        <v>346</v>
      </c>
      <c r="H76" s="8" t="s">
        <v>385</v>
      </c>
      <c r="J76" s="8" t="s">
        <v>683</v>
      </c>
      <c r="K76" s="8" t="s">
        <v>684</v>
      </c>
      <c r="L76" s="8" t="s">
        <v>685</v>
      </c>
      <c r="Q76" s="8">
        <v>14.1</v>
      </c>
    </row>
    <row r="77" spans="1:39" s="8" customFormat="1" x14ac:dyDescent="0.3">
      <c r="A77" s="8">
        <v>47</v>
      </c>
      <c r="B77" s="8" t="s">
        <v>682</v>
      </c>
      <c r="C77" s="8" t="s">
        <v>62</v>
      </c>
      <c r="D77" s="8">
        <v>10.1</v>
      </c>
      <c r="E77" s="28">
        <v>40995</v>
      </c>
      <c r="F77" s="8" t="s">
        <v>570</v>
      </c>
      <c r="G77" s="8" t="s">
        <v>346</v>
      </c>
      <c r="H77" s="8" t="s">
        <v>385</v>
      </c>
      <c r="J77" s="8" t="s">
        <v>683</v>
      </c>
      <c r="K77" s="8" t="s">
        <v>684</v>
      </c>
      <c r="L77" s="8" t="s">
        <v>685</v>
      </c>
      <c r="Q77" s="8">
        <v>0.15</v>
      </c>
      <c r="AM77" s="9">
        <f t="shared" ref="AM77" si="108">(Q76-Q77)/Q76*100</f>
        <v>98.936170212765944</v>
      </c>
    </row>
    <row r="78" spans="1:39" s="8" customFormat="1" x14ac:dyDescent="0.3">
      <c r="A78" s="8">
        <v>47</v>
      </c>
      <c r="B78" s="8" t="s">
        <v>681</v>
      </c>
      <c r="C78" s="8" t="s">
        <v>62</v>
      </c>
      <c r="D78" s="8">
        <v>10.1</v>
      </c>
      <c r="E78" s="28">
        <v>41001</v>
      </c>
      <c r="F78" s="8" t="s">
        <v>570</v>
      </c>
      <c r="G78" s="8" t="s">
        <v>346</v>
      </c>
      <c r="H78" s="8" t="s">
        <v>385</v>
      </c>
      <c r="J78" s="8" t="s">
        <v>683</v>
      </c>
      <c r="K78" s="8" t="s">
        <v>684</v>
      </c>
      <c r="L78" s="8" t="s">
        <v>685</v>
      </c>
      <c r="Q78" s="8">
        <v>13.2</v>
      </c>
    </row>
    <row r="79" spans="1:39" s="8" customFormat="1" x14ac:dyDescent="0.3">
      <c r="A79" s="8">
        <v>47</v>
      </c>
      <c r="B79" s="8" t="s">
        <v>682</v>
      </c>
      <c r="C79" s="8" t="s">
        <v>62</v>
      </c>
      <c r="D79" s="8">
        <v>10.1</v>
      </c>
      <c r="E79" s="28">
        <v>41001</v>
      </c>
      <c r="F79" s="8" t="s">
        <v>570</v>
      </c>
      <c r="G79" s="8" t="s">
        <v>346</v>
      </c>
      <c r="H79" s="8" t="s">
        <v>385</v>
      </c>
      <c r="J79" s="8" t="s">
        <v>683</v>
      </c>
      <c r="K79" s="8" t="s">
        <v>684</v>
      </c>
      <c r="L79" s="8" t="s">
        <v>685</v>
      </c>
      <c r="Q79" s="8">
        <v>0.15</v>
      </c>
      <c r="AM79" s="9">
        <f t="shared" ref="AM79" si="109">(Q78-Q79)/Q78*100</f>
        <v>98.86363636363636</v>
      </c>
    </row>
    <row r="80" spans="1:39" s="8" customFormat="1" x14ac:dyDescent="0.3">
      <c r="A80" s="8">
        <v>47</v>
      </c>
      <c r="B80" s="8" t="s">
        <v>681</v>
      </c>
      <c r="C80" s="8" t="s">
        <v>62</v>
      </c>
      <c r="D80" s="8">
        <v>10.1</v>
      </c>
      <c r="E80" s="28">
        <v>41009</v>
      </c>
      <c r="F80" s="8" t="s">
        <v>570</v>
      </c>
      <c r="G80" s="8" t="s">
        <v>346</v>
      </c>
      <c r="H80" s="8" t="s">
        <v>385</v>
      </c>
      <c r="J80" s="8" t="s">
        <v>683</v>
      </c>
      <c r="K80" s="8" t="s">
        <v>684</v>
      </c>
      <c r="L80" s="8" t="s">
        <v>685</v>
      </c>
      <c r="Q80" s="8">
        <v>13.4</v>
      </c>
    </row>
    <row r="81" spans="1:39" s="8" customFormat="1" x14ac:dyDescent="0.3">
      <c r="A81" s="8">
        <v>47</v>
      </c>
      <c r="B81" s="8" t="s">
        <v>682</v>
      </c>
      <c r="C81" s="8" t="s">
        <v>62</v>
      </c>
      <c r="D81" s="8">
        <v>10.1</v>
      </c>
      <c r="E81" s="28">
        <v>41009</v>
      </c>
      <c r="F81" s="8" t="s">
        <v>570</v>
      </c>
      <c r="G81" s="8" t="s">
        <v>346</v>
      </c>
      <c r="H81" s="8" t="s">
        <v>385</v>
      </c>
      <c r="J81" s="8" t="s">
        <v>683</v>
      </c>
      <c r="K81" s="8" t="s">
        <v>684</v>
      </c>
      <c r="L81" s="8" t="s">
        <v>685</v>
      </c>
      <c r="Q81" s="8">
        <v>0.15</v>
      </c>
      <c r="AM81" s="9">
        <f t="shared" ref="AM81" si="110">(Q80-Q81)/Q80*100</f>
        <v>98.880597014925371</v>
      </c>
    </row>
    <row r="82" spans="1:39" s="8" customFormat="1" x14ac:dyDescent="0.3">
      <c r="A82" s="8">
        <v>47</v>
      </c>
      <c r="B82" s="8" t="s">
        <v>681</v>
      </c>
      <c r="C82" s="8" t="s">
        <v>62</v>
      </c>
      <c r="D82" s="8">
        <v>10.1</v>
      </c>
      <c r="E82" s="28">
        <v>41015</v>
      </c>
      <c r="F82" s="8" t="s">
        <v>570</v>
      </c>
      <c r="G82" s="8" t="s">
        <v>346</v>
      </c>
      <c r="H82" s="8" t="s">
        <v>385</v>
      </c>
      <c r="J82" s="8" t="s">
        <v>683</v>
      </c>
      <c r="K82" s="8" t="s">
        <v>684</v>
      </c>
      <c r="L82" s="8" t="s">
        <v>685</v>
      </c>
      <c r="Q82" s="8">
        <v>15.1</v>
      </c>
    </row>
    <row r="83" spans="1:39" s="8" customFormat="1" x14ac:dyDescent="0.3">
      <c r="A83" s="8">
        <v>47</v>
      </c>
      <c r="B83" s="8" t="s">
        <v>682</v>
      </c>
      <c r="C83" s="8" t="s">
        <v>62</v>
      </c>
      <c r="D83" s="8">
        <v>10.1</v>
      </c>
      <c r="E83" s="28">
        <v>41015</v>
      </c>
      <c r="F83" s="8" t="s">
        <v>570</v>
      </c>
      <c r="G83" s="8" t="s">
        <v>346</v>
      </c>
      <c r="H83" s="8" t="s">
        <v>385</v>
      </c>
      <c r="J83" s="8" t="s">
        <v>683</v>
      </c>
      <c r="K83" s="8" t="s">
        <v>684</v>
      </c>
      <c r="L83" s="8" t="s">
        <v>685</v>
      </c>
      <c r="Q83" s="8">
        <v>0.15</v>
      </c>
      <c r="AM83" s="9">
        <f t="shared" ref="AM83" si="111">(Q82-Q83)/Q82*100</f>
        <v>99.006622516556291</v>
      </c>
    </row>
    <row r="84" spans="1:39" s="8" customFormat="1" x14ac:dyDescent="0.3">
      <c r="A84" s="8">
        <v>47</v>
      </c>
      <c r="B84" s="8" t="s">
        <v>681</v>
      </c>
      <c r="C84" s="8" t="s">
        <v>62</v>
      </c>
      <c r="D84" s="8">
        <v>10.1</v>
      </c>
      <c r="E84" s="28">
        <v>41022</v>
      </c>
      <c r="F84" s="8" t="s">
        <v>570</v>
      </c>
      <c r="G84" s="8" t="s">
        <v>346</v>
      </c>
      <c r="H84" s="8" t="s">
        <v>385</v>
      </c>
      <c r="J84" s="8" t="s">
        <v>683</v>
      </c>
      <c r="K84" s="8" t="s">
        <v>684</v>
      </c>
      <c r="L84" s="8" t="s">
        <v>685</v>
      </c>
      <c r="Q84" s="8">
        <v>14.9</v>
      </c>
    </row>
    <row r="85" spans="1:39" s="8" customFormat="1" x14ac:dyDescent="0.3">
      <c r="A85" s="8">
        <v>47</v>
      </c>
      <c r="B85" s="8" t="s">
        <v>682</v>
      </c>
      <c r="C85" s="8" t="s">
        <v>62</v>
      </c>
      <c r="D85" s="8">
        <v>10.1</v>
      </c>
      <c r="E85" s="28">
        <v>41022</v>
      </c>
      <c r="F85" s="8" t="s">
        <v>570</v>
      </c>
      <c r="G85" s="8" t="s">
        <v>346</v>
      </c>
      <c r="H85" s="8" t="s">
        <v>385</v>
      </c>
      <c r="J85" s="8" t="s">
        <v>683</v>
      </c>
      <c r="K85" s="8" t="s">
        <v>684</v>
      </c>
      <c r="L85" s="8" t="s">
        <v>685</v>
      </c>
      <c r="Q85" s="8">
        <v>0.15</v>
      </c>
      <c r="AM85" s="9">
        <f t="shared" ref="AM85" si="112">(Q84-Q85)/Q84*100</f>
        <v>98.993288590604024</v>
      </c>
    </row>
    <row r="86" spans="1:39" s="8" customFormat="1" x14ac:dyDescent="0.3">
      <c r="A86" s="8">
        <v>47</v>
      </c>
      <c r="B86" s="8" t="s">
        <v>681</v>
      </c>
      <c r="C86" s="8" t="s">
        <v>62</v>
      </c>
      <c r="D86" s="8">
        <v>10.1</v>
      </c>
      <c r="E86" s="28">
        <v>41029</v>
      </c>
      <c r="F86" s="8" t="s">
        <v>570</v>
      </c>
      <c r="G86" s="8" t="s">
        <v>346</v>
      </c>
      <c r="H86" s="8" t="s">
        <v>385</v>
      </c>
      <c r="J86" s="8" t="s">
        <v>683</v>
      </c>
      <c r="K86" s="8" t="s">
        <v>684</v>
      </c>
      <c r="L86" s="8" t="s">
        <v>685</v>
      </c>
      <c r="Q86" s="8">
        <v>13.9</v>
      </c>
    </row>
    <row r="87" spans="1:39" s="8" customFormat="1" x14ac:dyDescent="0.3">
      <c r="A87" s="8">
        <v>47</v>
      </c>
      <c r="B87" s="8" t="s">
        <v>682</v>
      </c>
      <c r="C87" s="8" t="s">
        <v>62</v>
      </c>
      <c r="D87" s="8">
        <v>10.1</v>
      </c>
      <c r="E87" s="28">
        <v>41029</v>
      </c>
      <c r="F87" s="8" t="s">
        <v>570</v>
      </c>
      <c r="G87" s="8" t="s">
        <v>346</v>
      </c>
      <c r="H87" s="8" t="s">
        <v>385</v>
      </c>
      <c r="J87" s="8" t="s">
        <v>683</v>
      </c>
      <c r="K87" s="8" t="s">
        <v>684</v>
      </c>
      <c r="L87" s="8" t="s">
        <v>685</v>
      </c>
      <c r="Q87" s="8">
        <v>0.15</v>
      </c>
      <c r="AM87" s="9">
        <f t="shared" ref="AM87" si="113">(Q86-Q87)/Q86*100</f>
        <v>98.920863309352512</v>
      </c>
    </row>
    <row r="88" spans="1:39" s="8" customFormat="1" x14ac:dyDescent="0.3">
      <c r="A88" s="8">
        <v>47</v>
      </c>
      <c r="B88" s="8" t="s">
        <v>681</v>
      </c>
      <c r="C88" s="8" t="s">
        <v>62</v>
      </c>
      <c r="D88" s="8">
        <v>10.1</v>
      </c>
      <c r="E88" s="28">
        <v>41036</v>
      </c>
      <c r="F88" s="8" t="s">
        <v>570</v>
      </c>
      <c r="G88" s="8" t="s">
        <v>346</v>
      </c>
      <c r="H88" s="8" t="s">
        <v>385</v>
      </c>
      <c r="J88" s="8" t="s">
        <v>683</v>
      </c>
      <c r="K88" s="8" t="s">
        <v>684</v>
      </c>
      <c r="L88" s="8" t="s">
        <v>685</v>
      </c>
      <c r="Q88" s="8">
        <v>15.9</v>
      </c>
    </row>
    <row r="89" spans="1:39" s="8" customFormat="1" x14ac:dyDescent="0.3">
      <c r="A89" s="8">
        <v>47</v>
      </c>
      <c r="B89" s="8" t="s">
        <v>682</v>
      </c>
      <c r="C89" s="8" t="s">
        <v>62</v>
      </c>
      <c r="D89" s="8">
        <v>10.1</v>
      </c>
      <c r="E89" s="28">
        <v>41036</v>
      </c>
      <c r="F89" s="8" t="s">
        <v>570</v>
      </c>
      <c r="G89" s="8" t="s">
        <v>346</v>
      </c>
      <c r="H89" s="8" t="s">
        <v>385</v>
      </c>
      <c r="J89" s="8" t="s">
        <v>683</v>
      </c>
      <c r="K89" s="8" t="s">
        <v>684</v>
      </c>
      <c r="L89" s="8" t="s">
        <v>685</v>
      </c>
      <c r="Q89" s="8">
        <v>0.15</v>
      </c>
      <c r="AM89" s="9">
        <f t="shared" ref="AM89" si="114">(Q88-Q89)/Q88*100</f>
        <v>99.056603773584911</v>
      </c>
    </row>
    <row r="90" spans="1:39" s="8" customFormat="1" x14ac:dyDescent="0.3">
      <c r="A90" s="8">
        <v>47</v>
      </c>
      <c r="B90" s="8" t="s">
        <v>681</v>
      </c>
      <c r="C90" s="8" t="s">
        <v>62</v>
      </c>
      <c r="D90" s="8">
        <v>10.1</v>
      </c>
      <c r="E90" s="28">
        <v>41043</v>
      </c>
      <c r="F90" s="8" t="s">
        <v>570</v>
      </c>
      <c r="G90" s="8" t="s">
        <v>346</v>
      </c>
      <c r="H90" s="8" t="s">
        <v>385</v>
      </c>
      <c r="J90" s="8" t="s">
        <v>683</v>
      </c>
      <c r="K90" s="8" t="s">
        <v>684</v>
      </c>
      <c r="L90" s="8" t="s">
        <v>685</v>
      </c>
      <c r="Q90" s="8">
        <v>14.7</v>
      </c>
    </row>
    <row r="91" spans="1:39" s="8" customFormat="1" x14ac:dyDescent="0.3">
      <c r="A91" s="8">
        <v>47</v>
      </c>
      <c r="B91" s="8" t="s">
        <v>682</v>
      </c>
      <c r="C91" s="8" t="s">
        <v>62</v>
      </c>
      <c r="D91" s="8">
        <v>10.1</v>
      </c>
      <c r="E91" s="29">
        <v>41043</v>
      </c>
      <c r="F91" s="8" t="s">
        <v>570</v>
      </c>
      <c r="G91" s="8" t="s">
        <v>346</v>
      </c>
      <c r="H91" s="8" t="s">
        <v>385</v>
      </c>
      <c r="J91" s="8" t="s">
        <v>683</v>
      </c>
      <c r="K91" s="8" t="s">
        <v>684</v>
      </c>
      <c r="L91" s="8" t="s">
        <v>685</v>
      </c>
      <c r="Q91" s="8">
        <v>0.15</v>
      </c>
      <c r="AM91" s="9">
        <f t="shared" ref="AM91" si="115">(Q90-Q91)/Q90*100</f>
        <v>98.979591836734699</v>
      </c>
    </row>
    <row r="92" spans="1:39" s="8" customFormat="1" x14ac:dyDescent="0.3">
      <c r="A92" s="8">
        <v>47</v>
      </c>
      <c r="B92" s="8" t="s">
        <v>681</v>
      </c>
      <c r="C92" s="8" t="s">
        <v>62</v>
      </c>
      <c r="D92" s="8">
        <v>10.1</v>
      </c>
      <c r="E92" s="28">
        <v>41050</v>
      </c>
      <c r="F92" s="8" t="s">
        <v>570</v>
      </c>
      <c r="G92" s="8" t="s">
        <v>346</v>
      </c>
      <c r="H92" s="8" t="s">
        <v>385</v>
      </c>
      <c r="J92" s="8" t="s">
        <v>683</v>
      </c>
      <c r="K92" s="8" t="s">
        <v>684</v>
      </c>
      <c r="L92" s="8" t="s">
        <v>685</v>
      </c>
      <c r="Q92" s="8">
        <v>16.3</v>
      </c>
    </row>
    <row r="93" spans="1:39" s="8" customFormat="1" x14ac:dyDescent="0.3">
      <c r="A93" s="8">
        <v>47</v>
      </c>
      <c r="B93" s="8" t="s">
        <v>682</v>
      </c>
      <c r="C93" s="8" t="s">
        <v>62</v>
      </c>
      <c r="D93" s="8">
        <v>10.1</v>
      </c>
      <c r="E93" s="28">
        <v>41050</v>
      </c>
      <c r="F93" s="8" t="s">
        <v>570</v>
      </c>
      <c r="G93" s="8" t="s">
        <v>346</v>
      </c>
      <c r="H93" s="8" t="s">
        <v>385</v>
      </c>
      <c r="J93" s="8" t="s">
        <v>683</v>
      </c>
      <c r="K93" s="8" t="s">
        <v>684</v>
      </c>
      <c r="L93" s="8" t="s">
        <v>685</v>
      </c>
      <c r="Q93" s="8">
        <v>0.15</v>
      </c>
      <c r="AM93" s="9">
        <f t="shared" ref="AM93" si="116">(Q92-Q93)/Q92*100</f>
        <v>99.079754601226995</v>
      </c>
    </row>
    <row r="94" spans="1:39" s="8" customFormat="1" x14ac:dyDescent="0.3">
      <c r="A94" s="8">
        <v>47</v>
      </c>
      <c r="B94" s="8" t="s">
        <v>681</v>
      </c>
      <c r="C94" s="8" t="s">
        <v>62</v>
      </c>
      <c r="D94" s="8">
        <v>10.1</v>
      </c>
      <c r="E94" s="28">
        <v>41058</v>
      </c>
      <c r="F94" s="8" t="s">
        <v>570</v>
      </c>
      <c r="G94" s="8" t="s">
        <v>346</v>
      </c>
      <c r="H94" s="8" t="s">
        <v>385</v>
      </c>
      <c r="J94" s="8" t="s">
        <v>683</v>
      </c>
      <c r="K94" s="8" t="s">
        <v>684</v>
      </c>
      <c r="L94" s="8" t="s">
        <v>685</v>
      </c>
      <c r="Q94" s="8">
        <v>14.6</v>
      </c>
    </row>
    <row r="95" spans="1:39" s="8" customFormat="1" x14ac:dyDescent="0.3">
      <c r="A95" s="8">
        <v>47</v>
      </c>
      <c r="B95" s="8" t="s">
        <v>682</v>
      </c>
      <c r="C95" s="8" t="s">
        <v>62</v>
      </c>
      <c r="D95" s="8">
        <v>10.1</v>
      </c>
      <c r="E95" s="28">
        <v>41058</v>
      </c>
      <c r="F95" s="8" t="s">
        <v>570</v>
      </c>
      <c r="G95" s="8" t="s">
        <v>346</v>
      </c>
      <c r="H95" s="8" t="s">
        <v>385</v>
      </c>
      <c r="J95" s="8" t="s">
        <v>683</v>
      </c>
      <c r="K95" s="8" t="s">
        <v>684</v>
      </c>
      <c r="L95" s="8" t="s">
        <v>685</v>
      </c>
      <c r="Q95" s="8">
        <v>0.15</v>
      </c>
      <c r="AM95" s="9">
        <f t="shared" ref="AM95" si="117">(Q94-Q95)/Q94*100</f>
        <v>98.972602739726028</v>
      </c>
    </row>
    <row r="96" spans="1:39" s="8" customFormat="1" x14ac:dyDescent="0.3">
      <c r="A96" s="8">
        <v>47</v>
      </c>
      <c r="B96" s="8" t="s">
        <v>681</v>
      </c>
      <c r="C96" s="8" t="s">
        <v>62</v>
      </c>
      <c r="D96" s="8">
        <v>10.1</v>
      </c>
      <c r="E96" s="28">
        <v>41064</v>
      </c>
      <c r="F96" s="8" t="s">
        <v>570</v>
      </c>
      <c r="G96" s="8" t="s">
        <v>346</v>
      </c>
      <c r="H96" s="8" t="s">
        <v>385</v>
      </c>
      <c r="J96" s="8" t="s">
        <v>683</v>
      </c>
      <c r="K96" s="8" t="s">
        <v>684</v>
      </c>
      <c r="L96" s="8" t="s">
        <v>685</v>
      </c>
      <c r="Q96" s="8">
        <v>15.8</v>
      </c>
    </row>
    <row r="97" spans="1:83" s="8" customFormat="1" x14ac:dyDescent="0.3">
      <c r="A97" s="8">
        <v>47</v>
      </c>
      <c r="B97" s="8" t="s">
        <v>682</v>
      </c>
      <c r="C97" s="8" t="s">
        <v>62</v>
      </c>
      <c r="D97" s="8">
        <v>10.1</v>
      </c>
      <c r="E97" s="28">
        <v>41064</v>
      </c>
      <c r="F97" s="8" t="s">
        <v>570</v>
      </c>
      <c r="G97" s="8" t="s">
        <v>346</v>
      </c>
      <c r="H97" s="8" t="s">
        <v>385</v>
      </c>
      <c r="J97" s="8" t="s">
        <v>683</v>
      </c>
      <c r="K97" s="8" t="s">
        <v>684</v>
      </c>
      <c r="L97" s="8" t="s">
        <v>685</v>
      </c>
      <c r="Q97" s="8">
        <v>0.15</v>
      </c>
      <c r="AM97" s="9">
        <f t="shared" ref="AM97" si="118">(Q96-Q97)/Q96*100</f>
        <v>99.050632911392398</v>
      </c>
    </row>
    <row r="98" spans="1:83" s="8" customFormat="1" x14ac:dyDescent="0.3">
      <c r="A98" s="8">
        <v>47</v>
      </c>
      <c r="B98" s="8" t="s">
        <v>681</v>
      </c>
      <c r="C98" s="8" t="s">
        <v>62</v>
      </c>
      <c r="D98" s="8">
        <v>10.1</v>
      </c>
      <c r="E98" s="28">
        <v>41071</v>
      </c>
      <c r="F98" s="8" t="s">
        <v>570</v>
      </c>
      <c r="G98" s="8" t="s">
        <v>346</v>
      </c>
      <c r="H98" s="8" t="s">
        <v>385</v>
      </c>
      <c r="J98" s="8" t="s">
        <v>683</v>
      </c>
      <c r="K98" s="8" t="s">
        <v>684</v>
      </c>
      <c r="L98" s="8" t="s">
        <v>685</v>
      </c>
      <c r="Q98" s="8">
        <v>14.3</v>
      </c>
    </row>
    <row r="99" spans="1:83" s="8" customFormat="1" x14ac:dyDescent="0.3">
      <c r="A99" s="8">
        <v>47</v>
      </c>
      <c r="B99" s="8" t="s">
        <v>682</v>
      </c>
      <c r="C99" s="8" t="s">
        <v>62</v>
      </c>
      <c r="D99" s="8">
        <v>10.1</v>
      </c>
      <c r="E99" s="28">
        <v>41071</v>
      </c>
      <c r="F99" s="8" t="s">
        <v>570</v>
      </c>
      <c r="G99" s="8" t="s">
        <v>346</v>
      </c>
      <c r="H99" s="8" t="s">
        <v>385</v>
      </c>
      <c r="J99" s="8" t="s">
        <v>683</v>
      </c>
      <c r="K99" s="8" t="s">
        <v>684</v>
      </c>
      <c r="L99" s="8" t="s">
        <v>685</v>
      </c>
      <c r="Q99" s="8">
        <v>0.15</v>
      </c>
      <c r="AM99" s="9">
        <f t="shared" ref="AM99" si="119">(Q98-Q99)/Q98*100</f>
        <v>98.951048951048946</v>
      </c>
    </row>
    <row r="100" spans="1:83" s="8" customFormat="1" x14ac:dyDescent="0.3">
      <c r="A100" s="8">
        <v>47</v>
      </c>
      <c r="B100" s="8" t="s">
        <v>681</v>
      </c>
      <c r="C100" s="8" t="s">
        <v>62</v>
      </c>
      <c r="D100" s="8">
        <v>10.1</v>
      </c>
      <c r="E100" s="28">
        <v>41078</v>
      </c>
      <c r="F100" s="8" t="s">
        <v>570</v>
      </c>
      <c r="G100" s="8" t="s">
        <v>346</v>
      </c>
      <c r="H100" s="8" t="s">
        <v>385</v>
      </c>
      <c r="J100" s="8" t="s">
        <v>683</v>
      </c>
      <c r="K100" s="8" t="s">
        <v>684</v>
      </c>
      <c r="L100" s="8" t="s">
        <v>685</v>
      </c>
      <c r="Q100" s="8">
        <v>16.2</v>
      </c>
    </row>
    <row r="101" spans="1:83" s="8" customFormat="1" x14ac:dyDescent="0.3">
      <c r="A101" s="8">
        <v>47</v>
      </c>
      <c r="B101" s="8" t="s">
        <v>682</v>
      </c>
      <c r="C101" s="8" t="s">
        <v>62</v>
      </c>
      <c r="D101" s="8">
        <v>10.1</v>
      </c>
      <c r="E101" s="28">
        <v>41078</v>
      </c>
      <c r="F101" s="8" t="s">
        <v>570</v>
      </c>
      <c r="G101" s="8" t="s">
        <v>346</v>
      </c>
      <c r="H101" s="8" t="s">
        <v>385</v>
      </c>
      <c r="J101" s="8" t="s">
        <v>683</v>
      </c>
      <c r="K101" s="8" t="s">
        <v>684</v>
      </c>
      <c r="L101" s="8" t="s">
        <v>685</v>
      </c>
      <c r="Q101" s="8">
        <v>0.15</v>
      </c>
      <c r="AM101" s="9">
        <f t="shared" ref="AM101" si="120">(Q100-Q101)/Q100*100</f>
        <v>99.074074074074076</v>
      </c>
    </row>
    <row r="102" spans="1:83" s="8" customFormat="1" x14ac:dyDescent="0.3">
      <c r="A102" s="8">
        <v>47</v>
      </c>
      <c r="B102" s="8" t="s">
        <v>681</v>
      </c>
      <c r="C102" s="8" t="s">
        <v>62</v>
      </c>
      <c r="D102" s="8">
        <v>10.1</v>
      </c>
      <c r="E102" s="28">
        <v>41085</v>
      </c>
      <c r="F102" s="8" t="s">
        <v>570</v>
      </c>
      <c r="G102" s="8" t="s">
        <v>346</v>
      </c>
      <c r="H102" s="8" t="s">
        <v>385</v>
      </c>
      <c r="J102" s="8" t="s">
        <v>683</v>
      </c>
      <c r="K102" s="8" t="s">
        <v>684</v>
      </c>
      <c r="L102" s="8" t="s">
        <v>685</v>
      </c>
      <c r="Q102" s="8">
        <v>12.9</v>
      </c>
    </row>
    <row r="103" spans="1:83" s="8" customFormat="1" x14ac:dyDescent="0.3">
      <c r="A103" s="8">
        <v>47</v>
      </c>
      <c r="B103" s="8" t="s">
        <v>682</v>
      </c>
      <c r="C103" s="8" t="s">
        <v>62</v>
      </c>
      <c r="D103" s="8">
        <v>10.1</v>
      </c>
      <c r="E103" s="28">
        <v>41085</v>
      </c>
      <c r="F103" s="8" t="s">
        <v>570</v>
      </c>
      <c r="G103" s="8" t="s">
        <v>346</v>
      </c>
      <c r="H103" s="8" t="s">
        <v>385</v>
      </c>
      <c r="J103" s="8" t="s">
        <v>683</v>
      </c>
      <c r="K103" s="8" t="s">
        <v>684</v>
      </c>
      <c r="L103" s="8" t="s">
        <v>685</v>
      </c>
      <c r="Q103" s="8">
        <v>0.15</v>
      </c>
      <c r="AM103" s="9">
        <f t="shared" ref="AM103" si="121">(Q102-Q103)/Q102*100</f>
        <v>98.837209302325576</v>
      </c>
    </row>
    <row r="104" spans="1:83" s="4" customFormat="1" x14ac:dyDescent="0.3">
      <c r="A104" s="4">
        <v>74</v>
      </c>
      <c r="B104" s="4" t="s">
        <v>994</v>
      </c>
      <c r="C104" s="4" t="s">
        <v>285</v>
      </c>
      <c r="D104" s="4">
        <v>1160</v>
      </c>
      <c r="E104" s="4" t="s">
        <v>992</v>
      </c>
      <c r="F104" s="4" t="s">
        <v>993</v>
      </c>
      <c r="G104" s="4" t="s">
        <v>860</v>
      </c>
      <c r="H104" s="4" t="s">
        <v>996</v>
      </c>
      <c r="J104" s="4" t="s">
        <v>997</v>
      </c>
      <c r="L104" s="4" t="s">
        <v>998</v>
      </c>
      <c r="AM104" s="4">
        <v>99</v>
      </c>
      <c r="CE104" s="4" t="s">
        <v>999</v>
      </c>
    </row>
    <row r="105" spans="1:83" s="4" customFormat="1" x14ac:dyDescent="0.3">
      <c r="A105" s="4">
        <v>74</v>
      </c>
      <c r="B105" s="4" t="s">
        <v>995</v>
      </c>
      <c r="C105" s="4" t="s">
        <v>285</v>
      </c>
      <c r="D105" s="4">
        <v>1160</v>
      </c>
      <c r="E105" s="4" t="s">
        <v>992</v>
      </c>
      <c r="F105" s="4" t="s">
        <v>993</v>
      </c>
      <c r="G105" s="4" t="s">
        <v>860</v>
      </c>
      <c r="H105" s="4" t="s">
        <v>996</v>
      </c>
      <c r="J105" s="4" t="s">
        <v>997</v>
      </c>
      <c r="L105" s="4" t="s">
        <v>998</v>
      </c>
      <c r="AM105" s="4">
        <v>84</v>
      </c>
    </row>
    <row r="106" spans="1:83" s="6" customFormat="1" x14ac:dyDescent="0.3">
      <c r="A106" s="6">
        <v>78</v>
      </c>
      <c r="B106" s="6" t="s">
        <v>1060</v>
      </c>
      <c r="F106" s="6" t="s">
        <v>1062</v>
      </c>
      <c r="G106" s="6" t="s">
        <v>1063</v>
      </c>
      <c r="Q106" s="6">
        <v>8.5</v>
      </c>
      <c r="U106" s="6">
        <v>0.01</v>
      </c>
    </row>
    <row r="107" spans="1:83" s="6" customFormat="1" x14ac:dyDescent="0.3">
      <c r="A107" s="6">
        <v>78</v>
      </c>
      <c r="B107" s="6" t="s">
        <v>1061</v>
      </c>
      <c r="F107" s="6" t="s">
        <v>1062</v>
      </c>
      <c r="G107" s="6" t="s">
        <v>1063</v>
      </c>
      <c r="Q107" s="6">
        <v>0.02</v>
      </c>
      <c r="U107" s="6">
        <v>0.06</v>
      </c>
      <c r="AM107" s="7">
        <f>(Q106-Q107)/Q106*100</f>
        <v>99.764705882352942</v>
      </c>
      <c r="AQ107" s="7">
        <f>(U106-U107)/U106*100</f>
        <v>-499.99999999999989</v>
      </c>
    </row>
    <row r="108" spans="1:83" s="8" customFormat="1" x14ac:dyDescent="0.3">
      <c r="A108" s="8">
        <v>95</v>
      </c>
      <c r="B108" s="8" t="s">
        <v>1279</v>
      </c>
      <c r="E108" s="8" t="s">
        <v>1286</v>
      </c>
      <c r="F108" s="8" t="s">
        <v>1283</v>
      </c>
      <c r="G108" s="8" t="s">
        <v>1284</v>
      </c>
      <c r="J108" s="8" t="s">
        <v>1285</v>
      </c>
      <c r="Q108" s="8">
        <v>7.09</v>
      </c>
      <c r="R108" s="8">
        <v>0.02</v>
      </c>
      <c r="U108" s="8">
        <v>0.02</v>
      </c>
      <c r="CE108" s="8" t="s">
        <v>1282</v>
      </c>
    </row>
    <row r="109" spans="1:83" s="8" customFormat="1" x14ac:dyDescent="0.3">
      <c r="A109" s="8">
        <v>95</v>
      </c>
      <c r="B109" s="8" t="s">
        <v>1280</v>
      </c>
      <c r="E109" s="8" t="s">
        <v>1287</v>
      </c>
      <c r="F109" s="8" t="s">
        <v>1283</v>
      </c>
      <c r="G109" s="8" t="s">
        <v>1284</v>
      </c>
      <c r="J109" s="8" t="s">
        <v>1285</v>
      </c>
      <c r="Q109" s="8">
        <v>9</v>
      </c>
      <c r="R109" s="8">
        <v>0.04</v>
      </c>
      <c r="U109" s="8">
        <v>0.02</v>
      </c>
    </row>
    <row r="110" spans="1:83" s="8" customFormat="1" x14ac:dyDescent="0.3">
      <c r="A110" s="8">
        <v>95</v>
      </c>
      <c r="B110" s="8" t="s">
        <v>1281</v>
      </c>
      <c r="E110" s="8" t="s">
        <v>1288</v>
      </c>
      <c r="F110" s="8" t="s">
        <v>1283</v>
      </c>
      <c r="G110" s="8" t="s">
        <v>1284</v>
      </c>
      <c r="J110" s="8" t="s">
        <v>1285</v>
      </c>
      <c r="Q110" s="8">
        <v>2.4500000000000002</v>
      </c>
      <c r="R110" s="8">
        <v>0.11</v>
      </c>
      <c r="U110" s="8">
        <v>4.0000000000000001E-3</v>
      </c>
      <c r="AM110" s="9">
        <f>(((Q108+Q109)/2)-((Q110+Q111)/2))/((Q108+Q109)/2)*100</f>
        <v>59.415786202610313</v>
      </c>
      <c r="AN110" s="9">
        <f t="shared" ref="AN110:AQ110" si="122">(((R108+R109)/2)-((R110+R111)/2))/((R108+R109)/2)*100</f>
        <v>-116.66666666666667</v>
      </c>
      <c r="AO110" s="9"/>
      <c r="AP110" s="9"/>
      <c r="AQ110" s="9">
        <f t="shared" si="122"/>
        <v>85.000000000000014</v>
      </c>
    </row>
    <row r="111" spans="1:83" s="8" customFormat="1" x14ac:dyDescent="0.3">
      <c r="A111" s="8">
        <v>95</v>
      </c>
      <c r="B111" s="8" t="s">
        <v>1281</v>
      </c>
      <c r="E111" s="8" t="s">
        <v>1289</v>
      </c>
      <c r="F111" s="8" t="s">
        <v>1283</v>
      </c>
      <c r="G111" s="8" t="s">
        <v>1284</v>
      </c>
      <c r="J111" s="8" t="s">
        <v>1285</v>
      </c>
      <c r="Q111" s="8">
        <v>4.08</v>
      </c>
      <c r="R111" s="8">
        <v>0.02</v>
      </c>
      <c r="U111" s="8">
        <v>2E-3</v>
      </c>
    </row>
    <row r="112" spans="1:83" s="4" customFormat="1" x14ac:dyDescent="0.3">
      <c r="A112" s="4">
        <v>102</v>
      </c>
      <c r="B112" s="4" t="s">
        <v>385</v>
      </c>
      <c r="E112" s="4" t="s">
        <v>1365</v>
      </c>
      <c r="F112" s="4" t="s">
        <v>1366</v>
      </c>
      <c r="G112" s="4" t="s">
        <v>652</v>
      </c>
      <c r="H112" s="4" t="s">
        <v>385</v>
      </c>
      <c r="L112" s="4" t="s">
        <v>1367</v>
      </c>
      <c r="Q112" s="4">
        <v>24</v>
      </c>
      <c r="CE112" s="4" t="s">
        <v>1361</v>
      </c>
    </row>
    <row r="113" spans="1:83" s="4" customFormat="1" x14ac:dyDescent="0.3">
      <c r="A113" s="4">
        <v>102</v>
      </c>
      <c r="B113" s="4" t="s">
        <v>1362</v>
      </c>
      <c r="E113" s="4" t="s">
        <v>1365</v>
      </c>
      <c r="F113" s="4" t="s">
        <v>1366</v>
      </c>
      <c r="G113" s="4" t="s">
        <v>652</v>
      </c>
      <c r="Q113" s="4">
        <v>2.5</v>
      </c>
      <c r="AM113" s="5">
        <f>(Q112-Q113)/Q112*100</f>
        <v>89.583333333333343</v>
      </c>
    </row>
    <row r="114" spans="1:83" s="4" customFormat="1" x14ac:dyDescent="0.3">
      <c r="A114" s="4">
        <v>102</v>
      </c>
      <c r="B114" s="4" t="s">
        <v>1363</v>
      </c>
      <c r="E114" s="4" t="s">
        <v>1365</v>
      </c>
      <c r="F114" s="4" t="s">
        <v>1366</v>
      </c>
      <c r="G114" s="4" t="s">
        <v>652</v>
      </c>
      <c r="Q114" s="4">
        <v>4</v>
      </c>
      <c r="AM114" s="5">
        <f>(Q112-Q114)/Q112*100</f>
        <v>83.333333333333343</v>
      </c>
    </row>
    <row r="115" spans="1:83" s="4" customFormat="1" x14ac:dyDescent="0.3">
      <c r="A115" s="4">
        <v>102</v>
      </c>
      <c r="B115" s="4" t="s">
        <v>407</v>
      </c>
      <c r="E115" s="4" t="s">
        <v>1365</v>
      </c>
      <c r="F115" s="4" t="s">
        <v>1366</v>
      </c>
      <c r="G115" s="4" t="s">
        <v>652</v>
      </c>
      <c r="Q115" s="4">
        <v>8</v>
      </c>
      <c r="AM115" s="5">
        <f>(Q112-Q115)/Q112*100</f>
        <v>66.666666666666657</v>
      </c>
    </row>
    <row r="116" spans="1:83" s="42" customFormat="1" x14ac:dyDescent="0.3">
      <c r="A116" s="42">
        <v>112</v>
      </c>
      <c r="B116" s="42" t="s">
        <v>1601</v>
      </c>
      <c r="F116" s="42" t="s">
        <v>1606</v>
      </c>
      <c r="G116" s="42" t="s">
        <v>1607</v>
      </c>
      <c r="H116" s="42" t="s">
        <v>1610</v>
      </c>
      <c r="I116" s="42" t="s">
        <v>1611</v>
      </c>
      <c r="J116" s="42" t="s">
        <v>1608</v>
      </c>
      <c r="K116" s="42" t="s">
        <v>1609</v>
      </c>
      <c r="AX116" s="42">
        <v>3.1</v>
      </c>
      <c r="AY116" s="42">
        <v>6.4</v>
      </c>
      <c r="BA116" s="42">
        <v>11.5</v>
      </c>
      <c r="CE116" s="42" t="s">
        <v>1605</v>
      </c>
    </row>
    <row r="117" spans="1:83" s="42" customFormat="1" x14ac:dyDescent="0.3">
      <c r="A117" s="42">
        <v>112</v>
      </c>
      <c r="B117" s="42" t="s">
        <v>1602</v>
      </c>
      <c r="F117" s="42" t="s">
        <v>1606</v>
      </c>
      <c r="G117" s="42" t="s">
        <v>1607</v>
      </c>
      <c r="H117" s="42" t="s">
        <v>1610</v>
      </c>
      <c r="I117" s="42" t="s">
        <v>1611</v>
      </c>
      <c r="J117" s="42" t="s">
        <v>1608</v>
      </c>
      <c r="K117" s="42" t="s">
        <v>1609</v>
      </c>
      <c r="AX117" s="42">
        <v>2.2999999999999998</v>
      </c>
      <c r="AY117" s="42">
        <v>0.4</v>
      </c>
      <c r="BA117" s="42">
        <v>4.4000000000000004</v>
      </c>
      <c r="BT117" s="7">
        <f>(AX116-AX117)/AX116*100</f>
        <v>25.806451612903235</v>
      </c>
      <c r="BU117" s="7">
        <f t="shared" ref="BU117:BW117" si="123">(AY116-AY117)/AY116*100</f>
        <v>93.75</v>
      </c>
      <c r="BV117" s="7"/>
      <c r="BW117" s="7">
        <f t="shared" si="123"/>
        <v>61.739130434782609</v>
      </c>
    </row>
    <row r="118" spans="1:83" s="42" customFormat="1" x14ac:dyDescent="0.3">
      <c r="A118" s="42">
        <v>112</v>
      </c>
      <c r="B118" s="42" t="s">
        <v>1603</v>
      </c>
      <c r="F118" s="42" t="s">
        <v>1606</v>
      </c>
      <c r="G118" s="42" t="s">
        <v>1607</v>
      </c>
      <c r="H118" s="42" t="s">
        <v>1610</v>
      </c>
      <c r="I118" s="42" t="s">
        <v>1611</v>
      </c>
      <c r="J118" s="42" t="s">
        <v>1608</v>
      </c>
      <c r="K118" s="42" t="s">
        <v>1609</v>
      </c>
      <c r="AX118" s="42">
        <v>2</v>
      </c>
      <c r="AY118" s="42">
        <v>0.5</v>
      </c>
      <c r="BA118" s="42">
        <v>4</v>
      </c>
      <c r="BT118" s="7">
        <f>(AX116-AX118)/AX116*100</f>
        <v>35.483870967741936</v>
      </c>
      <c r="BU118" s="7">
        <f t="shared" ref="BU118:BW118" si="124">(AY116-AY118)/AY116*100</f>
        <v>92.1875</v>
      </c>
      <c r="BV118" s="7"/>
      <c r="BW118" s="7">
        <f t="shared" si="124"/>
        <v>65.217391304347828</v>
      </c>
    </row>
    <row r="119" spans="1:83" s="42" customFormat="1" x14ac:dyDescent="0.3">
      <c r="A119" s="42">
        <v>112</v>
      </c>
      <c r="B119" s="42" t="s">
        <v>1604</v>
      </c>
      <c r="F119" s="42" t="s">
        <v>1606</v>
      </c>
      <c r="G119" s="42" t="s">
        <v>1607</v>
      </c>
      <c r="H119" s="42" t="s">
        <v>1610</v>
      </c>
      <c r="I119" s="42" t="s">
        <v>1611</v>
      </c>
      <c r="J119" s="42" t="s">
        <v>1608</v>
      </c>
      <c r="K119" s="42" t="s">
        <v>1609</v>
      </c>
      <c r="AX119" s="42">
        <v>2.6</v>
      </c>
      <c r="AY119" s="42">
        <v>0.3</v>
      </c>
      <c r="BA119" s="42">
        <v>3.6</v>
      </c>
      <c r="BT119" s="7">
        <f>(AX116-AX119)/AX116*100</f>
        <v>16.129032258064516</v>
      </c>
      <c r="BU119" s="7">
        <f t="shared" ref="BU119:BW119" si="125">(AY116-AY119)/AY116*100</f>
        <v>95.3125</v>
      </c>
      <c r="BV119" s="7"/>
      <c r="BW119" s="7">
        <f t="shared" si="125"/>
        <v>68.695652173913047</v>
      </c>
    </row>
    <row r="120" spans="1:83" s="42" customFormat="1" x14ac:dyDescent="0.3">
      <c r="A120" s="42">
        <v>112</v>
      </c>
      <c r="B120" s="42" t="s">
        <v>1601</v>
      </c>
      <c r="F120" s="42" t="s">
        <v>1606</v>
      </c>
      <c r="G120" s="42" t="s">
        <v>1607</v>
      </c>
      <c r="H120" s="42" t="s">
        <v>1610</v>
      </c>
      <c r="I120" s="42" t="s">
        <v>1611</v>
      </c>
      <c r="J120" s="42" t="s">
        <v>1608</v>
      </c>
      <c r="K120" s="42" t="s">
        <v>1609</v>
      </c>
      <c r="AX120" s="42">
        <v>6.5</v>
      </c>
      <c r="AY120" s="42">
        <v>7.5</v>
      </c>
      <c r="BA120" s="42">
        <v>12</v>
      </c>
    </row>
    <row r="121" spans="1:83" s="42" customFormat="1" x14ac:dyDescent="0.3">
      <c r="A121" s="42">
        <v>112</v>
      </c>
      <c r="B121" s="42" t="s">
        <v>1602</v>
      </c>
      <c r="F121" s="42" t="s">
        <v>1606</v>
      </c>
      <c r="G121" s="42" t="s">
        <v>1607</v>
      </c>
      <c r="H121" s="42" t="s">
        <v>1610</v>
      </c>
      <c r="I121" s="42" t="s">
        <v>1611</v>
      </c>
      <c r="J121" s="42" t="s">
        <v>1608</v>
      </c>
      <c r="K121" s="42" t="s">
        <v>1609</v>
      </c>
      <c r="AX121" s="42">
        <v>3.2</v>
      </c>
      <c r="AY121" s="42">
        <v>0.6</v>
      </c>
      <c r="BA121" s="42">
        <v>5.0999999999999996</v>
      </c>
      <c r="BT121" s="7">
        <f>(AX120-AX121)/AX120*100</f>
        <v>50.769230769230766</v>
      </c>
      <c r="BU121" s="7">
        <f t="shared" ref="BU121:BW121" si="126">(AY120-AY121)/AY120*100</f>
        <v>92</v>
      </c>
      <c r="BV121" s="7"/>
      <c r="BW121" s="7">
        <f t="shared" si="126"/>
        <v>57.500000000000007</v>
      </c>
    </row>
    <row r="122" spans="1:83" s="42" customFormat="1" x14ac:dyDescent="0.3">
      <c r="A122" s="42">
        <v>112</v>
      </c>
      <c r="B122" s="42" t="s">
        <v>1603</v>
      </c>
      <c r="F122" s="42" t="s">
        <v>1606</v>
      </c>
      <c r="G122" s="42" t="s">
        <v>1607</v>
      </c>
      <c r="H122" s="42" t="s">
        <v>1610</v>
      </c>
      <c r="I122" s="42" t="s">
        <v>1611</v>
      </c>
      <c r="J122" s="42" t="s">
        <v>1608</v>
      </c>
      <c r="K122" s="42" t="s">
        <v>1609</v>
      </c>
      <c r="AX122" s="42">
        <v>2.2999999999999998</v>
      </c>
      <c r="AY122" s="42">
        <v>0.5</v>
      </c>
      <c r="BA122" s="42">
        <v>3.9</v>
      </c>
      <c r="BT122" s="7">
        <f>(AX120-AX122)/AX120*100</f>
        <v>64.615384615384613</v>
      </c>
      <c r="BU122" s="7">
        <f t="shared" ref="BU122:BW122" si="127">(AY120-AY122)/AY120*100</f>
        <v>93.333333333333329</v>
      </c>
      <c r="BV122" s="7"/>
      <c r="BW122" s="7">
        <f t="shared" si="127"/>
        <v>67.5</v>
      </c>
    </row>
    <row r="123" spans="1:83" s="42" customFormat="1" x14ac:dyDescent="0.3">
      <c r="A123" s="42">
        <v>112</v>
      </c>
      <c r="B123" s="42" t="s">
        <v>1604</v>
      </c>
      <c r="F123" s="42" t="s">
        <v>1606</v>
      </c>
      <c r="G123" s="42" t="s">
        <v>1607</v>
      </c>
      <c r="H123" s="42" t="s">
        <v>1610</v>
      </c>
      <c r="I123" s="42" t="s">
        <v>1611</v>
      </c>
      <c r="J123" s="42" t="s">
        <v>1608</v>
      </c>
      <c r="K123" s="42" t="s">
        <v>1609</v>
      </c>
      <c r="AX123" s="42">
        <v>4</v>
      </c>
      <c r="AY123" s="42">
        <v>0.3</v>
      </c>
      <c r="BA123" s="42">
        <v>4.2</v>
      </c>
      <c r="BT123" s="7">
        <f>(AX120-AX123)/AX120*100</f>
        <v>38.461538461538467</v>
      </c>
      <c r="BU123" s="7">
        <f t="shared" ref="BU123:BW123" si="128">(AY120-AY123)/AY120*100</f>
        <v>96.000000000000014</v>
      </c>
      <c r="BV123" s="7"/>
      <c r="BW123" s="7">
        <f t="shared" si="128"/>
        <v>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pane ySplit="1" topLeftCell="A36" activePane="bottomLeft" state="frozen"/>
      <selection pane="bottomLeft" activeCell="H48" sqref="H48"/>
    </sheetView>
  </sheetViews>
  <sheetFormatPr defaultRowHeight="14.4" x14ac:dyDescent="0.3"/>
  <cols>
    <col min="1" max="1" width="8.88671875" style="3"/>
    <col min="2" max="2" width="38.33203125" style="2" customWidth="1"/>
    <col min="3" max="3" width="5.6640625" style="3" customWidth="1"/>
    <col min="4" max="4" width="61.33203125" style="2" customWidth="1"/>
    <col min="5" max="5" width="21.6640625" style="2" customWidth="1"/>
    <col min="6" max="6" width="7.44140625" style="3" customWidth="1"/>
    <col min="7" max="7" width="6.77734375" style="3" customWidth="1"/>
    <col min="8" max="8" width="10.6640625" style="3" customWidth="1"/>
  </cols>
  <sheetData>
    <row r="1" spans="1:9" x14ac:dyDescent="0.3">
      <c r="A1" s="3" t="s">
        <v>70</v>
      </c>
      <c r="B1" s="2" t="s">
        <v>0</v>
      </c>
      <c r="C1" s="3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3" t="s">
        <v>6</v>
      </c>
      <c r="I1" s="3" t="s">
        <v>519</v>
      </c>
    </row>
    <row r="2" spans="1:9" s="38" customFormat="1" ht="28.8" x14ac:dyDescent="0.3">
      <c r="A2" s="3">
        <v>103</v>
      </c>
      <c r="B2" s="2" t="s">
        <v>1416</v>
      </c>
      <c r="C2" s="3">
        <v>2017</v>
      </c>
      <c r="D2" s="2" t="s">
        <v>1417</v>
      </c>
      <c r="E2" s="2" t="s">
        <v>18</v>
      </c>
      <c r="F2" s="3">
        <v>46</v>
      </c>
      <c r="G2" s="3">
        <v>2</v>
      </c>
      <c r="H2" s="3" t="s">
        <v>1418</v>
      </c>
      <c r="I2" s="3" t="s">
        <v>1419</v>
      </c>
    </row>
    <row r="3" spans="1:9" ht="43.2" x14ac:dyDescent="0.3">
      <c r="A3" s="3">
        <v>36</v>
      </c>
      <c r="B3" s="2" t="s">
        <v>538</v>
      </c>
      <c r="C3" s="3">
        <v>2012</v>
      </c>
      <c r="D3" s="2" t="s">
        <v>539</v>
      </c>
      <c r="E3" s="2" t="s">
        <v>298</v>
      </c>
      <c r="F3" s="3">
        <v>64</v>
      </c>
      <c r="G3" s="3">
        <v>6</v>
      </c>
      <c r="H3" s="3" t="s">
        <v>540</v>
      </c>
      <c r="I3" s="3"/>
    </row>
    <row r="4" spans="1:9" ht="43.2" x14ac:dyDescent="0.3">
      <c r="A4" s="3">
        <v>61</v>
      </c>
      <c r="B4" s="2" t="s">
        <v>835</v>
      </c>
      <c r="D4" s="2" t="s">
        <v>836</v>
      </c>
      <c r="E4" s="2" t="s">
        <v>837</v>
      </c>
      <c r="I4" s="3"/>
    </row>
    <row r="5" spans="1:9" s="38" customFormat="1" ht="28.8" x14ac:dyDescent="0.3">
      <c r="A5" s="3">
        <v>104</v>
      </c>
      <c r="B5" s="2" t="s">
        <v>1440</v>
      </c>
      <c r="C5" s="3">
        <v>2007</v>
      </c>
      <c r="D5" s="2" t="s">
        <v>1441</v>
      </c>
      <c r="E5" s="2" t="s">
        <v>1442</v>
      </c>
      <c r="F5" s="3">
        <v>50</v>
      </c>
      <c r="G5" s="3">
        <v>4</v>
      </c>
      <c r="H5" s="3" t="s">
        <v>1443</v>
      </c>
      <c r="I5" s="3"/>
    </row>
    <row r="6" spans="1:9" ht="28.8" x14ac:dyDescent="0.3">
      <c r="A6" s="3">
        <v>34</v>
      </c>
      <c r="B6" s="2" t="s">
        <v>517</v>
      </c>
      <c r="C6" s="3">
        <v>2015</v>
      </c>
      <c r="D6" s="2" t="s">
        <v>518</v>
      </c>
      <c r="E6" s="2" t="s">
        <v>18</v>
      </c>
      <c r="I6" t="s">
        <v>520</v>
      </c>
    </row>
    <row r="7" spans="1:9" ht="28.8" x14ac:dyDescent="0.3">
      <c r="A7" s="3">
        <v>64</v>
      </c>
      <c r="B7" s="2" t="s">
        <v>872</v>
      </c>
      <c r="C7" s="3">
        <v>1973</v>
      </c>
      <c r="D7" s="2" t="s">
        <v>873</v>
      </c>
      <c r="E7" s="2" t="s">
        <v>874</v>
      </c>
      <c r="F7" s="3">
        <v>9</v>
      </c>
      <c r="G7" s="3">
        <v>5</v>
      </c>
      <c r="H7" s="3" t="s">
        <v>875</v>
      </c>
    </row>
    <row r="8" spans="1:9" ht="28.8" x14ac:dyDescent="0.3">
      <c r="A8" s="3">
        <v>65</v>
      </c>
      <c r="B8" s="2" t="s">
        <v>883</v>
      </c>
      <c r="C8" s="3">
        <v>1987</v>
      </c>
      <c r="D8" s="2" t="s">
        <v>884</v>
      </c>
      <c r="E8" s="2" t="s">
        <v>18</v>
      </c>
      <c r="F8" s="3">
        <v>16</v>
      </c>
      <c r="G8" s="3">
        <v>1</v>
      </c>
      <c r="H8" s="3" t="s">
        <v>885</v>
      </c>
    </row>
    <row r="9" spans="1:9" ht="28.8" x14ac:dyDescent="0.3">
      <c r="A9" s="3">
        <v>35</v>
      </c>
      <c r="B9" s="2" t="s">
        <v>527</v>
      </c>
      <c r="C9" s="3">
        <v>2014</v>
      </c>
      <c r="D9" s="2" t="s">
        <v>528</v>
      </c>
      <c r="E9" s="2" t="s">
        <v>18</v>
      </c>
      <c r="F9" s="3">
        <v>43</v>
      </c>
      <c r="H9" s="3" t="s">
        <v>529</v>
      </c>
    </row>
    <row r="10" spans="1:9" s="38" customFormat="1" ht="28.8" x14ac:dyDescent="0.3">
      <c r="A10" s="3">
        <v>105</v>
      </c>
      <c r="B10" s="2" t="s">
        <v>1461</v>
      </c>
      <c r="C10" s="3">
        <v>2005</v>
      </c>
      <c r="D10" s="2" t="s">
        <v>1462</v>
      </c>
      <c r="E10" s="2" t="s">
        <v>15</v>
      </c>
      <c r="F10" s="3">
        <v>21</v>
      </c>
      <c r="G10" s="3">
        <v>4</v>
      </c>
      <c r="H10" s="3" t="s">
        <v>1463</v>
      </c>
    </row>
    <row r="11" spans="1:9" ht="28.8" x14ac:dyDescent="0.3">
      <c r="A11" s="3">
        <v>66</v>
      </c>
      <c r="B11" s="2" t="s">
        <v>892</v>
      </c>
      <c r="C11" s="3">
        <v>1994</v>
      </c>
      <c r="D11" s="2" t="s">
        <v>893</v>
      </c>
      <c r="E11" s="2" t="s">
        <v>894</v>
      </c>
      <c r="F11" s="3">
        <v>15</v>
      </c>
      <c r="H11" s="3" t="s">
        <v>895</v>
      </c>
    </row>
    <row r="12" spans="1:9" ht="28.8" x14ac:dyDescent="0.3">
      <c r="A12" s="3">
        <v>62</v>
      </c>
      <c r="B12" s="2" t="s">
        <v>852</v>
      </c>
      <c r="C12" s="3">
        <v>2015</v>
      </c>
      <c r="D12" s="2" t="s">
        <v>853</v>
      </c>
      <c r="E12" s="2" t="s">
        <v>557</v>
      </c>
      <c r="F12" s="3">
        <v>58</v>
      </c>
      <c r="G12" s="3">
        <v>6</v>
      </c>
      <c r="H12" s="3" t="s">
        <v>854</v>
      </c>
    </row>
    <row r="13" spans="1:9" ht="43.2" x14ac:dyDescent="0.3">
      <c r="A13" s="3">
        <v>8</v>
      </c>
      <c r="B13" s="2" t="s">
        <v>243</v>
      </c>
      <c r="C13" s="3">
        <v>2012</v>
      </c>
      <c r="D13" s="2" t="s">
        <v>244</v>
      </c>
      <c r="E13" s="2" t="s">
        <v>18</v>
      </c>
      <c r="F13" s="3">
        <v>41</v>
      </c>
      <c r="H13" s="3" t="s">
        <v>245</v>
      </c>
    </row>
    <row r="14" spans="1:9" ht="28.8" x14ac:dyDescent="0.3">
      <c r="A14" s="3">
        <v>37</v>
      </c>
      <c r="B14" s="2" t="s">
        <v>548</v>
      </c>
      <c r="C14" s="3">
        <v>2014</v>
      </c>
      <c r="D14" s="2" t="s">
        <v>549</v>
      </c>
      <c r="E14" s="2" t="s">
        <v>18</v>
      </c>
      <c r="F14" s="3">
        <v>43</v>
      </c>
      <c r="G14" s="3">
        <v>5</v>
      </c>
      <c r="H14" s="3" t="s">
        <v>550</v>
      </c>
    </row>
    <row r="15" spans="1:9" s="38" customFormat="1" ht="28.8" x14ac:dyDescent="0.3">
      <c r="A15" s="3">
        <v>106</v>
      </c>
      <c r="B15" s="2" t="s">
        <v>1481</v>
      </c>
      <c r="C15" s="3">
        <v>1994</v>
      </c>
      <c r="D15" s="2" t="s">
        <v>1482</v>
      </c>
      <c r="E15" s="2" t="s">
        <v>1066</v>
      </c>
      <c r="F15" s="3">
        <v>37</v>
      </c>
      <c r="G15" s="3">
        <v>3</v>
      </c>
      <c r="H15" s="3" t="s">
        <v>1483</v>
      </c>
    </row>
    <row r="16" spans="1:9" ht="28.8" x14ac:dyDescent="0.3">
      <c r="A16" s="3">
        <v>1</v>
      </c>
      <c r="B16" s="2" t="s">
        <v>94</v>
      </c>
      <c r="C16" s="3">
        <v>1992</v>
      </c>
      <c r="D16" s="2" t="s">
        <v>95</v>
      </c>
      <c r="E16" s="2" t="s">
        <v>18</v>
      </c>
      <c r="F16" s="3">
        <v>21</v>
      </c>
      <c r="H16" s="3" t="s">
        <v>96</v>
      </c>
    </row>
    <row r="17" spans="1:8" ht="28.8" x14ac:dyDescent="0.3">
      <c r="A17" s="3">
        <v>67</v>
      </c>
      <c r="B17" s="2" t="s">
        <v>901</v>
      </c>
      <c r="C17" s="3">
        <v>2011</v>
      </c>
      <c r="D17" s="2" t="s">
        <v>902</v>
      </c>
      <c r="E17" s="2" t="s">
        <v>903</v>
      </c>
      <c r="F17" s="3">
        <v>137</v>
      </c>
      <c r="G17" s="3">
        <v>4</v>
      </c>
      <c r="H17" s="3" t="s">
        <v>904</v>
      </c>
    </row>
    <row r="18" spans="1:8" ht="28.8" x14ac:dyDescent="0.3">
      <c r="A18" s="3">
        <v>38</v>
      </c>
      <c r="B18" s="2" t="s">
        <v>555</v>
      </c>
      <c r="C18" s="3">
        <v>2012</v>
      </c>
      <c r="D18" s="2" t="s">
        <v>556</v>
      </c>
      <c r="E18" s="2" t="s">
        <v>557</v>
      </c>
      <c r="F18" s="3">
        <v>55</v>
      </c>
      <c r="G18" s="3">
        <v>6</v>
      </c>
      <c r="H18" s="3" t="s">
        <v>558</v>
      </c>
    </row>
    <row r="19" spans="1:8" ht="28.8" x14ac:dyDescent="0.3">
      <c r="A19" s="3">
        <v>39</v>
      </c>
      <c r="B19" s="2" t="s">
        <v>571</v>
      </c>
      <c r="C19" s="3">
        <v>2012</v>
      </c>
      <c r="D19" s="2" t="s">
        <v>572</v>
      </c>
      <c r="E19" s="2" t="s">
        <v>298</v>
      </c>
      <c r="F19" s="3">
        <v>64</v>
      </c>
      <c r="G19" s="3">
        <v>6</v>
      </c>
      <c r="H19" s="3" t="s">
        <v>573</v>
      </c>
    </row>
    <row r="20" spans="1:8" ht="43.2" x14ac:dyDescent="0.3">
      <c r="A20" s="3">
        <v>63</v>
      </c>
      <c r="B20" s="2" t="s">
        <v>856</v>
      </c>
      <c r="C20" s="3">
        <v>2015</v>
      </c>
      <c r="D20" s="2" t="s">
        <v>857</v>
      </c>
      <c r="E20" s="2" t="s">
        <v>18</v>
      </c>
      <c r="F20" s="3">
        <v>44</v>
      </c>
      <c r="G20" s="3">
        <v>4</v>
      </c>
      <c r="H20" s="3" t="s">
        <v>858</v>
      </c>
    </row>
    <row r="21" spans="1:8" ht="43.2" x14ac:dyDescent="0.3">
      <c r="A21" s="3">
        <v>40</v>
      </c>
      <c r="B21" s="2" t="s">
        <v>591</v>
      </c>
      <c r="C21" s="3">
        <v>2015</v>
      </c>
      <c r="D21" s="2" t="s">
        <v>592</v>
      </c>
      <c r="E21" s="2" t="s">
        <v>593</v>
      </c>
      <c r="F21" s="3">
        <v>51</v>
      </c>
      <c r="G21" s="3">
        <v>4</v>
      </c>
      <c r="H21" s="3" t="s">
        <v>594</v>
      </c>
    </row>
    <row r="22" spans="1:8" s="38" customFormat="1" ht="28.8" x14ac:dyDescent="0.3">
      <c r="A22" s="3">
        <v>107</v>
      </c>
      <c r="B22" s="2" t="s">
        <v>1493</v>
      </c>
      <c r="C22" s="3">
        <v>1981</v>
      </c>
      <c r="D22" s="2" t="s">
        <v>1494</v>
      </c>
      <c r="E22" s="2" t="s">
        <v>18</v>
      </c>
      <c r="F22" s="3">
        <v>10</v>
      </c>
      <c r="G22" s="3">
        <v>3</v>
      </c>
      <c r="H22" s="3" t="s">
        <v>1495</v>
      </c>
    </row>
    <row r="23" spans="1:8" s="38" customFormat="1" ht="43.2" x14ac:dyDescent="0.3">
      <c r="A23" s="3">
        <v>108</v>
      </c>
      <c r="B23" s="2" t="s">
        <v>1511</v>
      </c>
      <c r="C23" s="3">
        <v>2011</v>
      </c>
      <c r="D23" s="2" t="s">
        <v>1512</v>
      </c>
      <c r="E23" s="2" t="s">
        <v>1513</v>
      </c>
      <c r="F23" s="3">
        <v>42</v>
      </c>
      <c r="G23" s="3">
        <v>2</v>
      </c>
      <c r="H23" s="3" t="s">
        <v>1514</v>
      </c>
    </row>
    <row r="24" spans="1:8" ht="28.8" x14ac:dyDescent="0.3">
      <c r="A24" s="3">
        <v>4</v>
      </c>
      <c r="B24" s="2" t="s">
        <v>126</v>
      </c>
      <c r="C24" s="3">
        <v>1996</v>
      </c>
      <c r="D24" s="2" t="s">
        <v>127</v>
      </c>
      <c r="E24" s="2" t="s">
        <v>18</v>
      </c>
      <c r="F24" s="3">
        <v>25</v>
      </c>
      <c r="H24" s="3" t="s">
        <v>128</v>
      </c>
    </row>
    <row r="25" spans="1:8" ht="43.2" x14ac:dyDescent="0.3">
      <c r="A25" s="3">
        <v>41</v>
      </c>
      <c r="B25" s="2" t="s">
        <v>604</v>
      </c>
      <c r="C25" s="3">
        <v>2014</v>
      </c>
      <c r="D25" s="2" t="s">
        <v>605</v>
      </c>
      <c r="E25" s="2" t="s">
        <v>18</v>
      </c>
      <c r="F25" s="3">
        <v>43</v>
      </c>
      <c r="G25" s="3">
        <v>4</v>
      </c>
      <c r="H25" s="3" t="s">
        <v>606</v>
      </c>
    </row>
    <row r="26" spans="1:8" ht="43.2" x14ac:dyDescent="0.3">
      <c r="A26" s="3">
        <v>68</v>
      </c>
      <c r="B26" s="2" t="s">
        <v>924</v>
      </c>
      <c r="C26" s="3">
        <v>2015</v>
      </c>
      <c r="D26" s="2" t="s">
        <v>925</v>
      </c>
      <c r="E26" s="2" t="s">
        <v>18</v>
      </c>
      <c r="F26" s="3">
        <v>44</v>
      </c>
      <c r="G26" s="3">
        <v>6</v>
      </c>
      <c r="H26" s="3" t="s">
        <v>926</v>
      </c>
    </row>
    <row r="27" spans="1:8" ht="28.8" x14ac:dyDescent="0.3">
      <c r="A27" s="3">
        <v>17</v>
      </c>
      <c r="B27" s="2" t="s">
        <v>296</v>
      </c>
      <c r="C27" s="3">
        <v>2000</v>
      </c>
      <c r="D27" s="2" t="s">
        <v>297</v>
      </c>
      <c r="E27" s="2" t="s">
        <v>298</v>
      </c>
      <c r="F27" s="3">
        <v>55</v>
      </c>
      <c r="G27" s="3">
        <v>2</v>
      </c>
      <c r="H27" s="3" t="s">
        <v>299</v>
      </c>
    </row>
    <row r="28" spans="1:8" ht="28.8" x14ac:dyDescent="0.3">
      <c r="A28" s="3">
        <v>69</v>
      </c>
      <c r="B28" s="2" t="s">
        <v>927</v>
      </c>
      <c r="C28" s="3">
        <v>2010</v>
      </c>
      <c r="D28" s="2" t="s">
        <v>928</v>
      </c>
      <c r="E28" s="2" t="s">
        <v>493</v>
      </c>
      <c r="F28" s="3">
        <v>36</v>
      </c>
      <c r="H28" s="3" t="s">
        <v>929</v>
      </c>
    </row>
    <row r="29" spans="1:8" ht="28.8" x14ac:dyDescent="0.3">
      <c r="A29" s="3">
        <v>70</v>
      </c>
      <c r="B29" s="2" t="s">
        <v>935</v>
      </c>
      <c r="C29" s="3">
        <v>1997</v>
      </c>
      <c r="D29" s="2" t="s">
        <v>936</v>
      </c>
      <c r="E29" s="2" t="s">
        <v>18</v>
      </c>
      <c r="F29" s="3">
        <v>26</v>
      </c>
      <c r="G29" s="3">
        <v>3</v>
      </c>
      <c r="H29" s="3" t="s">
        <v>937</v>
      </c>
    </row>
    <row r="30" spans="1:8" ht="28.8" x14ac:dyDescent="0.3">
      <c r="A30" s="3">
        <v>71</v>
      </c>
      <c r="B30" s="2" t="s">
        <v>943</v>
      </c>
      <c r="C30" s="3">
        <v>1992</v>
      </c>
      <c r="D30" s="2" t="s">
        <v>944</v>
      </c>
      <c r="E30" s="2" t="s">
        <v>298</v>
      </c>
      <c r="F30" s="3">
        <v>47</v>
      </c>
      <c r="G30" s="3">
        <v>1</v>
      </c>
      <c r="H30" s="3" t="s">
        <v>945</v>
      </c>
    </row>
    <row r="31" spans="1:8" s="38" customFormat="1" ht="28.8" x14ac:dyDescent="0.3">
      <c r="A31" s="3">
        <v>109</v>
      </c>
      <c r="B31" s="2" t="s">
        <v>1533</v>
      </c>
      <c r="C31" s="3">
        <v>2001</v>
      </c>
      <c r="D31" s="2" t="s">
        <v>1534</v>
      </c>
      <c r="E31" s="2" t="s">
        <v>298</v>
      </c>
      <c r="F31" s="3">
        <v>56</v>
      </c>
      <c r="G31" s="3">
        <v>1</v>
      </c>
      <c r="H31" s="3" t="s">
        <v>1535</v>
      </c>
    </row>
    <row r="32" spans="1:8" ht="28.8" x14ac:dyDescent="0.3">
      <c r="A32" s="3">
        <v>14</v>
      </c>
      <c r="B32" s="2" t="s">
        <v>16</v>
      </c>
      <c r="C32" s="3">
        <v>2015</v>
      </c>
      <c r="D32" s="2" t="s">
        <v>17</v>
      </c>
      <c r="E32" s="2" t="s">
        <v>18</v>
      </c>
      <c r="F32" s="3">
        <v>44</v>
      </c>
      <c r="H32" s="3" t="s">
        <v>19</v>
      </c>
    </row>
    <row r="33" spans="1:8" s="38" customFormat="1" ht="28.8" x14ac:dyDescent="0.3">
      <c r="A33" s="3">
        <v>110</v>
      </c>
      <c r="B33" s="2" t="s">
        <v>1558</v>
      </c>
      <c r="C33" s="3">
        <v>2011</v>
      </c>
      <c r="D33" s="2" t="s">
        <v>1559</v>
      </c>
      <c r="E33" s="2" t="s">
        <v>18</v>
      </c>
      <c r="F33" s="3">
        <v>40</v>
      </c>
      <c r="G33" s="3">
        <v>3</v>
      </c>
      <c r="H33" s="3" t="s">
        <v>1560</v>
      </c>
    </row>
    <row r="34" spans="1:8" ht="43.2" x14ac:dyDescent="0.3">
      <c r="A34" s="3">
        <v>42</v>
      </c>
      <c r="B34" s="2" t="s">
        <v>620</v>
      </c>
      <c r="C34" s="3">
        <v>2013</v>
      </c>
      <c r="D34" s="2" t="s">
        <v>621</v>
      </c>
      <c r="E34" s="2" t="s">
        <v>18</v>
      </c>
      <c r="F34" s="3">
        <v>42</v>
      </c>
      <c r="G34" s="3">
        <v>3</v>
      </c>
      <c r="H34" s="3" t="s">
        <v>622</v>
      </c>
    </row>
    <row r="35" spans="1:8" ht="28.8" x14ac:dyDescent="0.3">
      <c r="A35" s="3">
        <v>5</v>
      </c>
      <c r="B35" s="2" t="s">
        <v>214</v>
      </c>
      <c r="C35" s="3">
        <v>2001</v>
      </c>
      <c r="D35" s="2" t="s">
        <v>215</v>
      </c>
      <c r="E35" s="2" t="s">
        <v>18</v>
      </c>
      <c r="F35" s="11">
        <v>30</v>
      </c>
      <c r="G35" s="3">
        <v>2</v>
      </c>
      <c r="H35" s="3" t="s">
        <v>216</v>
      </c>
    </row>
    <row r="36" spans="1:8" ht="28.8" x14ac:dyDescent="0.3">
      <c r="A36" s="3">
        <v>72</v>
      </c>
      <c r="B36" s="2" t="s">
        <v>949</v>
      </c>
      <c r="C36" s="3">
        <v>1983</v>
      </c>
      <c r="D36" s="2" t="s">
        <v>950</v>
      </c>
      <c r="E36" s="2" t="s">
        <v>951</v>
      </c>
      <c r="F36" s="11">
        <v>17</v>
      </c>
      <c r="G36" s="3">
        <v>9</v>
      </c>
      <c r="H36" s="3" t="s">
        <v>952</v>
      </c>
    </row>
    <row r="37" spans="1:8" ht="28.8" x14ac:dyDescent="0.3">
      <c r="A37" s="3">
        <v>73</v>
      </c>
      <c r="B37" s="2" t="s">
        <v>965</v>
      </c>
      <c r="C37" s="3">
        <v>2006</v>
      </c>
      <c r="D37" s="2" t="s">
        <v>966</v>
      </c>
      <c r="E37" s="2" t="s">
        <v>18</v>
      </c>
      <c r="F37" s="11">
        <v>35</v>
      </c>
      <c r="G37" s="3">
        <v>2</v>
      </c>
      <c r="H37" s="3" t="s">
        <v>967</v>
      </c>
    </row>
    <row r="38" spans="1:8" ht="28.8" x14ac:dyDescent="0.3">
      <c r="A38" s="3">
        <v>15</v>
      </c>
      <c r="B38" s="2" t="s">
        <v>278</v>
      </c>
      <c r="C38" s="3">
        <v>2015</v>
      </c>
      <c r="D38" s="2" t="s">
        <v>279</v>
      </c>
      <c r="E38" s="2" t="s">
        <v>18</v>
      </c>
      <c r="F38" s="11">
        <v>44</v>
      </c>
      <c r="G38" s="3">
        <v>3</v>
      </c>
      <c r="H38" s="3" t="s">
        <v>280</v>
      </c>
    </row>
    <row r="39" spans="1:8" ht="28.8" x14ac:dyDescent="0.3">
      <c r="A39" s="3">
        <v>43</v>
      </c>
      <c r="B39" s="2" t="s">
        <v>634</v>
      </c>
      <c r="C39" s="3">
        <v>2013</v>
      </c>
      <c r="D39" s="2" t="s">
        <v>635</v>
      </c>
      <c r="E39" s="2" t="s">
        <v>18</v>
      </c>
      <c r="F39" s="11">
        <v>42</v>
      </c>
      <c r="G39" s="3">
        <v>4</v>
      </c>
      <c r="H39" s="3" t="s">
        <v>636</v>
      </c>
    </row>
    <row r="40" spans="1:8" s="38" customFormat="1" ht="28.8" x14ac:dyDescent="0.3">
      <c r="A40" s="3">
        <v>111</v>
      </c>
      <c r="B40" s="2" t="s">
        <v>1578</v>
      </c>
      <c r="C40" s="3">
        <v>1998</v>
      </c>
      <c r="D40" s="2" t="s">
        <v>1579</v>
      </c>
      <c r="E40" s="2" t="s">
        <v>1580</v>
      </c>
      <c r="F40" s="11">
        <v>41</v>
      </c>
      <c r="G40" s="3">
        <v>3</v>
      </c>
      <c r="H40" s="3" t="s">
        <v>1581</v>
      </c>
    </row>
    <row r="41" spans="1:8" ht="28.8" x14ac:dyDescent="0.3">
      <c r="A41" s="3">
        <v>74</v>
      </c>
      <c r="B41" s="2" t="s">
        <v>989</v>
      </c>
      <c r="C41" s="3">
        <v>1993</v>
      </c>
      <c r="D41" s="2" t="s">
        <v>990</v>
      </c>
      <c r="E41" s="2" t="s">
        <v>18</v>
      </c>
      <c r="F41" s="11">
        <v>22</v>
      </c>
      <c r="G41" s="3">
        <v>2</v>
      </c>
      <c r="H41" s="3" t="s">
        <v>991</v>
      </c>
    </row>
    <row r="42" spans="1:8" ht="28.8" x14ac:dyDescent="0.3">
      <c r="A42" s="3">
        <v>75</v>
      </c>
      <c r="B42" s="2" t="s">
        <v>1000</v>
      </c>
      <c r="C42" s="3">
        <v>2012</v>
      </c>
      <c r="D42" s="2" t="s">
        <v>1001</v>
      </c>
      <c r="E42" s="2" t="s">
        <v>493</v>
      </c>
      <c r="F42" s="11">
        <v>40</v>
      </c>
      <c r="H42" s="3" t="s">
        <v>1002</v>
      </c>
    </row>
    <row r="43" spans="1:8" ht="43.2" x14ac:dyDescent="0.3">
      <c r="A43" s="3">
        <v>76</v>
      </c>
      <c r="B43" s="2" t="s">
        <v>1022</v>
      </c>
      <c r="C43" s="3">
        <v>2006</v>
      </c>
      <c r="D43" s="2" t="s">
        <v>1023</v>
      </c>
      <c r="E43" s="2" t="s">
        <v>1024</v>
      </c>
      <c r="F43" s="11">
        <v>41</v>
      </c>
      <c r="H43" s="3" t="s">
        <v>1025</v>
      </c>
    </row>
    <row r="44" spans="1:8" ht="28.8" x14ac:dyDescent="0.3">
      <c r="A44" s="3">
        <v>44</v>
      </c>
      <c r="B44" s="2" t="s">
        <v>645</v>
      </c>
      <c r="C44" s="3">
        <v>2012</v>
      </c>
      <c r="D44" s="2" t="s">
        <v>646</v>
      </c>
      <c r="E44" s="2" t="s">
        <v>298</v>
      </c>
      <c r="F44" s="11">
        <v>67</v>
      </c>
      <c r="G44" s="3">
        <v>6</v>
      </c>
      <c r="H44" s="3" t="s">
        <v>647</v>
      </c>
    </row>
    <row r="45" spans="1:8" ht="28.8" x14ac:dyDescent="0.3">
      <c r="A45" s="3">
        <v>45</v>
      </c>
      <c r="B45" s="2" t="s">
        <v>656</v>
      </c>
      <c r="C45" s="3">
        <v>2012</v>
      </c>
      <c r="D45" s="2" t="s">
        <v>657</v>
      </c>
      <c r="E45" s="2" t="s">
        <v>18</v>
      </c>
      <c r="F45" s="11">
        <v>41</v>
      </c>
      <c r="G45" s="3">
        <v>5</v>
      </c>
      <c r="H45" s="3" t="s">
        <v>658</v>
      </c>
    </row>
    <row r="46" spans="1:8" ht="43.2" x14ac:dyDescent="0.3">
      <c r="A46" s="3">
        <v>6</v>
      </c>
      <c r="B46" s="2" t="s">
        <v>13</v>
      </c>
      <c r="C46" s="3">
        <v>2015</v>
      </c>
      <c r="D46" s="2" t="s">
        <v>14</v>
      </c>
      <c r="E46" s="2" t="s">
        <v>15</v>
      </c>
      <c r="F46" s="3">
        <v>31</v>
      </c>
      <c r="G46" s="3">
        <v>4</v>
      </c>
      <c r="H46" s="3" t="s">
        <v>295</v>
      </c>
    </row>
    <row r="47" spans="1:8" s="38" customFormat="1" ht="28.8" x14ac:dyDescent="0.3">
      <c r="A47" s="3">
        <v>112</v>
      </c>
      <c r="B47" s="2" t="s">
        <v>1598</v>
      </c>
      <c r="C47" s="3">
        <v>1998</v>
      </c>
      <c r="D47" s="2" t="s">
        <v>1599</v>
      </c>
      <c r="E47" s="2" t="s">
        <v>1580</v>
      </c>
      <c r="F47" s="3">
        <v>41</v>
      </c>
      <c r="G47" s="3">
        <v>5</v>
      </c>
      <c r="H47" s="3" t="s">
        <v>1600</v>
      </c>
    </row>
    <row r="48" spans="1:8" ht="28.8" x14ac:dyDescent="0.3">
      <c r="A48" s="3">
        <v>77</v>
      </c>
      <c r="B48" s="2" t="s">
        <v>1037</v>
      </c>
      <c r="C48" s="3">
        <v>2006</v>
      </c>
      <c r="D48" s="2" t="s">
        <v>1038</v>
      </c>
      <c r="E48" s="2" t="s">
        <v>1039</v>
      </c>
      <c r="F48" s="3">
        <v>70</v>
      </c>
      <c r="G48" s="3">
        <v>1</v>
      </c>
      <c r="H48" s="3" t="s">
        <v>1040</v>
      </c>
    </row>
    <row r="49" spans="1:8" ht="28.8" x14ac:dyDescent="0.3">
      <c r="A49" s="3">
        <v>46</v>
      </c>
      <c r="B49" s="2" t="s">
        <v>671</v>
      </c>
      <c r="C49" s="3">
        <v>2012</v>
      </c>
      <c r="D49" s="2" t="s">
        <v>672</v>
      </c>
      <c r="E49" s="2" t="s">
        <v>298</v>
      </c>
      <c r="F49" s="3">
        <v>67</v>
      </c>
      <c r="G49" s="3">
        <v>6</v>
      </c>
      <c r="H49" s="3" t="s">
        <v>673</v>
      </c>
    </row>
    <row r="50" spans="1:8" ht="28.8" x14ac:dyDescent="0.3">
      <c r="A50" s="3">
        <v>47</v>
      </c>
      <c r="B50" s="2" t="s">
        <v>678</v>
      </c>
      <c r="C50" s="3">
        <v>2014</v>
      </c>
      <c r="D50" s="2" t="s">
        <v>679</v>
      </c>
      <c r="E50" s="2" t="s">
        <v>18</v>
      </c>
      <c r="F50" s="3">
        <v>43</v>
      </c>
      <c r="H50" s="3" t="s">
        <v>680</v>
      </c>
    </row>
    <row r="51" spans="1:8" ht="28.8" x14ac:dyDescent="0.3">
      <c r="A51" s="3">
        <v>48</v>
      </c>
      <c r="B51" s="3" t="s">
        <v>686</v>
      </c>
      <c r="C51" s="3">
        <v>2015</v>
      </c>
      <c r="D51" s="2" t="s">
        <v>687</v>
      </c>
      <c r="E51" s="2" t="s">
        <v>688</v>
      </c>
      <c r="F51" s="3">
        <v>70</v>
      </c>
      <c r="G51" s="3">
        <v>3</v>
      </c>
      <c r="H51" s="3" t="s">
        <v>689</v>
      </c>
    </row>
    <row r="52" spans="1:8" ht="28.8" x14ac:dyDescent="0.3">
      <c r="A52" s="3">
        <v>78</v>
      </c>
      <c r="B52" s="3" t="s">
        <v>1057</v>
      </c>
      <c r="C52" s="3">
        <v>1993</v>
      </c>
      <c r="D52" s="2" t="s">
        <v>1058</v>
      </c>
      <c r="E52" s="2" t="s">
        <v>18</v>
      </c>
      <c r="F52" s="3">
        <v>22</v>
      </c>
      <c r="G52" s="3">
        <v>3</v>
      </c>
      <c r="H52" s="3" t="s">
        <v>1059</v>
      </c>
    </row>
    <row r="53" spans="1:8" ht="28.8" x14ac:dyDescent="0.3">
      <c r="A53" s="3">
        <v>18</v>
      </c>
      <c r="B53" s="2" t="s">
        <v>322</v>
      </c>
      <c r="C53" s="3">
        <v>1994</v>
      </c>
      <c r="D53" s="2" t="s">
        <v>323</v>
      </c>
      <c r="E53" s="2" t="s">
        <v>324</v>
      </c>
      <c r="F53" s="3">
        <v>29</v>
      </c>
      <c r="G53" s="3">
        <v>4</v>
      </c>
      <c r="H53" s="3" t="s">
        <v>325</v>
      </c>
    </row>
    <row r="54" spans="1:8" ht="28.8" x14ac:dyDescent="0.3">
      <c r="A54" s="3">
        <v>79</v>
      </c>
      <c r="B54" s="2" t="s">
        <v>1064</v>
      </c>
      <c r="C54" s="3">
        <v>1988</v>
      </c>
      <c r="D54" s="2" t="s">
        <v>1065</v>
      </c>
      <c r="E54" s="2" t="s">
        <v>1066</v>
      </c>
      <c r="F54" s="3">
        <v>31</v>
      </c>
      <c r="G54" s="3">
        <v>2</v>
      </c>
      <c r="H54" s="3" t="s">
        <v>1067</v>
      </c>
    </row>
    <row r="55" spans="1:8" ht="28.8" x14ac:dyDescent="0.3">
      <c r="A55" s="3">
        <v>19</v>
      </c>
      <c r="B55" s="2" t="s">
        <v>340</v>
      </c>
      <c r="C55" s="3">
        <v>2005</v>
      </c>
      <c r="D55" s="2" t="s">
        <v>341</v>
      </c>
      <c r="E55" s="2" t="s">
        <v>15</v>
      </c>
      <c r="F55" s="3">
        <v>21</v>
      </c>
      <c r="G55" s="3">
        <v>2</v>
      </c>
      <c r="H55" s="3" t="s">
        <v>342</v>
      </c>
    </row>
    <row r="56" spans="1:8" ht="28.8" x14ac:dyDescent="0.3">
      <c r="A56" s="3">
        <v>20</v>
      </c>
      <c r="B56" s="2" t="s">
        <v>353</v>
      </c>
      <c r="C56" s="3">
        <v>2007</v>
      </c>
      <c r="D56" s="2" t="s">
        <v>354</v>
      </c>
      <c r="E56" s="2" t="s">
        <v>18</v>
      </c>
      <c r="F56" s="3">
        <v>36</v>
      </c>
      <c r="G56" s="3">
        <v>5</v>
      </c>
      <c r="H56" s="3" t="s">
        <v>355</v>
      </c>
    </row>
    <row r="57" spans="1:8" ht="28.8" x14ac:dyDescent="0.3">
      <c r="A57" s="3">
        <v>21</v>
      </c>
      <c r="B57" s="2" t="s">
        <v>366</v>
      </c>
      <c r="C57" s="3">
        <v>2012</v>
      </c>
      <c r="D57" s="2" t="s">
        <v>367</v>
      </c>
      <c r="E57" s="2" t="s">
        <v>368</v>
      </c>
      <c r="F57" s="3">
        <v>110</v>
      </c>
      <c r="H57" s="3" t="s">
        <v>369</v>
      </c>
    </row>
    <row r="58" spans="1:8" ht="28.8" x14ac:dyDescent="0.3">
      <c r="A58" s="3">
        <v>22</v>
      </c>
      <c r="B58" s="2" t="s">
        <v>374</v>
      </c>
      <c r="C58" s="3">
        <v>2000</v>
      </c>
      <c r="D58" s="2" t="s">
        <v>375</v>
      </c>
      <c r="E58" s="2" t="s">
        <v>18</v>
      </c>
      <c r="F58" s="3">
        <v>29</v>
      </c>
      <c r="G58" s="3">
        <v>4</v>
      </c>
      <c r="H58" s="3" t="s">
        <v>376</v>
      </c>
    </row>
    <row r="59" spans="1:8" ht="28.8" x14ac:dyDescent="0.3">
      <c r="A59" s="3">
        <v>23</v>
      </c>
      <c r="B59" s="2" t="s">
        <v>386</v>
      </c>
      <c r="C59" s="3">
        <v>2011</v>
      </c>
      <c r="D59" s="2" t="s">
        <v>387</v>
      </c>
      <c r="E59" s="2" t="s">
        <v>18</v>
      </c>
      <c r="F59" s="3">
        <v>40</v>
      </c>
      <c r="G59" s="3">
        <v>2</v>
      </c>
      <c r="H59" s="3" t="s">
        <v>388</v>
      </c>
    </row>
    <row r="60" spans="1:8" ht="28.8" x14ac:dyDescent="0.3">
      <c r="A60" s="3">
        <v>49</v>
      </c>
      <c r="B60" s="2" t="s">
        <v>697</v>
      </c>
      <c r="C60" s="3">
        <v>2013</v>
      </c>
      <c r="D60" s="2" t="s">
        <v>698</v>
      </c>
      <c r="E60" s="2" t="s">
        <v>298</v>
      </c>
      <c r="F60" s="3">
        <v>68</v>
      </c>
      <c r="G60" s="3">
        <v>1</v>
      </c>
      <c r="H60" s="3" t="s">
        <v>699</v>
      </c>
    </row>
    <row r="61" spans="1:8" ht="43.2" x14ac:dyDescent="0.3">
      <c r="A61" s="3">
        <v>50</v>
      </c>
      <c r="B61" s="2" t="s">
        <v>711</v>
      </c>
      <c r="C61" s="3">
        <v>2013</v>
      </c>
      <c r="D61" s="2" t="s">
        <v>712</v>
      </c>
      <c r="E61" s="2" t="s">
        <v>18</v>
      </c>
      <c r="F61" s="3">
        <v>42</v>
      </c>
      <c r="G61" s="3">
        <v>2</v>
      </c>
      <c r="H61" s="3" t="s">
        <v>713</v>
      </c>
    </row>
    <row r="62" spans="1:8" ht="28.8" x14ac:dyDescent="0.3">
      <c r="A62" s="3">
        <v>16</v>
      </c>
      <c r="B62" s="2" t="s">
        <v>290</v>
      </c>
      <c r="C62" s="3">
        <v>2013</v>
      </c>
      <c r="D62" s="2" t="s">
        <v>719</v>
      </c>
      <c r="E62" s="2" t="s">
        <v>18</v>
      </c>
      <c r="F62" s="3">
        <v>42</v>
      </c>
      <c r="G62" s="3">
        <v>2</v>
      </c>
      <c r="H62" s="3" t="s">
        <v>720</v>
      </c>
    </row>
    <row r="63" spans="1:8" ht="43.2" x14ac:dyDescent="0.3">
      <c r="A63" s="3">
        <v>80</v>
      </c>
      <c r="B63" s="2" t="s">
        <v>1073</v>
      </c>
      <c r="C63" s="3">
        <v>2013</v>
      </c>
      <c r="D63" s="2" t="s">
        <v>1074</v>
      </c>
      <c r="E63" s="2" t="s">
        <v>22</v>
      </c>
      <c r="F63" s="3">
        <v>29</v>
      </c>
      <c r="H63" s="3" t="s">
        <v>1075</v>
      </c>
    </row>
    <row r="64" spans="1:8" ht="28.8" x14ac:dyDescent="0.3">
      <c r="A64" s="3">
        <v>24</v>
      </c>
      <c r="B64" s="2" t="s">
        <v>402</v>
      </c>
      <c r="C64" s="3">
        <v>2003</v>
      </c>
      <c r="D64" s="2" t="s">
        <v>403</v>
      </c>
      <c r="E64" s="2" t="s">
        <v>404</v>
      </c>
      <c r="F64" s="3">
        <v>58</v>
      </c>
      <c r="G64" s="3">
        <v>1</v>
      </c>
      <c r="H64" s="3" t="s">
        <v>405</v>
      </c>
    </row>
    <row r="65" spans="1:9" ht="28.8" x14ac:dyDescent="0.3">
      <c r="A65" s="3">
        <v>25</v>
      </c>
      <c r="B65" s="2" t="s">
        <v>417</v>
      </c>
      <c r="C65" s="3">
        <v>2000</v>
      </c>
      <c r="D65" s="2" t="s">
        <v>418</v>
      </c>
      <c r="E65" s="2" t="s">
        <v>18</v>
      </c>
      <c r="F65" s="3">
        <v>29</v>
      </c>
      <c r="G65" s="3">
        <v>4</v>
      </c>
      <c r="H65" s="3" t="s">
        <v>419</v>
      </c>
    </row>
    <row r="66" spans="1:9" ht="28.8" x14ac:dyDescent="0.3">
      <c r="A66" s="3">
        <v>26</v>
      </c>
      <c r="B66" s="2" t="s">
        <v>417</v>
      </c>
      <c r="C66" s="3">
        <v>1999</v>
      </c>
      <c r="D66" s="2" t="s">
        <v>422</v>
      </c>
      <c r="E66" s="2" t="s">
        <v>423</v>
      </c>
      <c r="F66" s="3">
        <v>44</v>
      </c>
      <c r="H66" s="3" t="s">
        <v>424</v>
      </c>
    </row>
    <row r="67" spans="1:9" ht="28.8" x14ac:dyDescent="0.3">
      <c r="A67" s="3">
        <v>81</v>
      </c>
      <c r="B67" s="2" t="s">
        <v>1084</v>
      </c>
      <c r="C67" s="3">
        <v>2016</v>
      </c>
      <c r="D67" s="2" t="s">
        <v>1085</v>
      </c>
      <c r="E67" s="2" t="s">
        <v>18</v>
      </c>
      <c r="F67" s="3">
        <v>45</v>
      </c>
      <c r="H67" s="3" t="s">
        <v>1086</v>
      </c>
    </row>
    <row r="68" spans="1:9" ht="43.2" x14ac:dyDescent="0.3">
      <c r="A68" s="3">
        <v>51</v>
      </c>
      <c r="B68" s="2" t="s">
        <v>721</v>
      </c>
      <c r="C68" s="3">
        <v>2015</v>
      </c>
      <c r="D68" s="2" t="s">
        <v>722</v>
      </c>
      <c r="E68" s="2" t="s">
        <v>593</v>
      </c>
      <c r="F68" s="3">
        <v>51</v>
      </c>
      <c r="G68" s="3">
        <v>4</v>
      </c>
      <c r="H68" s="3" t="s">
        <v>723</v>
      </c>
    </row>
    <row r="69" spans="1:9" ht="28.8" x14ac:dyDescent="0.3">
      <c r="A69" s="3">
        <v>52</v>
      </c>
      <c r="B69" s="2" t="s">
        <v>736</v>
      </c>
      <c r="C69" s="3">
        <v>2012</v>
      </c>
      <c r="D69" s="2" t="s">
        <v>737</v>
      </c>
      <c r="E69" s="2" t="s">
        <v>18</v>
      </c>
      <c r="F69" s="3">
        <v>41</v>
      </c>
      <c r="G69" s="3">
        <v>6</v>
      </c>
      <c r="H69" s="3" t="s">
        <v>738</v>
      </c>
    </row>
    <row r="70" spans="1:9" ht="28.8" x14ac:dyDescent="0.3">
      <c r="A70" s="3">
        <v>82</v>
      </c>
      <c r="B70" s="2" t="s">
        <v>1096</v>
      </c>
      <c r="C70" s="3">
        <v>2009</v>
      </c>
      <c r="D70" s="2" t="s">
        <v>1097</v>
      </c>
      <c r="E70" s="2" t="s">
        <v>18</v>
      </c>
      <c r="F70" s="3">
        <v>38</v>
      </c>
      <c r="G70" s="3">
        <v>1</v>
      </c>
      <c r="H70" s="3" t="s">
        <v>1098</v>
      </c>
    </row>
    <row r="71" spans="1:9" ht="28.8" x14ac:dyDescent="0.3">
      <c r="A71" s="3">
        <v>27</v>
      </c>
      <c r="B71" s="2" t="s">
        <v>435</v>
      </c>
      <c r="C71" s="3">
        <v>2002</v>
      </c>
      <c r="D71" s="2" t="s">
        <v>436</v>
      </c>
      <c r="E71" s="2" t="s">
        <v>437</v>
      </c>
      <c r="F71" s="3">
        <v>45</v>
      </c>
      <c r="G71" s="3">
        <v>5</v>
      </c>
      <c r="H71" s="3" t="s">
        <v>438</v>
      </c>
    </row>
    <row r="72" spans="1:9" ht="28.8" x14ac:dyDescent="0.3">
      <c r="A72" s="3">
        <v>83</v>
      </c>
      <c r="B72" s="2" t="s">
        <v>1107</v>
      </c>
      <c r="C72" s="3">
        <v>2010</v>
      </c>
      <c r="D72" s="2" t="s">
        <v>1108</v>
      </c>
      <c r="E72" s="2" t="s">
        <v>493</v>
      </c>
      <c r="F72" s="3">
        <v>36</v>
      </c>
      <c r="H72" s="3" t="s">
        <v>1109</v>
      </c>
    </row>
    <row r="73" spans="1:9" ht="28.8" x14ac:dyDescent="0.3">
      <c r="A73" s="3">
        <v>53</v>
      </c>
      <c r="B73" s="2" t="s">
        <v>742</v>
      </c>
      <c r="C73" s="3">
        <v>2015</v>
      </c>
      <c r="D73" s="2" t="s">
        <v>743</v>
      </c>
      <c r="E73" s="2" t="s">
        <v>18</v>
      </c>
      <c r="F73" s="3">
        <v>44</v>
      </c>
      <c r="G73" s="3">
        <v>1</v>
      </c>
      <c r="H73" s="3" t="s">
        <v>744</v>
      </c>
    </row>
    <row r="74" spans="1:9" ht="28.8" x14ac:dyDescent="0.3">
      <c r="A74" s="3">
        <v>9</v>
      </c>
      <c r="B74" s="2" t="s">
        <v>250</v>
      </c>
      <c r="C74" s="3">
        <v>2015</v>
      </c>
      <c r="D74" s="2" t="s">
        <v>251</v>
      </c>
      <c r="E74" s="2" t="s">
        <v>18</v>
      </c>
      <c r="F74" s="3">
        <v>44</v>
      </c>
      <c r="G74" s="3">
        <v>2</v>
      </c>
      <c r="H74" s="3" t="s">
        <v>252</v>
      </c>
    </row>
    <row r="75" spans="1:9" ht="28.8" x14ac:dyDescent="0.3">
      <c r="A75" s="3">
        <v>84</v>
      </c>
      <c r="B75" s="2" t="s">
        <v>1120</v>
      </c>
      <c r="C75" s="3">
        <v>2013</v>
      </c>
      <c r="D75" s="2" t="s">
        <v>1121</v>
      </c>
      <c r="E75" s="2" t="s">
        <v>22</v>
      </c>
      <c r="F75" s="3">
        <v>29</v>
      </c>
      <c r="G75" s="3" t="s">
        <v>23</v>
      </c>
      <c r="H75" s="3" t="s">
        <v>1122</v>
      </c>
    </row>
    <row r="76" spans="1:9" ht="28.8" x14ac:dyDescent="0.3">
      <c r="A76" s="3">
        <v>54</v>
      </c>
      <c r="B76" s="2" t="s">
        <v>749</v>
      </c>
      <c r="C76" s="3">
        <v>2014</v>
      </c>
      <c r="D76" s="2" t="s">
        <v>750</v>
      </c>
      <c r="E76" s="2" t="s">
        <v>751</v>
      </c>
      <c r="I76" t="s">
        <v>752</v>
      </c>
    </row>
    <row r="77" spans="1:9" ht="28.8" x14ac:dyDescent="0.3">
      <c r="A77" s="3">
        <v>28</v>
      </c>
      <c r="B77" s="2" t="s">
        <v>446</v>
      </c>
      <c r="C77" s="3">
        <v>2011</v>
      </c>
      <c r="D77" s="2" t="s">
        <v>447</v>
      </c>
      <c r="E77" s="2" t="s">
        <v>18</v>
      </c>
      <c r="F77" s="3">
        <v>40</v>
      </c>
      <c r="G77" s="3">
        <v>5</v>
      </c>
      <c r="H77" s="3" t="s">
        <v>448</v>
      </c>
    </row>
    <row r="78" spans="1:9" ht="28.8" x14ac:dyDescent="0.3">
      <c r="A78" s="3">
        <v>85</v>
      </c>
      <c r="B78" s="2" t="s">
        <v>1154</v>
      </c>
      <c r="C78" s="3">
        <v>2016</v>
      </c>
      <c r="D78" s="2" t="s">
        <v>1155</v>
      </c>
      <c r="E78" s="2" t="s">
        <v>18</v>
      </c>
      <c r="F78" s="3">
        <v>45</v>
      </c>
      <c r="H78" s="3" t="s">
        <v>1156</v>
      </c>
    </row>
    <row r="79" spans="1:9" ht="28.8" x14ac:dyDescent="0.3">
      <c r="A79" s="3">
        <v>29</v>
      </c>
      <c r="B79" s="2" t="s">
        <v>467</v>
      </c>
      <c r="C79" s="3">
        <v>1997</v>
      </c>
      <c r="D79" s="2" t="s">
        <v>468</v>
      </c>
      <c r="E79" s="2" t="s">
        <v>18</v>
      </c>
      <c r="F79" s="3">
        <v>26</v>
      </c>
      <c r="G79" s="3">
        <v>5</v>
      </c>
      <c r="H79" s="3" t="s">
        <v>469</v>
      </c>
    </row>
    <row r="80" spans="1:9" ht="28.8" x14ac:dyDescent="0.3">
      <c r="A80" s="3">
        <v>86</v>
      </c>
      <c r="B80" s="2" t="s">
        <v>1159</v>
      </c>
      <c r="C80" s="3">
        <v>1995</v>
      </c>
      <c r="D80" s="2" t="s">
        <v>1160</v>
      </c>
      <c r="E80" s="2" t="s">
        <v>18</v>
      </c>
      <c r="F80" s="3">
        <v>24</v>
      </c>
      <c r="G80" s="3">
        <v>2</v>
      </c>
      <c r="H80" s="3" t="s">
        <v>1161</v>
      </c>
    </row>
    <row r="81" spans="1:8" ht="28.8" x14ac:dyDescent="0.3">
      <c r="A81" s="3">
        <v>87</v>
      </c>
      <c r="B81" s="2" t="s">
        <v>1165</v>
      </c>
      <c r="C81" s="3">
        <v>2011</v>
      </c>
      <c r="D81" s="2" t="s">
        <v>1166</v>
      </c>
      <c r="E81" s="2" t="s">
        <v>493</v>
      </c>
      <c r="F81" s="3">
        <v>37</v>
      </c>
      <c r="H81" s="3" t="s">
        <v>1167</v>
      </c>
    </row>
    <row r="82" spans="1:8" ht="28.8" x14ac:dyDescent="0.3">
      <c r="A82" s="3">
        <v>88</v>
      </c>
      <c r="B82" s="2" t="s">
        <v>1174</v>
      </c>
      <c r="C82" s="3">
        <v>2000</v>
      </c>
      <c r="D82" s="2" t="s">
        <v>1175</v>
      </c>
      <c r="E82" s="2" t="s">
        <v>298</v>
      </c>
      <c r="F82" s="3">
        <v>55</v>
      </c>
      <c r="G82" s="3">
        <v>2</v>
      </c>
      <c r="H82" s="3" t="s">
        <v>1176</v>
      </c>
    </row>
    <row r="83" spans="1:8" ht="28.8" x14ac:dyDescent="0.3">
      <c r="A83" s="3">
        <v>89</v>
      </c>
      <c r="B83" s="2" t="s">
        <v>1191</v>
      </c>
      <c r="C83" s="3">
        <v>2000</v>
      </c>
      <c r="D83" s="2" t="s">
        <v>1192</v>
      </c>
      <c r="E83" s="2" t="s">
        <v>1193</v>
      </c>
      <c r="F83" s="3">
        <v>38</v>
      </c>
      <c r="G83" s="3">
        <v>5</v>
      </c>
      <c r="H83" s="3" t="s">
        <v>1194</v>
      </c>
    </row>
    <row r="84" spans="1:8" ht="28.8" x14ac:dyDescent="0.3">
      <c r="A84" s="3">
        <v>7</v>
      </c>
      <c r="B84" s="2" t="s">
        <v>217</v>
      </c>
      <c r="C84" s="3">
        <v>2009</v>
      </c>
      <c r="D84" s="2" t="s">
        <v>218</v>
      </c>
      <c r="E84" s="2" t="s">
        <v>18</v>
      </c>
      <c r="F84" s="3">
        <v>38</v>
      </c>
      <c r="G84" s="3">
        <v>1</v>
      </c>
      <c r="H84" s="3" t="s">
        <v>219</v>
      </c>
    </row>
    <row r="85" spans="1:8" ht="43.2" x14ac:dyDescent="0.3">
      <c r="A85" s="3">
        <v>90</v>
      </c>
      <c r="B85" s="2" t="s">
        <v>1208</v>
      </c>
      <c r="C85" s="3">
        <v>2009</v>
      </c>
      <c r="D85" s="2" t="s">
        <v>1209</v>
      </c>
      <c r="E85" s="2" t="s">
        <v>1210</v>
      </c>
      <c r="F85" s="3">
        <v>29</v>
      </c>
      <c r="G85" s="3">
        <v>2</v>
      </c>
      <c r="H85" s="3" t="s">
        <v>1211</v>
      </c>
    </row>
    <row r="86" spans="1:8" ht="28.8" x14ac:dyDescent="0.3">
      <c r="A86" s="3">
        <v>91</v>
      </c>
      <c r="B86" s="2" t="s">
        <v>1217</v>
      </c>
      <c r="C86" s="3">
        <v>2010</v>
      </c>
      <c r="D86" s="2" t="s">
        <v>1218</v>
      </c>
      <c r="E86" s="2" t="s">
        <v>493</v>
      </c>
      <c r="F86" s="3">
        <v>36</v>
      </c>
      <c r="H86" s="3" t="s">
        <v>1219</v>
      </c>
    </row>
    <row r="87" spans="1:8" ht="28.8" x14ac:dyDescent="0.3">
      <c r="A87" s="3">
        <v>92</v>
      </c>
      <c r="B87" s="2" t="s">
        <v>1232</v>
      </c>
      <c r="C87" s="3">
        <v>2010</v>
      </c>
      <c r="D87" s="2" t="s">
        <v>1233</v>
      </c>
      <c r="E87" s="2" t="s">
        <v>493</v>
      </c>
      <c r="F87" s="3">
        <v>36</v>
      </c>
      <c r="H87" s="3" t="s">
        <v>1234</v>
      </c>
    </row>
    <row r="88" spans="1:8" ht="28.8" x14ac:dyDescent="0.3">
      <c r="A88" s="3">
        <v>93</v>
      </c>
      <c r="B88" s="2" t="s">
        <v>1249</v>
      </c>
      <c r="C88" s="3">
        <v>1998</v>
      </c>
      <c r="D88" s="2" t="s">
        <v>1250</v>
      </c>
      <c r="E88" s="2" t="s">
        <v>18</v>
      </c>
      <c r="F88" s="3">
        <v>27</v>
      </c>
      <c r="G88" s="3">
        <v>3</v>
      </c>
      <c r="H88" s="3" t="s">
        <v>1251</v>
      </c>
    </row>
    <row r="89" spans="1:8" ht="28.8" x14ac:dyDescent="0.3">
      <c r="A89" s="3">
        <v>3</v>
      </c>
      <c r="B89" s="2" t="s">
        <v>117</v>
      </c>
      <c r="C89" s="3">
        <v>1991</v>
      </c>
      <c r="D89" s="2" t="s">
        <v>118</v>
      </c>
      <c r="E89" s="2" t="s">
        <v>18</v>
      </c>
      <c r="F89" s="3">
        <v>20</v>
      </c>
      <c r="G89" s="3">
        <v>1</v>
      </c>
      <c r="H89" s="3" t="s">
        <v>119</v>
      </c>
    </row>
    <row r="90" spans="1:8" ht="43.2" x14ac:dyDescent="0.3">
      <c r="A90" s="33">
        <v>60</v>
      </c>
      <c r="B90" s="2" t="s">
        <v>817</v>
      </c>
      <c r="C90" s="3">
        <v>2015</v>
      </c>
      <c r="D90" s="2" t="s">
        <v>818</v>
      </c>
    </row>
    <row r="91" spans="1:8" ht="28.8" x14ac:dyDescent="0.3">
      <c r="A91" s="33">
        <v>94</v>
      </c>
      <c r="B91" s="2" t="s">
        <v>1257</v>
      </c>
      <c r="C91" s="3">
        <v>2016</v>
      </c>
      <c r="D91" s="2" t="s">
        <v>1258</v>
      </c>
      <c r="E91" s="2" t="s">
        <v>1259</v>
      </c>
      <c r="F91" s="3">
        <v>108</v>
      </c>
      <c r="G91" s="3">
        <v>3</v>
      </c>
      <c r="H91" s="3" t="s">
        <v>1260</v>
      </c>
    </row>
    <row r="92" spans="1:8" ht="43.2" x14ac:dyDescent="0.3">
      <c r="A92" s="3">
        <v>55</v>
      </c>
      <c r="B92" s="2" t="s">
        <v>758</v>
      </c>
      <c r="C92" s="3">
        <v>2013</v>
      </c>
      <c r="D92" s="2" t="s">
        <v>759</v>
      </c>
      <c r="E92" s="2" t="s">
        <v>18</v>
      </c>
      <c r="F92" s="3">
        <v>42</v>
      </c>
      <c r="G92" s="3">
        <v>1</v>
      </c>
      <c r="H92" s="3" t="s">
        <v>760</v>
      </c>
    </row>
    <row r="93" spans="1:8" ht="28.8" x14ac:dyDescent="0.3">
      <c r="A93" s="3">
        <v>12</v>
      </c>
      <c r="B93" s="2" t="s">
        <v>9</v>
      </c>
      <c r="C93" s="3">
        <v>2015</v>
      </c>
      <c r="D93" s="2" t="s">
        <v>10</v>
      </c>
      <c r="E93" s="2" t="s">
        <v>115</v>
      </c>
      <c r="F93" s="3">
        <v>44</v>
      </c>
      <c r="G93" s="3" t="s">
        <v>11</v>
      </c>
      <c r="H93" s="3" t="s">
        <v>12</v>
      </c>
    </row>
    <row r="94" spans="1:8" ht="28.8" x14ac:dyDescent="0.3">
      <c r="A94" s="3">
        <v>13</v>
      </c>
      <c r="B94" s="2" t="s">
        <v>20</v>
      </c>
      <c r="C94" s="3">
        <v>2013</v>
      </c>
      <c r="D94" s="2" t="s">
        <v>21</v>
      </c>
      <c r="E94" s="2" t="s">
        <v>22</v>
      </c>
      <c r="F94" s="3">
        <v>29</v>
      </c>
      <c r="G94" s="3" t="s">
        <v>23</v>
      </c>
      <c r="H94" s="3" t="s">
        <v>24</v>
      </c>
    </row>
    <row r="95" spans="1:8" ht="28.8" x14ac:dyDescent="0.3">
      <c r="A95" s="3">
        <v>2</v>
      </c>
      <c r="B95" s="2" t="s">
        <v>112</v>
      </c>
      <c r="C95" s="3">
        <v>1991</v>
      </c>
      <c r="D95" s="2" t="s">
        <v>113</v>
      </c>
      <c r="E95" s="2" t="s">
        <v>18</v>
      </c>
      <c r="F95" s="3">
        <v>20</v>
      </c>
      <c r="G95" s="3">
        <v>1</v>
      </c>
      <c r="H95" s="3" t="s">
        <v>114</v>
      </c>
    </row>
    <row r="96" spans="1:8" ht="28.8" x14ac:dyDescent="0.3">
      <c r="A96" s="3">
        <v>11</v>
      </c>
      <c r="B96" s="2" t="s">
        <v>8</v>
      </c>
      <c r="C96" s="3">
        <v>2015</v>
      </c>
      <c r="D96" s="2" t="s">
        <v>7</v>
      </c>
      <c r="E96" s="2" t="s">
        <v>116</v>
      </c>
      <c r="F96" s="3">
        <v>153</v>
      </c>
      <c r="H96" s="3" t="s">
        <v>25</v>
      </c>
    </row>
    <row r="97" spans="1:8" ht="43.2" x14ac:dyDescent="0.3">
      <c r="A97" s="3">
        <v>95</v>
      </c>
      <c r="B97" s="2" t="s">
        <v>1276</v>
      </c>
      <c r="C97" s="3">
        <v>1998</v>
      </c>
      <c r="D97" s="2" t="s">
        <v>1277</v>
      </c>
      <c r="E97" s="2" t="s">
        <v>593</v>
      </c>
      <c r="F97" s="3">
        <v>34</v>
      </c>
      <c r="G97" s="3">
        <v>2</v>
      </c>
      <c r="H97" s="3" t="s">
        <v>1278</v>
      </c>
    </row>
    <row r="98" spans="1:8" ht="28.8" x14ac:dyDescent="0.3">
      <c r="A98" s="3">
        <v>30</v>
      </c>
      <c r="B98" s="2" t="s">
        <v>474</v>
      </c>
      <c r="C98" s="3">
        <v>2004</v>
      </c>
      <c r="D98" s="2" t="s">
        <v>475</v>
      </c>
      <c r="E98" s="2" t="s">
        <v>18</v>
      </c>
      <c r="F98" s="3">
        <v>33</v>
      </c>
      <c r="G98" s="3">
        <v>3</v>
      </c>
      <c r="H98" s="3" t="s">
        <v>476</v>
      </c>
    </row>
    <row r="99" spans="1:8" ht="28.8" x14ac:dyDescent="0.3">
      <c r="A99" s="3">
        <v>56</v>
      </c>
      <c r="B99" s="2" t="s">
        <v>768</v>
      </c>
      <c r="C99" s="3">
        <v>2014</v>
      </c>
      <c r="D99" s="2" t="s">
        <v>769</v>
      </c>
      <c r="E99" s="2" t="s">
        <v>18</v>
      </c>
      <c r="F99" s="3">
        <v>43</v>
      </c>
      <c r="G99" s="3">
        <v>4</v>
      </c>
      <c r="H99" s="3" t="s">
        <v>770</v>
      </c>
    </row>
    <row r="100" spans="1:8" ht="43.2" x14ac:dyDescent="0.3">
      <c r="A100" s="3">
        <v>96</v>
      </c>
      <c r="B100" s="2" t="s">
        <v>1291</v>
      </c>
      <c r="C100" s="3">
        <v>2015</v>
      </c>
      <c r="D100" s="2" t="s">
        <v>1292</v>
      </c>
      <c r="E100" s="2" t="s">
        <v>18</v>
      </c>
      <c r="F100" s="3">
        <v>44</v>
      </c>
      <c r="G100" s="3">
        <v>5</v>
      </c>
      <c r="H100" s="3" t="s">
        <v>1293</v>
      </c>
    </row>
    <row r="101" spans="1:8" ht="28.8" x14ac:dyDescent="0.3">
      <c r="A101" s="3">
        <v>57</v>
      </c>
      <c r="B101" s="2" t="s">
        <v>776</v>
      </c>
      <c r="C101" s="3">
        <v>2011</v>
      </c>
      <c r="D101" s="2" t="s">
        <v>777</v>
      </c>
      <c r="E101" s="2" t="s">
        <v>18</v>
      </c>
      <c r="F101" s="3">
        <v>40</v>
      </c>
      <c r="G101" s="3">
        <v>2</v>
      </c>
      <c r="H101" s="3" t="s">
        <v>778</v>
      </c>
    </row>
    <row r="102" spans="1:8" ht="28.8" x14ac:dyDescent="0.3">
      <c r="A102" s="3">
        <v>58</v>
      </c>
      <c r="B102" s="2" t="s">
        <v>800</v>
      </c>
      <c r="C102" s="3">
        <v>2011</v>
      </c>
      <c r="D102" s="2" t="s">
        <v>801</v>
      </c>
      <c r="E102" s="2" t="s">
        <v>298</v>
      </c>
      <c r="F102" s="3">
        <v>66</v>
      </c>
      <c r="G102" s="3">
        <v>3</v>
      </c>
      <c r="H102" s="3" t="s">
        <v>802</v>
      </c>
    </row>
    <row r="103" spans="1:8" ht="28.8" x14ac:dyDescent="0.3">
      <c r="A103" s="3">
        <v>97</v>
      </c>
      <c r="B103" s="2" t="s">
        <v>1296</v>
      </c>
      <c r="C103" s="3">
        <v>2006</v>
      </c>
      <c r="D103" s="2" t="s">
        <v>1297</v>
      </c>
      <c r="E103" s="2" t="s">
        <v>557</v>
      </c>
      <c r="F103" s="3">
        <v>49</v>
      </c>
      <c r="G103" s="3">
        <v>2</v>
      </c>
      <c r="H103" s="3" t="s">
        <v>1298</v>
      </c>
    </row>
    <row r="104" spans="1:8" ht="28.8" x14ac:dyDescent="0.3">
      <c r="A104" s="3">
        <v>98</v>
      </c>
      <c r="B104" s="2" t="s">
        <v>1310</v>
      </c>
      <c r="C104" s="3">
        <v>2011</v>
      </c>
      <c r="D104" s="2" t="s">
        <v>1311</v>
      </c>
      <c r="E104" s="2" t="s">
        <v>493</v>
      </c>
      <c r="F104" s="3">
        <v>37</v>
      </c>
      <c r="H104" s="3" t="s">
        <v>1312</v>
      </c>
    </row>
    <row r="105" spans="1:8" ht="28.8" x14ac:dyDescent="0.3">
      <c r="A105" s="3">
        <v>99</v>
      </c>
      <c r="B105" s="2" t="s">
        <v>1324</v>
      </c>
      <c r="C105" s="3">
        <v>2011</v>
      </c>
      <c r="D105" s="2" t="s">
        <v>1325</v>
      </c>
      <c r="E105" s="2" t="s">
        <v>493</v>
      </c>
      <c r="F105" s="3">
        <v>37</v>
      </c>
      <c r="H105" s="3" t="s">
        <v>1326</v>
      </c>
    </row>
    <row r="106" spans="1:8" ht="43.2" x14ac:dyDescent="0.3">
      <c r="A106" s="3">
        <v>31</v>
      </c>
      <c r="B106" s="2" t="s">
        <v>481</v>
      </c>
      <c r="C106" s="3">
        <v>2010</v>
      </c>
      <c r="D106" s="2" t="s">
        <v>482</v>
      </c>
      <c r="E106" s="2" t="s">
        <v>298</v>
      </c>
      <c r="F106" s="3">
        <v>65</v>
      </c>
      <c r="G106" s="3">
        <v>1</v>
      </c>
      <c r="H106" s="3" t="s">
        <v>483</v>
      </c>
    </row>
    <row r="107" spans="1:8" ht="28.8" x14ac:dyDescent="0.3">
      <c r="A107" s="3">
        <v>100</v>
      </c>
      <c r="B107" s="2" t="s">
        <v>1336</v>
      </c>
      <c r="C107" s="3">
        <v>2015</v>
      </c>
      <c r="D107" s="2" t="s">
        <v>1337</v>
      </c>
      <c r="E107" s="2" t="s">
        <v>368</v>
      </c>
      <c r="F107" s="3">
        <v>148</v>
      </c>
      <c r="H107" s="3" t="s">
        <v>1338</v>
      </c>
    </row>
    <row r="108" spans="1:8" ht="28.8" x14ac:dyDescent="0.3">
      <c r="A108" s="3">
        <v>32</v>
      </c>
      <c r="B108" s="2" t="s">
        <v>491</v>
      </c>
      <c r="C108" s="3">
        <v>2010</v>
      </c>
      <c r="D108" s="2" t="s">
        <v>492</v>
      </c>
      <c r="E108" s="2" t="s">
        <v>493</v>
      </c>
      <c r="F108" s="3">
        <v>36</v>
      </c>
      <c r="H108" s="3" t="s">
        <v>494</v>
      </c>
    </row>
    <row r="109" spans="1:8" ht="28.8" x14ac:dyDescent="0.3">
      <c r="A109" s="3">
        <v>101</v>
      </c>
      <c r="B109" s="2" t="s">
        <v>1344</v>
      </c>
      <c r="C109" s="3">
        <v>2015</v>
      </c>
      <c r="D109" s="2" t="s">
        <v>1345</v>
      </c>
      <c r="E109" s="2" t="s">
        <v>18</v>
      </c>
      <c r="F109" s="3">
        <v>44</v>
      </c>
      <c r="G109" s="3">
        <v>6</v>
      </c>
      <c r="H109" s="3" t="s">
        <v>1346</v>
      </c>
    </row>
    <row r="110" spans="1:8" ht="28.8" x14ac:dyDescent="0.3">
      <c r="A110" s="3">
        <v>102</v>
      </c>
      <c r="B110" s="2" t="s">
        <v>1356</v>
      </c>
      <c r="C110" s="3">
        <v>2007</v>
      </c>
      <c r="D110" s="2" t="s">
        <v>1357</v>
      </c>
      <c r="E110" s="2" t="s">
        <v>1358</v>
      </c>
      <c r="F110" s="3">
        <v>385</v>
      </c>
      <c r="H110" s="3" t="s">
        <v>1359</v>
      </c>
    </row>
    <row r="111" spans="1:8" ht="28.8" x14ac:dyDescent="0.3">
      <c r="A111" s="3">
        <v>33</v>
      </c>
      <c r="B111" s="2" t="s">
        <v>500</v>
      </c>
      <c r="C111" s="3">
        <v>1980</v>
      </c>
      <c r="D111" s="2" t="s">
        <v>501</v>
      </c>
      <c r="E111" s="2" t="s">
        <v>18</v>
      </c>
      <c r="F111" s="3">
        <v>9</v>
      </c>
      <c r="G111" s="3">
        <v>3</v>
      </c>
      <c r="H111" s="3" t="s">
        <v>502</v>
      </c>
    </row>
    <row r="112" spans="1:8" ht="28.8" x14ac:dyDescent="0.3">
      <c r="A112" s="3">
        <v>10</v>
      </c>
      <c r="B112" s="2" t="s">
        <v>262</v>
      </c>
      <c r="C112" s="3">
        <v>2015</v>
      </c>
      <c r="D112" s="2" t="s">
        <v>263</v>
      </c>
      <c r="E112" s="2" t="s">
        <v>18</v>
      </c>
      <c r="F112" s="3">
        <v>44</v>
      </c>
      <c r="G112" s="3">
        <v>2</v>
      </c>
      <c r="H112" s="3" t="s">
        <v>264</v>
      </c>
    </row>
    <row r="113" spans="1:8" ht="28.8" x14ac:dyDescent="0.3">
      <c r="A113" s="3">
        <v>59</v>
      </c>
      <c r="B113" s="2" t="s">
        <v>814</v>
      </c>
      <c r="C113" s="3">
        <v>2014</v>
      </c>
      <c r="D113" s="2" t="s">
        <v>815</v>
      </c>
      <c r="E113" s="2" t="s">
        <v>298</v>
      </c>
      <c r="F113" s="3">
        <v>69</v>
      </c>
      <c r="G113" s="3">
        <v>1</v>
      </c>
      <c r="H113" s="3" t="s">
        <v>816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8"/>
  <sheetViews>
    <sheetView topLeftCell="A16" workbookViewId="0">
      <selection activeCell="BX38" sqref="BX38:BZ38"/>
    </sheetView>
  </sheetViews>
  <sheetFormatPr defaultRowHeight="14.4" x14ac:dyDescent="0.3"/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12</v>
      </c>
      <c r="B2" s="4" t="s">
        <v>65</v>
      </c>
      <c r="C2" s="4" t="s">
        <v>62</v>
      </c>
      <c r="D2" s="4" t="s">
        <v>67</v>
      </c>
      <c r="E2" s="4" t="s">
        <v>84</v>
      </c>
      <c r="F2" s="4" t="s">
        <v>55</v>
      </c>
      <c r="G2" s="4" t="s">
        <v>37</v>
      </c>
      <c r="H2" s="4" t="s">
        <v>56</v>
      </c>
      <c r="I2" s="4" t="s">
        <v>57</v>
      </c>
      <c r="L2" s="4" t="s">
        <v>62</v>
      </c>
      <c r="U2" s="4">
        <v>5.0999999999999997E-2</v>
      </c>
      <c r="V2" s="4">
        <v>0.32100000000000001</v>
      </c>
      <c r="AF2" s="4">
        <v>27</v>
      </c>
      <c r="AG2" s="4">
        <v>159.5</v>
      </c>
      <c r="AQ2" s="5">
        <f>(AF3-AF2)/AF3*100</f>
        <v>-64.634146341463435</v>
      </c>
      <c r="AR2" s="5">
        <f>(AG3-AG2)/AG3*100</f>
        <v>-19.207772795216734</v>
      </c>
      <c r="BB2" s="4">
        <v>0.06</v>
      </c>
      <c r="BC2" s="4">
        <v>0.36699999999999999</v>
      </c>
      <c r="BD2" s="4">
        <v>0.50900000000000001</v>
      </c>
      <c r="BM2" s="4">
        <v>3.02</v>
      </c>
      <c r="BN2" s="4">
        <v>28.9</v>
      </c>
      <c r="BO2" s="4">
        <v>67.7</v>
      </c>
      <c r="BX2" s="5">
        <f>(BM3-BM2)/BM3*100</f>
        <v>82.130177514792905</v>
      </c>
      <c r="BY2" s="5">
        <f>(BN3-BN2)/BN3*100</f>
        <v>73.751135331516792</v>
      </c>
      <c r="BZ2" s="5">
        <f>(BO3-BO2)/BO3*100</f>
        <v>35.585156993339673</v>
      </c>
      <c r="CE2" s="4" t="s">
        <v>58</v>
      </c>
    </row>
    <row r="3" spans="1:83" s="4" customFormat="1" x14ac:dyDescent="0.3">
      <c r="A3" s="4">
        <v>12</v>
      </c>
      <c r="B3" s="4" t="s">
        <v>66</v>
      </c>
      <c r="C3" s="4" t="s">
        <v>62</v>
      </c>
      <c r="D3" s="4" t="s">
        <v>67</v>
      </c>
      <c r="E3" s="4" t="s">
        <v>84</v>
      </c>
      <c r="F3" s="4" t="s">
        <v>55</v>
      </c>
      <c r="G3" s="4" t="s">
        <v>37</v>
      </c>
      <c r="H3" s="4" t="s">
        <v>56</v>
      </c>
      <c r="I3" s="4" t="s">
        <v>57</v>
      </c>
      <c r="L3" s="4" t="s">
        <v>62</v>
      </c>
      <c r="U3" s="4">
        <v>4.4999999999999998E-2</v>
      </c>
      <c r="V3" s="4">
        <v>0.56699999999999995</v>
      </c>
      <c r="AF3" s="4">
        <v>16.399999999999999</v>
      </c>
      <c r="AG3" s="4">
        <v>133.80000000000001</v>
      </c>
      <c r="BB3" s="4">
        <v>8.4000000000000005E-2</v>
      </c>
      <c r="BC3" s="4">
        <v>0.38400000000000001</v>
      </c>
      <c r="BD3" s="4">
        <v>0.55600000000000005</v>
      </c>
      <c r="BM3" s="4">
        <v>16.899999999999999</v>
      </c>
      <c r="BN3" s="4">
        <v>110.1</v>
      </c>
      <c r="BO3" s="4">
        <v>105.1</v>
      </c>
    </row>
    <row r="4" spans="1:83" s="6" customFormat="1" x14ac:dyDescent="0.3">
      <c r="A4" s="6">
        <v>13</v>
      </c>
      <c r="B4" s="6" t="s">
        <v>65</v>
      </c>
      <c r="C4" s="6" t="s">
        <v>62</v>
      </c>
      <c r="D4" s="6" t="s">
        <v>67</v>
      </c>
      <c r="E4" s="6">
        <v>2009</v>
      </c>
      <c r="F4" s="6" t="s">
        <v>55</v>
      </c>
      <c r="G4" s="6" t="s">
        <v>37</v>
      </c>
      <c r="H4" s="6" t="s">
        <v>56</v>
      </c>
      <c r="I4" s="6" t="s">
        <v>57</v>
      </c>
      <c r="L4" s="6" t="s">
        <v>62</v>
      </c>
      <c r="BT4" s="6">
        <v>-38</v>
      </c>
      <c r="BU4" s="6">
        <v>28.2</v>
      </c>
      <c r="BV4" s="6">
        <v>55.3</v>
      </c>
      <c r="BX4" s="6">
        <v>65.099999999999994</v>
      </c>
      <c r="BY4" s="6">
        <v>50.1</v>
      </c>
      <c r="BZ4" s="6">
        <v>8.8000000000000007</v>
      </c>
      <c r="CE4" s="6" t="s">
        <v>74</v>
      </c>
    </row>
    <row r="5" spans="1:83" s="6" customFormat="1" x14ac:dyDescent="0.3">
      <c r="A5" s="6">
        <v>13</v>
      </c>
      <c r="B5" s="6" t="s">
        <v>66</v>
      </c>
      <c r="C5" s="6" t="s">
        <v>62</v>
      </c>
      <c r="D5" s="6" t="s">
        <v>67</v>
      </c>
      <c r="E5" s="6">
        <v>2009</v>
      </c>
      <c r="F5" s="6" t="s">
        <v>55</v>
      </c>
      <c r="G5" s="6" t="s">
        <v>37</v>
      </c>
      <c r="H5" s="6" t="s">
        <v>56</v>
      </c>
      <c r="I5" s="6" t="s">
        <v>57</v>
      </c>
      <c r="L5" s="6" t="s">
        <v>62</v>
      </c>
    </row>
    <row r="6" spans="1:83" s="6" customFormat="1" x14ac:dyDescent="0.3">
      <c r="A6" s="6">
        <v>13</v>
      </c>
      <c r="B6" s="6" t="s">
        <v>65</v>
      </c>
      <c r="C6" s="6" t="s">
        <v>62</v>
      </c>
      <c r="D6" s="6" t="s">
        <v>67</v>
      </c>
      <c r="E6" s="6">
        <v>2010</v>
      </c>
      <c r="F6" s="6" t="s">
        <v>55</v>
      </c>
      <c r="G6" s="6" t="s">
        <v>37</v>
      </c>
      <c r="H6" s="6" t="s">
        <v>56</v>
      </c>
      <c r="I6" s="6" t="s">
        <v>57</v>
      </c>
      <c r="L6" s="6" t="s">
        <v>62</v>
      </c>
      <c r="BT6" s="6">
        <v>24.1</v>
      </c>
      <c r="BU6" s="6">
        <v>58.9</v>
      </c>
      <c r="BV6" s="6">
        <v>63.9</v>
      </c>
      <c r="BX6" s="6">
        <v>71.900000000000006</v>
      </c>
      <c r="BY6" s="6">
        <v>78</v>
      </c>
      <c r="BZ6" s="6">
        <v>79.400000000000006</v>
      </c>
    </row>
    <row r="7" spans="1:83" s="6" customFormat="1" x14ac:dyDescent="0.3">
      <c r="A7" s="6">
        <v>13</v>
      </c>
      <c r="B7" s="6" t="s">
        <v>66</v>
      </c>
      <c r="C7" s="6" t="s">
        <v>62</v>
      </c>
      <c r="D7" s="6" t="s">
        <v>67</v>
      </c>
      <c r="E7" s="6">
        <v>2010</v>
      </c>
      <c r="F7" s="6" t="s">
        <v>55</v>
      </c>
      <c r="G7" s="6" t="s">
        <v>37</v>
      </c>
      <c r="H7" s="6" t="s">
        <v>56</v>
      </c>
      <c r="I7" s="6" t="s">
        <v>57</v>
      </c>
      <c r="L7" s="6" t="s">
        <v>62</v>
      </c>
    </row>
    <row r="8" spans="1:83" s="6" customFormat="1" x14ac:dyDescent="0.3">
      <c r="A8" s="6">
        <v>13</v>
      </c>
      <c r="B8" s="6" t="s">
        <v>65</v>
      </c>
      <c r="C8" s="6" t="s">
        <v>71</v>
      </c>
      <c r="D8" s="6">
        <v>311</v>
      </c>
      <c r="E8" s="6">
        <v>2010</v>
      </c>
      <c r="F8" s="6" t="s">
        <v>55</v>
      </c>
      <c r="G8" s="6" t="s">
        <v>37</v>
      </c>
      <c r="H8" s="6" t="s">
        <v>56</v>
      </c>
      <c r="I8" s="6" t="s">
        <v>57</v>
      </c>
      <c r="L8" s="6" t="s">
        <v>71</v>
      </c>
      <c r="BI8" s="6">
        <v>15.1</v>
      </c>
      <c r="BJ8" s="6">
        <v>1.4</v>
      </c>
      <c r="BK8" s="6">
        <v>4.4400000000000004</v>
      </c>
      <c r="BM8" s="6">
        <v>0.69899999999999995</v>
      </c>
      <c r="BN8" s="6">
        <v>1.32</v>
      </c>
      <c r="BT8" s="6">
        <v>84.8</v>
      </c>
      <c r="BU8" s="6">
        <v>96.5</v>
      </c>
      <c r="BV8" s="6">
        <v>89.4</v>
      </c>
      <c r="BX8" s="6">
        <v>60.5</v>
      </c>
      <c r="BY8" s="6">
        <v>87.5</v>
      </c>
    </row>
    <row r="9" spans="1:83" s="6" customFormat="1" x14ac:dyDescent="0.3">
      <c r="A9" s="6">
        <v>13</v>
      </c>
      <c r="B9" s="6" t="s">
        <v>66</v>
      </c>
      <c r="C9" s="6" t="s">
        <v>71</v>
      </c>
      <c r="D9" s="6">
        <v>311</v>
      </c>
      <c r="E9" s="6" t="s">
        <v>73</v>
      </c>
      <c r="F9" s="6" t="s">
        <v>55</v>
      </c>
      <c r="G9" s="6" t="s">
        <v>37</v>
      </c>
      <c r="H9" s="6" t="s">
        <v>56</v>
      </c>
      <c r="I9" s="6" t="s">
        <v>57</v>
      </c>
      <c r="L9" s="6" t="s">
        <v>71</v>
      </c>
      <c r="BI9" s="6">
        <v>10.4</v>
      </c>
      <c r="BJ9" s="6">
        <v>1.03</v>
      </c>
      <c r="BK9" s="6">
        <v>2.88</v>
      </c>
      <c r="BM9" s="6">
        <v>0.14000000000000001</v>
      </c>
      <c r="BN9" s="6">
        <v>0.69</v>
      </c>
    </row>
    <row r="10" spans="1:83" s="6" customFormat="1" x14ac:dyDescent="0.3">
      <c r="A10" s="6">
        <v>13</v>
      </c>
      <c r="B10" s="6" t="s">
        <v>66</v>
      </c>
      <c r="C10" s="6" t="s">
        <v>71</v>
      </c>
      <c r="D10" s="6">
        <v>298</v>
      </c>
      <c r="E10" s="6">
        <v>2010</v>
      </c>
      <c r="F10" s="6" t="s">
        <v>55</v>
      </c>
      <c r="G10" s="6" t="s">
        <v>37</v>
      </c>
      <c r="H10" s="6" t="s">
        <v>56</v>
      </c>
      <c r="I10" s="6" t="s">
        <v>57</v>
      </c>
      <c r="L10" s="6" t="s">
        <v>71</v>
      </c>
      <c r="BI10" s="6">
        <v>9</v>
      </c>
      <c r="BJ10" s="6">
        <v>2.0699999999999998</v>
      </c>
      <c r="BK10" s="6">
        <v>8.3800000000000008</v>
      </c>
      <c r="BM10" s="6">
        <v>0.3</v>
      </c>
      <c r="BN10" s="6">
        <v>4.12</v>
      </c>
    </row>
    <row r="11" spans="1:83" s="6" customFormat="1" x14ac:dyDescent="0.3">
      <c r="A11" s="6">
        <v>13</v>
      </c>
      <c r="B11" s="6" t="s">
        <v>66</v>
      </c>
      <c r="C11" s="6" t="s">
        <v>71</v>
      </c>
      <c r="D11" s="6">
        <v>298</v>
      </c>
      <c r="E11" s="6" t="s">
        <v>73</v>
      </c>
      <c r="F11" s="6" t="s">
        <v>55</v>
      </c>
      <c r="G11" s="6" t="s">
        <v>37</v>
      </c>
      <c r="H11" s="6" t="s">
        <v>56</v>
      </c>
      <c r="I11" s="6" t="s">
        <v>57</v>
      </c>
      <c r="L11" s="6" t="s">
        <v>71</v>
      </c>
      <c r="BI11" s="6">
        <v>2.2400000000000002</v>
      </c>
      <c r="BJ11" s="6">
        <v>0.18</v>
      </c>
      <c r="BK11" s="6">
        <v>1.37</v>
      </c>
      <c r="BM11" s="6">
        <v>0.03</v>
      </c>
      <c r="BN11" s="6">
        <v>0.49</v>
      </c>
    </row>
    <row r="12" spans="1:83" s="8" customFormat="1" x14ac:dyDescent="0.3">
      <c r="A12" s="8">
        <v>14</v>
      </c>
      <c r="B12" s="8" t="s">
        <v>65</v>
      </c>
      <c r="C12" s="8" t="s">
        <v>62</v>
      </c>
      <c r="D12" s="8" t="s">
        <v>67</v>
      </c>
      <c r="E12" s="8" t="s">
        <v>75</v>
      </c>
      <c r="F12" s="8" t="s">
        <v>55</v>
      </c>
      <c r="G12" s="8" t="s">
        <v>37</v>
      </c>
      <c r="H12" s="8" t="s">
        <v>56</v>
      </c>
      <c r="I12" s="8" t="s">
        <v>57</v>
      </c>
      <c r="L12" s="8" t="s">
        <v>62</v>
      </c>
      <c r="BM12" s="8">
        <v>17.2</v>
      </c>
      <c r="BN12" s="8">
        <v>68.900000000000006</v>
      </c>
      <c r="BO12" s="8">
        <v>89.3</v>
      </c>
      <c r="BX12" s="9">
        <f>(BM13-BM12)/BM13*100</f>
        <v>60</v>
      </c>
      <c r="BY12" s="9">
        <f>(BN13-BN12)/BN13*100</f>
        <v>56.666666666666664</v>
      </c>
      <c r="BZ12" s="9">
        <f>(BO13-BO12)/BO13*100</f>
        <v>59.223744292237434</v>
      </c>
      <c r="CE12" s="8" t="s">
        <v>76</v>
      </c>
    </row>
    <row r="13" spans="1:83" s="8" customFormat="1" x14ac:dyDescent="0.3">
      <c r="A13" s="8">
        <v>14</v>
      </c>
      <c r="B13" s="8" t="s">
        <v>66</v>
      </c>
      <c r="C13" s="8" t="s">
        <v>62</v>
      </c>
      <c r="D13" s="8" t="s">
        <v>67</v>
      </c>
      <c r="E13" s="8" t="s">
        <v>75</v>
      </c>
      <c r="F13" s="8" t="s">
        <v>55</v>
      </c>
      <c r="G13" s="8" t="s">
        <v>37</v>
      </c>
      <c r="H13" s="8" t="s">
        <v>56</v>
      </c>
      <c r="I13" s="8" t="s">
        <v>57</v>
      </c>
      <c r="L13" s="8" t="s">
        <v>62</v>
      </c>
      <c r="BM13" s="8">
        <v>43</v>
      </c>
      <c r="BN13" s="8">
        <v>159</v>
      </c>
      <c r="BO13" s="8">
        <v>219</v>
      </c>
    </row>
    <row r="14" spans="1:83" s="8" customFormat="1" x14ac:dyDescent="0.3">
      <c r="A14" s="8">
        <v>14</v>
      </c>
      <c r="B14" s="8" t="s">
        <v>77</v>
      </c>
      <c r="D14" s="8">
        <v>45</v>
      </c>
      <c r="E14" s="8" t="s">
        <v>79</v>
      </c>
      <c r="F14" s="8" t="s">
        <v>86</v>
      </c>
      <c r="G14" s="8" t="s">
        <v>82</v>
      </c>
      <c r="H14" s="8" t="s">
        <v>83</v>
      </c>
      <c r="I14" s="8" t="s">
        <v>57</v>
      </c>
      <c r="J14" s="8" t="s">
        <v>87</v>
      </c>
      <c r="L14" s="8" t="s">
        <v>62</v>
      </c>
      <c r="BB14" s="8">
        <v>6.4000000000000001E-2</v>
      </c>
      <c r="BD14" s="8">
        <v>8.3000000000000007</v>
      </c>
      <c r="BM14" s="8">
        <v>312</v>
      </c>
      <c r="BO14" s="8">
        <v>39</v>
      </c>
      <c r="BX14" s="9">
        <f>(BM15-BM14)/BM15*100</f>
        <v>41.573033707865171</v>
      </c>
      <c r="BZ14" s="9">
        <f>(BO15-BO14)/BO15*100</f>
        <v>89.544235924932977</v>
      </c>
    </row>
    <row r="15" spans="1:83" s="8" customFormat="1" x14ac:dyDescent="0.3">
      <c r="A15" s="8">
        <v>14</v>
      </c>
      <c r="B15" s="8" t="s">
        <v>78</v>
      </c>
      <c r="D15" s="8">
        <v>45</v>
      </c>
      <c r="E15" s="8" t="s">
        <v>79</v>
      </c>
      <c r="F15" s="8" t="s">
        <v>86</v>
      </c>
      <c r="G15" s="8" t="s">
        <v>82</v>
      </c>
      <c r="H15" s="8" t="s">
        <v>83</v>
      </c>
      <c r="I15" s="8" t="s">
        <v>57</v>
      </c>
      <c r="J15" s="8" t="s">
        <v>87</v>
      </c>
      <c r="L15" s="8" t="s">
        <v>62</v>
      </c>
      <c r="BB15" s="8">
        <v>9.9000000000000005E-2</v>
      </c>
      <c r="BD15" s="8">
        <v>91</v>
      </c>
      <c r="BM15" s="8">
        <v>534</v>
      </c>
      <c r="BO15" s="8">
        <v>373</v>
      </c>
    </row>
    <row r="16" spans="1:83" s="8" customFormat="1" x14ac:dyDescent="0.3">
      <c r="A16" s="8">
        <v>14</v>
      </c>
      <c r="B16" s="8" t="s">
        <v>77</v>
      </c>
      <c r="D16" s="8">
        <v>45</v>
      </c>
      <c r="E16" s="8" t="s">
        <v>80</v>
      </c>
      <c r="F16" s="8" t="s">
        <v>86</v>
      </c>
      <c r="G16" s="8" t="s">
        <v>82</v>
      </c>
      <c r="H16" s="8" t="s">
        <v>83</v>
      </c>
      <c r="I16" s="8" t="s">
        <v>57</v>
      </c>
      <c r="J16" s="8" t="s">
        <v>87</v>
      </c>
      <c r="L16" s="8" t="s">
        <v>62</v>
      </c>
      <c r="BB16" s="8">
        <v>0.41799999999999998</v>
      </c>
      <c r="BD16" s="8">
        <v>10.8</v>
      </c>
      <c r="BM16" s="8">
        <v>185</v>
      </c>
      <c r="BO16" s="8">
        <v>11.6</v>
      </c>
      <c r="BX16" s="9">
        <f>(BM17-BM16)/BM17*100</f>
        <v>51.44356955380578</v>
      </c>
      <c r="BZ16" s="9">
        <f>(BO17-BO16)/BO17*100</f>
        <v>95.226337448559676</v>
      </c>
    </row>
    <row r="17" spans="1:86" s="8" customFormat="1" x14ac:dyDescent="0.3">
      <c r="A17" s="8">
        <v>14</v>
      </c>
      <c r="B17" s="8" t="s">
        <v>78</v>
      </c>
      <c r="D17" s="8">
        <v>45</v>
      </c>
      <c r="E17" s="8" t="s">
        <v>80</v>
      </c>
      <c r="F17" s="8" t="s">
        <v>86</v>
      </c>
      <c r="G17" s="8" t="s">
        <v>82</v>
      </c>
      <c r="H17" s="8" t="s">
        <v>83</v>
      </c>
      <c r="I17" s="8" t="s">
        <v>57</v>
      </c>
      <c r="J17" s="8" t="s">
        <v>87</v>
      </c>
      <c r="L17" s="8" t="s">
        <v>62</v>
      </c>
      <c r="BB17" s="8">
        <v>0.43099999999999999</v>
      </c>
      <c r="BD17" s="8">
        <v>141</v>
      </c>
      <c r="BM17" s="8">
        <v>381</v>
      </c>
      <c r="BO17" s="8">
        <v>243</v>
      </c>
    </row>
    <row r="18" spans="1:86" s="8" customFormat="1" x14ac:dyDescent="0.3">
      <c r="A18" s="8">
        <v>14</v>
      </c>
      <c r="B18" s="8" t="s">
        <v>77</v>
      </c>
      <c r="D18" s="8">
        <v>45</v>
      </c>
      <c r="E18" s="8" t="s">
        <v>81</v>
      </c>
      <c r="F18" s="8" t="s">
        <v>86</v>
      </c>
      <c r="G18" s="8" t="s">
        <v>82</v>
      </c>
      <c r="H18" s="8" t="s">
        <v>83</v>
      </c>
      <c r="I18" s="8" t="s">
        <v>57</v>
      </c>
      <c r="J18" s="8" t="s">
        <v>87</v>
      </c>
      <c r="L18" s="8" t="s">
        <v>62</v>
      </c>
      <c r="BB18" s="8">
        <v>4.2999999999999997E-2</v>
      </c>
      <c r="BD18" s="8">
        <v>5.8</v>
      </c>
      <c r="BM18" s="8">
        <v>126</v>
      </c>
      <c r="BO18" s="8">
        <v>82.2</v>
      </c>
      <c r="BX18" s="9">
        <f>(BM19-BM18)/BM19*100</f>
        <v>17.647058823529413</v>
      </c>
      <c r="BZ18" s="9">
        <f>(BO19-BO18)/BO19*100</f>
        <v>36.817832436587231</v>
      </c>
    </row>
    <row r="19" spans="1:86" s="8" customFormat="1" x14ac:dyDescent="0.3">
      <c r="A19" s="8">
        <v>14</v>
      </c>
      <c r="B19" s="8" t="s">
        <v>78</v>
      </c>
      <c r="D19" s="8">
        <v>45</v>
      </c>
      <c r="E19" s="8" t="s">
        <v>81</v>
      </c>
      <c r="F19" s="8" t="s">
        <v>86</v>
      </c>
      <c r="G19" s="8" t="s">
        <v>82</v>
      </c>
      <c r="H19" s="8" t="s">
        <v>83</v>
      </c>
      <c r="I19" s="8" t="s">
        <v>57</v>
      </c>
      <c r="J19" s="8" t="s">
        <v>87</v>
      </c>
      <c r="L19" s="8" t="s">
        <v>62</v>
      </c>
      <c r="BB19" s="8">
        <v>7.6999999999999999E-2</v>
      </c>
      <c r="BD19" s="8">
        <v>83</v>
      </c>
      <c r="BM19" s="8">
        <v>153</v>
      </c>
      <c r="BO19" s="8">
        <v>130.1</v>
      </c>
      <c r="CH19" s="8" t="s">
        <v>212</v>
      </c>
    </row>
    <row r="20" spans="1:86" s="4" customFormat="1" x14ac:dyDescent="0.3">
      <c r="A20" s="4">
        <v>60</v>
      </c>
      <c r="B20" s="4" t="s">
        <v>819</v>
      </c>
      <c r="G20" s="4" t="s">
        <v>346</v>
      </c>
      <c r="AQ20" s="5"/>
      <c r="AR20" s="5"/>
      <c r="AS20" s="5"/>
      <c r="BB20" s="4">
        <v>0.36</v>
      </c>
      <c r="BC20" s="4">
        <v>1.04</v>
      </c>
      <c r="BD20" s="4">
        <v>678</v>
      </c>
      <c r="BX20" s="5">
        <f>(BB21-BB20)/BB21*100</f>
        <v>30.769230769230777</v>
      </c>
      <c r="BY20" s="5">
        <f t="shared" ref="BY20" si="0">(BC21-BC20)/BC21*100</f>
        <v>76.576576576576585</v>
      </c>
      <c r="BZ20" s="5">
        <f t="shared" ref="BZ20" si="1">(BD21-BD20)/BD21*100</f>
        <v>81.953686451956358</v>
      </c>
    </row>
    <row r="21" spans="1:86" s="4" customFormat="1" x14ac:dyDescent="0.3">
      <c r="A21" s="4">
        <v>60</v>
      </c>
      <c r="B21" s="4" t="s">
        <v>820</v>
      </c>
      <c r="G21" s="4" t="s">
        <v>346</v>
      </c>
      <c r="BB21" s="4">
        <v>0.52</v>
      </c>
      <c r="BC21" s="4">
        <v>4.4400000000000004</v>
      </c>
      <c r="BD21" s="4">
        <v>3757</v>
      </c>
    </row>
    <row r="22" spans="1:86" s="4" customFormat="1" x14ac:dyDescent="0.3">
      <c r="A22" s="4">
        <v>60</v>
      </c>
      <c r="B22" s="4" t="s">
        <v>821</v>
      </c>
      <c r="G22" s="4" t="s">
        <v>346</v>
      </c>
      <c r="BB22" s="4">
        <v>0.26</v>
      </c>
      <c r="BC22" s="4">
        <v>1.85</v>
      </c>
      <c r="BD22" s="4">
        <v>1297</v>
      </c>
      <c r="BX22" s="5">
        <f>(BB23-BB22)/BB23*100</f>
        <v>21.212121212121211</v>
      </c>
      <c r="BY22" s="5">
        <f t="shared" ref="BY22" si="2">(BC23-BC22)/BC23*100</f>
        <v>83.671668137687561</v>
      </c>
      <c r="BZ22" s="5">
        <f t="shared" ref="BZ22" si="3">(BD23-BD22)/BD23*100</f>
        <v>90.153355602793809</v>
      </c>
    </row>
    <row r="23" spans="1:86" s="4" customFormat="1" x14ac:dyDescent="0.3">
      <c r="A23" s="4">
        <v>60</v>
      </c>
      <c r="B23" s="4" t="s">
        <v>822</v>
      </c>
      <c r="G23" s="4" t="s">
        <v>346</v>
      </c>
      <c r="BB23" s="4">
        <v>0.33</v>
      </c>
      <c r="BC23" s="4">
        <v>11.33</v>
      </c>
      <c r="BD23" s="4">
        <v>13172</v>
      </c>
    </row>
    <row r="24" spans="1:86" s="4" customFormat="1" x14ac:dyDescent="0.3">
      <c r="A24" s="4">
        <v>60</v>
      </c>
      <c r="B24" s="4" t="s">
        <v>823</v>
      </c>
      <c r="G24" s="4" t="s">
        <v>346</v>
      </c>
      <c r="BB24" s="4">
        <v>0.49</v>
      </c>
      <c r="BC24" s="4">
        <v>4.4400000000000004</v>
      </c>
      <c r="BD24" s="4">
        <v>3896</v>
      </c>
      <c r="BX24" s="5">
        <f>(BB25-BB24)/BB25*100</f>
        <v>-4.2553191489361746</v>
      </c>
      <c r="BY24" s="5">
        <f t="shared" ref="BY24" si="4">(BC25-BC24)/BC25*100</f>
        <v>-43.689320388349536</v>
      </c>
      <c r="BZ24" s="5">
        <f t="shared" ref="BZ24" si="5">(BD25-BD24)/BD25*100</f>
        <v>-84.644549763033169</v>
      </c>
    </row>
    <row r="25" spans="1:86" s="4" customFormat="1" x14ac:dyDescent="0.3">
      <c r="A25" s="4">
        <v>60</v>
      </c>
      <c r="B25" s="4" t="s">
        <v>824</v>
      </c>
      <c r="G25" s="4" t="s">
        <v>346</v>
      </c>
      <c r="BB25" s="4">
        <v>0.47</v>
      </c>
      <c r="BC25" s="4">
        <v>3.09</v>
      </c>
      <c r="BD25" s="4">
        <v>2110</v>
      </c>
    </row>
    <row r="26" spans="1:86" s="4" customFormat="1" x14ac:dyDescent="0.3">
      <c r="A26" s="4">
        <v>60</v>
      </c>
      <c r="B26" s="4" t="s">
        <v>825</v>
      </c>
      <c r="G26" s="4" t="s">
        <v>346</v>
      </c>
      <c r="BB26" s="4">
        <v>0.28000000000000003</v>
      </c>
      <c r="BC26" s="4">
        <v>1.88</v>
      </c>
      <c r="BD26" s="4">
        <v>1103</v>
      </c>
      <c r="BX26" s="5">
        <f>(BB27-BB26)/BB27*100</f>
        <v>63.636363636363633</v>
      </c>
      <c r="BY26" s="5">
        <f t="shared" ref="BY26" si="6">(BC27-BC26)/BC27*100</f>
        <v>11.320754716981142</v>
      </c>
      <c r="BZ26" s="5">
        <f t="shared" ref="BZ26" si="7">(BD27-BD26)/BD27*100</f>
        <v>-14.064115822130299</v>
      </c>
    </row>
    <row r="27" spans="1:86" s="4" customFormat="1" x14ac:dyDescent="0.3">
      <c r="A27" s="4">
        <v>60</v>
      </c>
      <c r="B27" s="4" t="s">
        <v>826</v>
      </c>
      <c r="G27" s="4" t="s">
        <v>346</v>
      </c>
      <c r="BB27" s="4">
        <v>0.77</v>
      </c>
      <c r="BC27" s="4">
        <v>2.12</v>
      </c>
      <c r="BD27" s="4">
        <v>967</v>
      </c>
    </row>
    <row r="28" spans="1:86" s="4" customFormat="1" x14ac:dyDescent="0.3">
      <c r="A28" s="4">
        <v>60</v>
      </c>
      <c r="B28" s="4" t="s">
        <v>827</v>
      </c>
      <c r="G28" s="4" t="s">
        <v>346</v>
      </c>
      <c r="BB28" s="4">
        <v>0.75</v>
      </c>
      <c r="BC28" s="4">
        <v>0.97</v>
      </c>
      <c r="BD28" s="4">
        <v>72</v>
      </c>
      <c r="BX28" s="5">
        <f>(BB29-BB28)/BB29*100</f>
        <v>24.242424242424242</v>
      </c>
      <c r="BY28" s="5">
        <f t="shared" ref="BY28" si="8">(BC29-BC28)/BC29*100</f>
        <v>20.491803278688526</v>
      </c>
      <c r="BZ28" s="5">
        <f t="shared" ref="BZ28" si="9">(BD29-BD28)/BD29*100</f>
        <v>18.181818181818183</v>
      </c>
    </row>
    <row r="29" spans="1:86" s="4" customFormat="1" x14ac:dyDescent="0.3">
      <c r="A29" s="4">
        <v>60</v>
      </c>
      <c r="B29" s="4" t="s">
        <v>828</v>
      </c>
      <c r="G29" s="4" t="s">
        <v>346</v>
      </c>
      <c r="BB29" s="4">
        <v>0.99</v>
      </c>
      <c r="BC29" s="4">
        <v>1.22</v>
      </c>
      <c r="BD29" s="4">
        <v>88</v>
      </c>
    </row>
    <row r="30" spans="1:86" s="4" customFormat="1" x14ac:dyDescent="0.3">
      <c r="A30" s="4">
        <v>60</v>
      </c>
      <c r="B30" s="4" t="s">
        <v>829</v>
      </c>
      <c r="G30" s="4" t="s">
        <v>346</v>
      </c>
      <c r="BB30" s="4">
        <v>0.74</v>
      </c>
      <c r="BC30" s="4">
        <v>1.41</v>
      </c>
      <c r="BD30" s="4">
        <v>261</v>
      </c>
      <c r="BX30" s="5">
        <f>(BB31-BB30)/BB31*100</f>
        <v>24.489795918367346</v>
      </c>
      <c r="BY30" s="5">
        <f t="shared" ref="BY30" si="10">(BC31-BC30)/BC31*100</f>
        <v>-27.027027027027007</v>
      </c>
      <c r="BZ30" s="5">
        <f t="shared" ref="BZ30" si="11">(BD31-BD30)/BD31*100</f>
        <v>-222.22222222222223</v>
      </c>
    </row>
    <row r="31" spans="1:86" s="4" customFormat="1" x14ac:dyDescent="0.3">
      <c r="A31" s="4">
        <v>60</v>
      </c>
      <c r="B31" s="4" t="s">
        <v>830</v>
      </c>
      <c r="G31" s="4" t="s">
        <v>346</v>
      </c>
      <c r="BB31" s="4">
        <v>0.98</v>
      </c>
      <c r="BC31" s="4">
        <v>1.1100000000000001</v>
      </c>
      <c r="BD31" s="4">
        <v>81</v>
      </c>
    </row>
    <row r="32" spans="1:86" s="4" customFormat="1" x14ac:dyDescent="0.3">
      <c r="A32" s="4">
        <v>60</v>
      </c>
      <c r="B32" s="4" t="s">
        <v>831</v>
      </c>
      <c r="G32" s="4" t="s">
        <v>346</v>
      </c>
      <c r="BB32" s="4">
        <v>0.06</v>
      </c>
      <c r="BC32" s="4">
        <v>0.23</v>
      </c>
      <c r="BD32" s="4">
        <v>88</v>
      </c>
      <c r="BX32" s="5">
        <f>(BB33-BB32)/BB33*100</f>
        <v>81.818181818181827</v>
      </c>
      <c r="BY32" s="5">
        <f t="shared" ref="BY32" si="12">(BC33-BC32)/BC33*100</f>
        <v>79.824561403508781</v>
      </c>
      <c r="BZ32" s="5">
        <f t="shared" ref="BZ32" si="13">(BD33-BD32)/BD33*100</f>
        <v>86.314152410575431</v>
      </c>
    </row>
    <row r="33" spans="1:78" s="4" customFormat="1" x14ac:dyDescent="0.3">
      <c r="A33" s="4">
        <v>60</v>
      </c>
      <c r="B33" s="4" t="s">
        <v>832</v>
      </c>
      <c r="G33" s="4" t="s">
        <v>346</v>
      </c>
      <c r="BB33" s="4">
        <v>0.33</v>
      </c>
      <c r="BC33" s="4">
        <v>1.1399999999999999</v>
      </c>
      <c r="BD33" s="4">
        <v>643</v>
      </c>
    </row>
    <row r="34" spans="1:78" s="4" customFormat="1" x14ac:dyDescent="0.3">
      <c r="A34" s="4">
        <v>60</v>
      </c>
      <c r="B34" s="4" t="s">
        <v>833</v>
      </c>
      <c r="G34" s="4" t="s">
        <v>346</v>
      </c>
      <c r="BB34" s="4">
        <v>0.69</v>
      </c>
      <c r="BC34" s="4">
        <v>1.36</v>
      </c>
      <c r="BD34" s="4">
        <v>584</v>
      </c>
      <c r="BX34" s="5">
        <f>(BB35-BB34)/BB35*100</f>
        <v>21.590909090909097</v>
      </c>
      <c r="BY34" s="5">
        <f t="shared" ref="BY34" si="14">(BC35-BC34)/BC35*100</f>
        <v>62.222222222222221</v>
      </c>
      <c r="BZ34" s="5">
        <f t="shared" ref="BZ34" si="15">(BD35-BD34)/BD35*100</f>
        <v>70.697441043652788</v>
      </c>
    </row>
    <row r="35" spans="1:78" s="4" customFormat="1" x14ac:dyDescent="0.3">
      <c r="A35" s="4">
        <v>60</v>
      </c>
      <c r="B35" s="4" t="s">
        <v>834</v>
      </c>
      <c r="G35" s="4" t="s">
        <v>346</v>
      </c>
      <c r="BB35" s="4">
        <v>0.88</v>
      </c>
      <c r="BC35" s="4">
        <v>3.6</v>
      </c>
      <c r="BD35" s="4">
        <v>1993</v>
      </c>
    </row>
    <row r="38" spans="1:78" x14ac:dyDescent="0.3">
      <c r="BX38" s="32">
        <f>AVERAGE(BX2:BX37)</f>
        <v>44.612346696165957</v>
      </c>
      <c r="BY38" s="32">
        <f t="shared" ref="BY38:BZ38" si="16">AVERAGE(BY2:BY37)</f>
        <v>46.877618532190127</v>
      </c>
      <c r="BZ38" s="32">
        <f t="shared" si="16"/>
        <v>28.731124865271195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5"/>
  <sheetViews>
    <sheetView workbookViewId="0">
      <pane ySplit="1" topLeftCell="A107" activePane="bottomLeft" state="frozen"/>
      <selection pane="bottomLeft" activeCell="I28" sqref="I28"/>
    </sheetView>
  </sheetViews>
  <sheetFormatPr defaultRowHeight="14.4" x14ac:dyDescent="0.3"/>
  <cols>
    <col min="2" max="2" width="22.3320312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12</v>
      </c>
      <c r="B2" s="4" t="s">
        <v>56</v>
      </c>
      <c r="C2" s="4" t="s">
        <v>62</v>
      </c>
      <c r="D2" s="4" t="s">
        <v>67</v>
      </c>
      <c r="E2" s="4" t="s">
        <v>84</v>
      </c>
      <c r="F2" s="4" t="s">
        <v>55</v>
      </c>
      <c r="G2" s="4" t="s">
        <v>37</v>
      </c>
      <c r="H2" s="4" t="s">
        <v>56</v>
      </c>
      <c r="L2" s="4" t="s">
        <v>62</v>
      </c>
      <c r="U2" s="4">
        <v>4.8000000000000001E-2</v>
      </c>
      <c r="V2" s="4">
        <v>0.34599999999999997</v>
      </c>
      <c r="AF2" s="4">
        <v>24.5</v>
      </c>
      <c r="AG2" s="4">
        <v>133.80000000000001</v>
      </c>
      <c r="AQ2" s="5">
        <f>(AF3-AF2)/AF3*100</f>
        <v>22.712933753943215</v>
      </c>
      <c r="AR2" s="5">
        <f>(AG3-AG2)/AG3*100</f>
        <v>3.6717062634989159</v>
      </c>
      <c r="BB2" s="4">
        <v>0.06</v>
      </c>
      <c r="BC2" s="4">
        <v>0.36699999999999999</v>
      </c>
      <c r="BD2" s="4">
        <v>0.50900000000000001</v>
      </c>
      <c r="BM2" s="4">
        <v>6.66</v>
      </c>
      <c r="BN2" s="4">
        <v>51.6</v>
      </c>
      <c r="BO2" s="4">
        <v>96.6</v>
      </c>
      <c r="BX2" s="5">
        <f>(BM3-BM2)/BM3*100</f>
        <v>85.82978723404257</v>
      </c>
      <c r="BY2" s="5">
        <f>(BN3-BN2)/BN3*100</f>
        <v>80.846325167037861</v>
      </c>
      <c r="BZ2" s="5">
        <f>(BO3-BO2)/BO3*100</f>
        <v>45.144804088586035</v>
      </c>
      <c r="CE2" s="4" t="s">
        <v>69</v>
      </c>
    </row>
    <row r="3" spans="1:83" s="4" customFormat="1" x14ac:dyDescent="0.3">
      <c r="A3" s="4">
        <v>12</v>
      </c>
      <c r="B3" s="4" t="s">
        <v>339</v>
      </c>
      <c r="C3" s="4" t="s">
        <v>62</v>
      </c>
      <c r="D3" s="4" t="s">
        <v>61</v>
      </c>
      <c r="E3" s="4" t="s">
        <v>84</v>
      </c>
      <c r="F3" s="4" t="s">
        <v>55</v>
      </c>
      <c r="G3" s="4" t="s">
        <v>37</v>
      </c>
      <c r="H3" s="4" t="s">
        <v>68</v>
      </c>
      <c r="L3" s="4" t="s">
        <v>62</v>
      </c>
      <c r="U3" s="4">
        <v>0.19600000000000001</v>
      </c>
      <c r="V3" s="4">
        <v>0.63200000000000001</v>
      </c>
      <c r="AF3" s="4">
        <v>31.7</v>
      </c>
      <c r="AG3" s="4">
        <v>138.9</v>
      </c>
      <c r="BB3" s="4">
        <v>0.20499999999999999</v>
      </c>
      <c r="BC3" s="4">
        <v>0.84199999999999997</v>
      </c>
      <c r="BD3" s="4">
        <v>0.56699999999999995</v>
      </c>
      <c r="BM3" s="4">
        <v>47</v>
      </c>
      <c r="BN3" s="4">
        <v>269.39999999999998</v>
      </c>
      <c r="BO3" s="4">
        <v>176.1</v>
      </c>
    </row>
    <row r="4" spans="1:83" s="4" customFormat="1" x14ac:dyDescent="0.3">
      <c r="A4" s="4">
        <v>12</v>
      </c>
      <c r="B4" s="4" t="s">
        <v>339</v>
      </c>
      <c r="D4" s="4">
        <v>2.2000000000000002</v>
      </c>
      <c r="E4" s="4">
        <v>2008</v>
      </c>
      <c r="F4" s="4" t="s">
        <v>55</v>
      </c>
      <c r="G4" s="4" t="s">
        <v>37</v>
      </c>
      <c r="H4" s="4" t="s">
        <v>56</v>
      </c>
      <c r="I4" s="4" t="s">
        <v>52</v>
      </c>
      <c r="J4" s="4" t="s">
        <v>1368</v>
      </c>
      <c r="K4" s="4" t="s">
        <v>1371</v>
      </c>
      <c r="L4" s="4" t="s">
        <v>62</v>
      </c>
      <c r="Q4" s="4">
        <v>8.7970000000000006</v>
      </c>
      <c r="R4" s="4">
        <v>0.314</v>
      </c>
      <c r="S4" s="4">
        <v>1.829</v>
      </c>
      <c r="U4" s="4">
        <v>0.73599999999999999</v>
      </c>
      <c r="V4" s="4">
        <v>1.012</v>
      </c>
      <c r="AB4" s="4">
        <v>342.3</v>
      </c>
      <c r="AC4" s="4">
        <v>12.2</v>
      </c>
      <c r="AD4" s="4">
        <v>71.2</v>
      </c>
      <c r="AF4" s="4">
        <v>28.6</v>
      </c>
      <c r="AG4" s="4">
        <v>39.4</v>
      </c>
      <c r="AM4" s="5"/>
      <c r="AN4" s="5"/>
      <c r="AO4" s="5"/>
      <c r="AP4" s="5"/>
      <c r="AQ4" s="5"/>
      <c r="AR4" s="5"/>
      <c r="AX4" s="39">
        <v>4.2412273716930411</v>
      </c>
      <c r="AY4" s="39">
        <v>0.6734507356133056</v>
      </c>
      <c r="AZ4" s="39">
        <v>2.2399706477212629</v>
      </c>
      <c r="BB4" s="39">
        <v>2.6866288797134734</v>
      </c>
      <c r="BC4" s="39">
        <v>4.7181887470315633</v>
      </c>
      <c r="BI4" s="5">
        <v>103.92974320227269</v>
      </c>
      <c r="BJ4" s="5">
        <v>16.502666770193176</v>
      </c>
      <c r="BK4" s="5">
        <v>54.889670794840889</v>
      </c>
      <c r="BM4" s="5">
        <v>65.834869267329509</v>
      </c>
      <c r="BN4" s="5">
        <v>115.6175092454659</v>
      </c>
      <c r="BT4" s="5"/>
      <c r="BU4" s="5"/>
      <c r="BV4" s="5"/>
      <c r="BW4" s="5"/>
      <c r="BX4" s="5"/>
      <c r="BY4" s="5"/>
    </row>
    <row r="5" spans="1:83" s="4" customFormat="1" x14ac:dyDescent="0.3">
      <c r="A5" s="4">
        <v>12</v>
      </c>
      <c r="B5" s="4" t="s">
        <v>339</v>
      </c>
      <c r="D5" s="4">
        <v>2.7</v>
      </c>
      <c r="E5" s="4">
        <v>2008</v>
      </c>
      <c r="F5" s="4" t="s">
        <v>55</v>
      </c>
      <c r="G5" s="4" t="s">
        <v>37</v>
      </c>
      <c r="H5" s="4" t="s">
        <v>56</v>
      </c>
      <c r="I5" s="4" t="s">
        <v>52</v>
      </c>
      <c r="J5" s="4" t="s">
        <v>1369</v>
      </c>
      <c r="K5" s="4" t="s">
        <v>1372</v>
      </c>
      <c r="L5" s="4" t="s">
        <v>62</v>
      </c>
      <c r="Q5" s="4">
        <v>15.657</v>
      </c>
      <c r="R5" s="4">
        <v>2.4609999999999999</v>
      </c>
      <c r="S5" s="4">
        <v>8.1530000000000005</v>
      </c>
      <c r="U5" s="4">
        <v>0.20499999999999999</v>
      </c>
      <c r="V5" s="4">
        <v>4.0670000000000002</v>
      </c>
      <c r="AB5" s="4">
        <v>3728.6</v>
      </c>
      <c r="AC5" s="4">
        <v>586.1</v>
      </c>
      <c r="AD5" s="4">
        <v>1941.5</v>
      </c>
      <c r="AF5" s="4">
        <v>48.8</v>
      </c>
      <c r="AG5" s="4">
        <v>968.6</v>
      </c>
      <c r="AX5" s="39"/>
      <c r="AY5" s="39"/>
      <c r="AZ5" s="39"/>
      <c r="BB5" s="39"/>
      <c r="BC5" s="39"/>
      <c r="BI5" s="5"/>
      <c r="BJ5" s="5"/>
      <c r="BK5" s="5"/>
      <c r="BM5" s="5"/>
      <c r="BN5" s="5"/>
    </row>
    <row r="6" spans="1:83" s="4" customFormat="1" x14ac:dyDescent="0.3">
      <c r="A6" s="4">
        <v>12</v>
      </c>
      <c r="B6" s="4" t="s">
        <v>1373</v>
      </c>
      <c r="D6" s="4">
        <v>4</v>
      </c>
      <c r="E6" s="4">
        <v>2008</v>
      </c>
      <c r="F6" s="4" t="s">
        <v>55</v>
      </c>
      <c r="G6" s="4" t="s">
        <v>37</v>
      </c>
      <c r="H6" s="4" t="s">
        <v>56</v>
      </c>
      <c r="I6" s="4" t="s">
        <v>258</v>
      </c>
      <c r="J6" s="4" t="s">
        <v>1368</v>
      </c>
      <c r="K6" s="4" t="s">
        <v>1371</v>
      </c>
      <c r="L6" s="4" t="s">
        <v>62</v>
      </c>
      <c r="Q6" s="4">
        <v>11.013</v>
      </c>
      <c r="R6" s="4">
        <v>0.27600000000000002</v>
      </c>
      <c r="S6" s="4">
        <v>1.1850000000000001</v>
      </c>
      <c r="U6" s="4">
        <v>2.1999999999999999E-2</v>
      </c>
      <c r="V6" s="4">
        <v>0.28899999999999998</v>
      </c>
      <c r="AB6" s="4">
        <v>2621</v>
      </c>
      <c r="AC6" s="4">
        <v>66</v>
      </c>
      <c r="AD6" s="4">
        <v>282</v>
      </c>
      <c r="AF6" s="4">
        <v>5</v>
      </c>
      <c r="AG6" s="4">
        <v>69</v>
      </c>
      <c r="AM6" s="4">
        <f>(AVERAGE(AB4:AB5)-AVERAGE(AB6:AB7))/(AVERAGE(AB4:AB5))*100</f>
        <v>-28.767594389447048</v>
      </c>
      <c r="AN6" s="4">
        <f t="shared" ref="AN6:AR6" si="0">(AVERAGE(AC4:AC5)-AVERAGE(AC6:AC7))/(AVERAGE(AC4:AC5))*100</f>
        <v>77.937489553735588</v>
      </c>
      <c r="AO6" s="4">
        <f t="shared" si="0"/>
        <v>71.977940080488906</v>
      </c>
      <c r="AQ6" s="4">
        <f t="shared" si="0"/>
        <v>87.080103359173123</v>
      </c>
      <c r="AR6" s="4">
        <f t="shared" si="0"/>
        <v>86.30952380952381</v>
      </c>
      <c r="AX6" s="39">
        <v>8.3930000000000007</v>
      </c>
      <c r="AY6" s="39">
        <v>0.24</v>
      </c>
      <c r="AZ6" s="39">
        <v>6.9820000000000002</v>
      </c>
      <c r="BB6" s="39">
        <v>5.0000000000000001E-3</v>
      </c>
      <c r="BC6" s="39">
        <v>1.0449999999999999</v>
      </c>
      <c r="BI6" s="5">
        <v>18</v>
      </c>
      <c r="BJ6" s="5">
        <v>1</v>
      </c>
      <c r="BK6" s="5">
        <v>15</v>
      </c>
      <c r="BM6" s="4">
        <v>0</v>
      </c>
      <c r="BN6" s="5">
        <v>2</v>
      </c>
      <c r="BT6" s="5">
        <f>(AVERAGE(BI4:BI5)-AVERAGE(BI6:BI7))/(AVERAGE(BI4:BI5))*100</f>
        <v>82.680607643792982</v>
      </c>
      <c r="BU6" s="5">
        <f t="shared" ref="BU6" si="1">(AVERAGE(BJ4:BJ5)-AVERAGE(BJ6:BJ7))/(AVERAGE(BJ4:BJ5))*100</f>
        <v>93.940373311020366</v>
      </c>
      <c r="BV6" s="5">
        <f t="shared" ref="BV6" si="2">(AVERAGE(BK4:BK5)-AVERAGE(BK6:BK7))/(AVERAGE(BK4:BK5))*100</f>
        <v>72.672454065055419</v>
      </c>
      <c r="BW6" s="5"/>
      <c r="BX6" s="5">
        <f t="shared" ref="BX6" si="3">(AVERAGE(BM4:BM5)-AVERAGE(BM6:BM7))/(AVERAGE(BM4:BM5))*100</f>
        <v>100</v>
      </c>
      <c r="BY6" s="5">
        <f t="shared" ref="BY6" si="4">(AVERAGE(BN4:BN5)-AVERAGE(BN6:BN7))/(AVERAGE(BN4:BN5))*100</f>
        <v>98.270158202635358</v>
      </c>
    </row>
    <row r="7" spans="1:83" s="4" customFormat="1" x14ac:dyDescent="0.3">
      <c r="A7" s="4">
        <v>12</v>
      </c>
      <c r="B7" s="4" t="s">
        <v>1373</v>
      </c>
      <c r="D7" s="4">
        <v>3.5</v>
      </c>
      <c r="E7" s="4">
        <v>2008</v>
      </c>
      <c r="F7" s="4" t="s">
        <v>55</v>
      </c>
      <c r="G7" s="4" t="s">
        <v>37</v>
      </c>
      <c r="H7" s="4" t="s">
        <v>56</v>
      </c>
      <c r="I7" s="4" t="s">
        <v>1374</v>
      </c>
      <c r="J7" s="4" t="s">
        <v>1368</v>
      </c>
      <c r="K7" s="4" t="s">
        <v>1371</v>
      </c>
      <c r="L7" s="4" t="s">
        <v>62</v>
      </c>
      <c r="AX7" s="39"/>
      <c r="AY7" s="39"/>
      <c r="AZ7" s="39"/>
      <c r="BB7" s="39"/>
      <c r="BC7" s="39"/>
      <c r="BI7" s="5"/>
      <c r="BJ7" s="5"/>
      <c r="BK7" s="5"/>
      <c r="BM7" s="5"/>
      <c r="BN7" s="5"/>
    </row>
    <row r="8" spans="1:83" s="4" customFormat="1" x14ac:dyDescent="0.3">
      <c r="A8" s="4">
        <v>12</v>
      </c>
      <c r="B8" s="4" t="s">
        <v>339</v>
      </c>
      <c r="D8" s="4">
        <v>2.2000000000000002</v>
      </c>
      <c r="E8" s="4">
        <v>2009</v>
      </c>
      <c r="F8" s="4" t="s">
        <v>55</v>
      </c>
      <c r="G8" s="4" t="s">
        <v>37</v>
      </c>
      <c r="H8" s="4" t="s">
        <v>56</v>
      </c>
      <c r="I8" s="4" t="s">
        <v>590</v>
      </c>
      <c r="J8" s="4" t="s">
        <v>1368</v>
      </c>
      <c r="K8" s="4" t="s">
        <v>1371</v>
      </c>
      <c r="L8" s="4" t="s">
        <v>62</v>
      </c>
      <c r="Q8" s="4">
        <v>3.9260000000000002</v>
      </c>
      <c r="R8" s="4">
        <v>0.16300000000000001</v>
      </c>
      <c r="S8" s="4">
        <v>1.65</v>
      </c>
      <c r="U8" s="4">
        <v>7.0000000000000007E-2</v>
      </c>
      <c r="V8" s="4">
        <v>0.309</v>
      </c>
      <c r="AB8" s="4">
        <v>1764.2</v>
      </c>
      <c r="AC8" s="4">
        <v>73.099999999999994</v>
      </c>
      <c r="AD8" s="4">
        <v>741.3</v>
      </c>
      <c r="AF8" s="4">
        <v>31.7</v>
      </c>
      <c r="AG8" s="4">
        <v>138.9</v>
      </c>
      <c r="AM8" s="5"/>
      <c r="AN8" s="5"/>
      <c r="AO8" s="5"/>
      <c r="AP8" s="5"/>
      <c r="AQ8" s="5"/>
      <c r="AR8" s="5"/>
      <c r="AX8" s="39">
        <v>0.83848307438911518</v>
      </c>
      <c r="AY8" s="39">
        <v>0.21027411880383101</v>
      </c>
      <c r="AZ8" s="39">
        <v>3.1860434270352846</v>
      </c>
      <c r="BB8" s="39">
        <v>0.41028482501428115</v>
      </c>
      <c r="BC8" s="39">
        <v>0.75753458223218728</v>
      </c>
      <c r="BI8" s="5">
        <v>275.56364298209502</v>
      </c>
      <c r="BJ8" s="5">
        <v>69.105631314799183</v>
      </c>
      <c r="BK8" s="5">
        <v>1047.0786593905264</v>
      </c>
      <c r="BM8" s="5">
        <v>134.83823883216405</v>
      </c>
      <c r="BN8" s="5">
        <v>248.96028976721686</v>
      </c>
      <c r="BT8" s="5"/>
      <c r="BU8" s="5"/>
      <c r="BV8" s="5"/>
      <c r="BW8" s="5"/>
      <c r="BX8" s="5"/>
      <c r="BY8" s="5"/>
    </row>
    <row r="9" spans="1:83" s="4" customFormat="1" x14ac:dyDescent="0.3">
      <c r="A9" s="4">
        <v>12</v>
      </c>
      <c r="B9" s="4" t="s">
        <v>339</v>
      </c>
      <c r="D9" s="4">
        <v>2.7</v>
      </c>
      <c r="E9" s="4">
        <v>2009</v>
      </c>
      <c r="F9" s="4" t="s">
        <v>55</v>
      </c>
      <c r="G9" s="4" t="s">
        <v>37</v>
      </c>
      <c r="H9" s="4" t="s">
        <v>56</v>
      </c>
      <c r="I9" s="4" t="s">
        <v>590</v>
      </c>
      <c r="J9" s="4" t="s">
        <v>1369</v>
      </c>
      <c r="K9" s="4" t="s">
        <v>1372</v>
      </c>
      <c r="L9" s="4" t="s">
        <v>62</v>
      </c>
      <c r="Q9" s="4">
        <v>3.7469999999999999</v>
      </c>
      <c r="R9" s="4">
        <v>0.20499999999999999</v>
      </c>
      <c r="S9" s="4">
        <v>2.1760000000000002</v>
      </c>
      <c r="U9" s="4">
        <v>7.4999999999999997E-2</v>
      </c>
      <c r="V9" s="4">
        <v>0.41099999999999998</v>
      </c>
      <c r="AB9" s="4">
        <v>1128.0999999999999</v>
      </c>
      <c r="AC9" s="4">
        <v>61.8</v>
      </c>
      <c r="AD9" s="4">
        <v>655.20000000000005</v>
      </c>
      <c r="AF9" s="4">
        <v>22.5</v>
      </c>
      <c r="AG9" s="4">
        <v>123.6</v>
      </c>
      <c r="AX9" s="39">
        <v>1.5672339055065081</v>
      </c>
      <c r="AY9" s="39">
        <v>0.26164210218082429</v>
      </c>
      <c r="AZ9" s="39">
        <v>2.642758340658891</v>
      </c>
      <c r="BB9" s="39">
        <v>5.5704882839909022E-2</v>
      </c>
      <c r="BC9" s="39">
        <v>0.88060445307473145</v>
      </c>
      <c r="BI9" s="5">
        <v>1281.8302620820332</v>
      </c>
      <c r="BJ9" s="5">
        <v>213.99534761963292</v>
      </c>
      <c r="BK9" s="5">
        <v>2161.4945953657443</v>
      </c>
      <c r="BM9" s="5">
        <v>45.560655827473752</v>
      </c>
      <c r="BN9" s="5">
        <v>720.240567096831</v>
      </c>
    </row>
    <row r="10" spans="1:83" s="4" customFormat="1" x14ac:dyDescent="0.3">
      <c r="A10" s="4">
        <v>12</v>
      </c>
      <c r="B10" s="4" t="s">
        <v>1373</v>
      </c>
      <c r="D10" s="4">
        <v>4</v>
      </c>
      <c r="E10" s="4">
        <v>2009</v>
      </c>
      <c r="F10" s="4" t="s">
        <v>55</v>
      </c>
      <c r="G10" s="4" t="s">
        <v>37</v>
      </c>
      <c r="H10" s="4" t="s">
        <v>56</v>
      </c>
      <c r="I10" s="4" t="s">
        <v>590</v>
      </c>
      <c r="J10" s="4" t="s">
        <v>1368</v>
      </c>
      <c r="K10" s="4" t="s">
        <v>1371</v>
      </c>
      <c r="L10" s="4" t="s">
        <v>62</v>
      </c>
      <c r="Q10" s="4">
        <v>9.5039999999999996</v>
      </c>
      <c r="R10" s="4">
        <v>0.20499999999999999</v>
      </c>
      <c r="S10" s="4">
        <v>1.0249999999999999</v>
      </c>
      <c r="U10" s="4">
        <v>1.9E-2</v>
      </c>
      <c r="V10" s="4">
        <v>0.158</v>
      </c>
      <c r="AB10" s="4">
        <v>8054</v>
      </c>
      <c r="AC10" s="4">
        <v>174</v>
      </c>
      <c r="AD10" s="4">
        <v>868</v>
      </c>
      <c r="AF10" s="4">
        <v>16</v>
      </c>
      <c r="AG10" s="4">
        <v>134</v>
      </c>
      <c r="AM10" s="4">
        <f t="shared" ref="AM10" si="5">(AVERAGE(AB8:AB9)-AVERAGE(AB10:AB11))/(AVERAGE(AB8:AB9))*100</f>
        <v>-259.88659544307296</v>
      </c>
      <c r="AN10" s="4">
        <f t="shared" ref="AN10" si="6">(AVERAGE(AC8:AC9)-AVERAGE(AC10:AC11))/(AVERAGE(AC8:AC9))*100</f>
        <v>-46.7753891771683</v>
      </c>
      <c r="AO10" s="4">
        <f t="shared" ref="AO10" si="7">(AVERAGE(AD8:AD9)-AVERAGE(AD10:AD11))/(AVERAGE(AD8:AD9))*100</f>
        <v>20.515574650912995</v>
      </c>
      <c r="AQ10" s="4">
        <f t="shared" ref="AQ10" si="8">(AVERAGE(AF8:AF9)-AVERAGE(AF10:AF11))/(AVERAGE(AF8:AF9))*100</f>
        <v>20.664206642066425</v>
      </c>
      <c r="AR10" s="4">
        <f t="shared" ref="AR10" si="9">(AVERAGE(AG8:AG9)-AVERAGE(AG10:AG11))/(AVERAGE(AG8:AG9))*100</f>
        <v>31.047619047619047</v>
      </c>
      <c r="AX10" s="39">
        <v>3.6549999999999998</v>
      </c>
      <c r="AY10" s="39">
        <v>0.17299999999999999</v>
      </c>
      <c r="AZ10" s="39">
        <v>1.2729999999999999</v>
      </c>
      <c r="BB10" s="39">
        <v>2.3E-2</v>
      </c>
      <c r="BC10" s="39">
        <v>0.26400000000000001</v>
      </c>
      <c r="BI10" s="5">
        <v>1177</v>
      </c>
      <c r="BJ10" s="5">
        <v>56</v>
      </c>
      <c r="BK10" s="5">
        <v>410</v>
      </c>
      <c r="BM10" s="5">
        <v>7</v>
      </c>
      <c r="BN10" s="5">
        <v>85</v>
      </c>
      <c r="BT10" s="5">
        <f t="shared" ref="BT10" si="10">(AVERAGE(BI8:BI9)-AVERAGE(BI10:BI11))/(AVERAGE(BI8:BI9))*100</f>
        <v>-88.905323851184491</v>
      </c>
      <c r="BU10" s="5">
        <f t="shared" ref="BU10" si="11">(AVERAGE(BJ8:BJ9)-AVERAGE(BJ10:BJ11))/(AVERAGE(BJ8:BJ9))*100</f>
        <v>65.383376500899558</v>
      </c>
      <c r="BV10" s="5">
        <f t="shared" ref="BV10" si="12">(AVERAGE(BK8:BK9)-AVERAGE(BK10:BK11))/(AVERAGE(BK8:BK9))*100</f>
        <v>80.084606170273034</v>
      </c>
      <c r="BW10" s="5"/>
      <c r="BX10" s="5">
        <f t="shared" ref="BX10" si="13">(AVERAGE(BM8:BM9)-AVERAGE(BM10:BM11))/(AVERAGE(BM8:BM9))*100</f>
        <v>94.456728784914574</v>
      </c>
      <c r="BY10" s="5">
        <f t="shared" ref="BY10" si="14">(AVERAGE(BN8:BN9)-AVERAGE(BN10:BN11))/(AVERAGE(BN8:BN9))*100</f>
        <v>85.555109757848868</v>
      </c>
    </row>
    <row r="11" spans="1:83" s="4" customFormat="1" x14ac:dyDescent="0.3">
      <c r="A11" s="4">
        <v>12</v>
      </c>
      <c r="B11" s="4" t="s">
        <v>1373</v>
      </c>
      <c r="D11" s="4">
        <v>3.5</v>
      </c>
      <c r="E11" s="4">
        <v>2009</v>
      </c>
      <c r="F11" s="4" t="s">
        <v>55</v>
      </c>
      <c r="G11" s="4" t="s">
        <v>37</v>
      </c>
      <c r="H11" s="4" t="s">
        <v>56</v>
      </c>
      <c r="I11" s="4" t="s">
        <v>590</v>
      </c>
      <c r="J11" s="4" t="s">
        <v>1368</v>
      </c>
      <c r="K11" s="4" t="s">
        <v>1371</v>
      </c>
      <c r="L11" s="4" t="s">
        <v>62</v>
      </c>
      <c r="Q11" s="4">
        <v>10.725</v>
      </c>
      <c r="R11" s="4">
        <v>0.112</v>
      </c>
      <c r="S11" s="4">
        <v>1.1000000000000001</v>
      </c>
      <c r="U11" s="4">
        <v>0.124</v>
      </c>
      <c r="V11" s="4">
        <v>0.214</v>
      </c>
      <c r="AB11" s="4">
        <v>2355</v>
      </c>
      <c r="AC11" s="4">
        <v>24</v>
      </c>
      <c r="AD11" s="4">
        <v>242</v>
      </c>
      <c r="AF11" s="4">
        <v>27</v>
      </c>
      <c r="AG11" s="4">
        <v>47</v>
      </c>
      <c r="AX11" s="39">
        <v>12.285</v>
      </c>
      <c r="AY11" s="39">
        <v>0.29599999999999999</v>
      </c>
      <c r="AZ11" s="39">
        <v>1.593</v>
      </c>
      <c r="BB11" s="39">
        <v>2.1000000000000001E-2</v>
      </c>
      <c r="BC11" s="39">
        <v>0.38600000000000001</v>
      </c>
      <c r="BI11" s="5">
        <v>1765</v>
      </c>
      <c r="BJ11" s="5">
        <v>42</v>
      </c>
      <c r="BK11" s="5">
        <v>229</v>
      </c>
      <c r="BM11" s="5">
        <v>3</v>
      </c>
      <c r="BN11" s="5">
        <v>55</v>
      </c>
    </row>
    <row r="12" spans="1:83" s="4" customFormat="1" x14ac:dyDescent="0.3">
      <c r="A12" s="4">
        <v>12</v>
      </c>
      <c r="B12" s="4" t="s">
        <v>339</v>
      </c>
      <c r="D12" s="4">
        <v>2.2000000000000002</v>
      </c>
      <c r="E12" s="4">
        <v>2010</v>
      </c>
      <c r="F12" s="4" t="s">
        <v>55</v>
      </c>
      <c r="G12" s="4" t="s">
        <v>37</v>
      </c>
      <c r="H12" s="4" t="s">
        <v>56</v>
      </c>
      <c r="I12" s="4" t="s">
        <v>52</v>
      </c>
      <c r="J12" s="4" t="s">
        <v>1368</v>
      </c>
      <c r="K12" s="4" t="s">
        <v>1371</v>
      </c>
      <c r="L12" s="4" t="s">
        <v>62</v>
      </c>
      <c r="Q12" s="4">
        <v>25.805</v>
      </c>
      <c r="R12" s="4">
        <v>1.1499999999999999</v>
      </c>
      <c r="S12" s="4">
        <v>1.8720000000000001</v>
      </c>
      <c r="U12" s="4">
        <v>0.19400000000000001</v>
      </c>
      <c r="V12" s="4">
        <v>0.68700000000000006</v>
      </c>
      <c r="AB12" s="4">
        <v>7249.9</v>
      </c>
      <c r="AC12" s="4">
        <v>323</v>
      </c>
      <c r="AD12" s="4">
        <v>526</v>
      </c>
      <c r="AF12" s="4">
        <v>54.5</v>
      </c>
      <c r="AG12" s="4">
        <v>193.1</v>
      </c>
      <c r="AM12" s="5"/>
      <c r="AN12" s="5"/>
      <c r="AO12" s="5"/>
      <c r="AP12" s="5"/>
      <c r="AQ12" s="5"/>
      <c r="AR12" s="5"/>
      <c r="AX12" s="39">
        <v>9.8054282771097778</v>
      </c>
      <c r="AY12" s="39">
        <v>0.95845266143225494</v>
      </c>
      <c r="AZ12" s="39">
        <v>3.2053668896180314</v>
      </c>
      <c r="BB12" s="39">
        <v>0.68046190163221898</v>
      </c>
      <c r="BC12" s="39">
        <v>1.1508594717476617</v>
      </c>
      <c r="BI12" s="5">
        <v>4009.6346911802743</v>
      </c>
      <c r="BJ12" s="5">
        <v>391.93036066606129</v>
      </c>
      <c r="BK12" s="5">
        <v>1310.7382885637094</v>
      </c>
      <c r="BM12" s="5">
        <v>278.25440865039519</v>
      </c>
      <c r="BN12" s="5">
        <v>470.60933313491068</v>
      </c>
      <c r="BT12" s="5"/>
      <c r="BU12" s="5"/>
      <c r="BV12" s="5"/>
      <c r="BW12" s="5"/>
      <c r="BX12" s="5"/>
      <c r="BY12" s="5"/>
    </row>
    <row r="13" spans="1:83" s="4" customFormat="1" x14ac:dyDescent="0.3">
      <c r="A13" s="4">
        <v>12</v>
      </c>
      <c r="B13" s="4" t="s">
        <v>339</v>
      </c>
      <c r="D13" s="4">
        <v>2.7</v>
      </c>
      <c r="E13" s="4">
        <v>2010</v>
      </c>
      <c r="F13" s="4" t="s">
        <v>55</v>
      </c>
      <c r="G13" s="4" t="s">
        <v>37</v>
      </c>
      <c r="H13" s="4" t="s">
        <v>56</v>
      </c>
      <c r="I13" s="4" t="s">
        <v>52</v>
      </c>
      <c r="J13" s="4" t="s">
        <v>1369</v>
      </c>
      <c r="K13" s="4" t="s">
        <v>1372</v>
      </c>
      <c r="L13" s="4" t="s">
        <v>62</v>
      </c>
      <c r="Q13" s="4">
        <v>41.984000000000002</v>
      </c>
      <c r="R13" s="4">
        <v>0.313</v>
      </c>
      <c r="S13" s="4">
        <v>1.028</v>
      </c>
      <c r="U13" s="4">
        <v>0.27900000000000003</v>
      </c>
      <c r="V13" s="4">
        <v>0.71799999999999997</v>
      </c>
      <c r="AB13" s="4">
        <v>21130.6</v>
      </c>
      <c r="AC13" s="4">
        <v>157.30000000000001</v>
      </c>
      <c r="AD13" s="4">
        <v>517.4</v>
      </c>
      <c r="AF13" s="4">
        <v>140.6</v>
      </c>
      <c r="AG13" s="4">
        <v>361.4</v>
      </c>
      <c r="AX13" s="39">
        <v>16.276071067440149</v>
      </c>
      <c r="AY13" s="39">
        <v>1.3662743696859194</v>
      </c>
      <c r="AZ13" s="39">
        <v>4.891940401866762</v>
      </c>
      <c r="BB13" s="39">
        <v>0.44953551015665821</v>
      </c>
      <c r="BC13" s="39">
        <v>1.5442297342858919</v>
      </c>
      <c r="BI13" s="5">
        <v>14208.389315857141</v>
      </c>
      <c r="BJ13" s="5">
        <v>1192.705418668832</v>
      </c>
      <c r="BK13" s="5">
        <v>4270.4774052467556</v>
      </c>
      <c r="BM13" s="5">
        <v>392.4273562792207</v>
      </c>
      <c r="BN13" s="5">
        <v>1348.0536652207795</v>
      </c>
    </row>
    <row r="14" spans="1:83" s="4" customFormat="1" x14ac:dyDescent="0.3">
      <c r="A14" s="4">
        <v>12</v>
      </c>
      <c r="B14" s="4" t="s">
        <v>1373</v>
      </c>
      <c r="D14" s="4">
        <v>4</v>
      </c>
      <c r="E14" s="4">
        <v>2010</v>
      </c>
      <c r="F14" s="4" t="s">
        <v>55</v>
      </c>
      <c r="G14" s="4" t="s">
        <v>37</v>
      </c>
      <c r="H14" s="4" t="s">
        <v>56</v>
      </c>
      <c r="I14" s="4" t="s">
        <v>1375</v>
      </c>
      <c r="J14" s="4" t="s">
        <v>1368</v>
      </c>
      <c r="K14" s="4" t="s">
        <v>1371</v>
      </c>
      <c r="L14" s="4" t="s">
        <v>62</v>
      </c>
      <c r="Q14" s="4">
        <v>3.8559999999999999</v>
      </c>
      <c r="R14" s="4">
        <v>0.312</v>
      </c>
      <c r="S14" s="4">
        <v>1.4610000000000001</v>
      </c>
      <c r="U14" s="4">
        <v>4.2999999999999997E-2</v>
      </c>
      <c r="V14" s="4">
        <v>0.29199999999999998</v>
      </c>
      <c r="AB14" s="4">
        <v>3308</v>
      </c>
      <c r="AC14" s="4">
        <v>268</v>
      </c>
      <c r="AD14" s="4">
        <v>1253</v>
      </c>
      <c r="AF14" s="4">
        <v>37</v>
      </c>
      <c r="AG14" s="4">
        <v>25</v>
      </c>
      <c r="AM14" s="4">
        <f t="shared" ref="AM14" si="15">(AVERAGE(AB12:AB13)-AVERAGE(AB14:AB15))/(AVERAGE(AB12:AB13))*100</f>
        <v>87.59359419319604</v>
      </c>
      <c r="AN14" s="4">
        <f t="shared" ref="AN14" si="16">(AVERAGE(AC12:AC13)-AVERAGE(AC14:AC15))/(AVERAGE(AC12:AC13))*100</f>
        <v>36.289818863210492</v>
      </c>
      <c r="AO14" s="4">
        <f t="shared" ref="AO14" si="17">(AVERAGE(AD12:AD13)-AVERAGE(AD14:AD15))/(AVERAGE(AD12:AD13))*100</f>
        <v>-45.294230400613365</v>
      </c>
      <c r="AQ14" s="4">
        <f t="shared" ref="AQ14" si="18">(AVERAGE(AF12:AF13)-AVERAGE(AF14:AF15))/(AVERAGE(AF12:AF13))*100</f>
        <v>78.472578165043572</v>
      </c>
      <c r="AR14" s="4">
        <f t="shared" ref="AR14" si="19">(AVERAGE(AG12:AG13)-AVERAGE(AG14:AG15))/(AVERAGE(AG12:AG13))*100</f>
        <v>79.62128043282236</v>
      </c>
      <c r="AX14" s="39">
        <v>2.133</v>
      </c>
      <c r="AY14" s="39">
        <v>0.32</v>
      </c>
      <c r="AZ14" s="39">
        <v>1.4830000000000001</v>
      </c>
      <c r="BB14" s="39">
        <v>7.1999999999999995E-2</v>
      </c>
      <c r="BC14" s="39">
        <v>0.31900000000000001</v>
      </c>
      <c r="BI14" s="5">
        <v>367</v>
      </c>
      <c r="BJ14" s="5">
        <v>55</v>
      </c>
      <c r="BK14" s="5">
        <v>255</v>
      </c>
      <c r="BM14" s="5">
        <v>12</v>
      </c>
      <c r="BN14" s="5">
        <v>55</v>
      </c>
      <c r="BT14" s="5">
        <f t="shared" ref="BT14" si="20">(AVERAGE(BI12:BI13)-AVERAGE(BI14:BI15))/(AVERAGE(BI12:BI13))*100</f>
        <v>95.301356504583936</v>
      </c>
      <c r="BU14" s="5">
        <f t="shared" ref="BU14" si="21">(AVERAGE(BJ12:BJ13)-AVERAGE(BJ14:BJ15))/(AVERAGE(BJ12:BJ13))*100</f>
        <v>85.927365587214112</v>
      </c>
      <c r="BV14" s="5">
        <f t="shared" ref="BV14" si="22">(AVERAGE(BK12:BK13)-AVERAGE(BK14:BK15))/(AVERAGE(BK12:BK13))*100</f>
        <v>81.83191520219296</v>
      </c>
      <c r="BW14" s="5"/>
      <c r="BX14" s="5">
        <f t="shared" ref="BX14" si="23">(AVERAGE(BM12:BM13)-AVERAGE(BM14:BM15))/(AVERAGE(BM12:BM13))*100</f>
        <v>88.071839107121761</v>
      </c>
      <c r="BY14" s="5">
        <f t="shared" ref="BY14" si="24">(AVERAGE(BN12:BN13)-AVERAGE(BN14:BN15))/(AVERAGE(BN12:BN13))*100</f>
        <v>81.469903973155439</v>
      </c>
    </row>
    <row r="15" spans="1:83" s="4" customFormat="1" x14ac:dyDescent="0.3">
      <c r="A15" s="4">
        <v>12</v>
      </c>
      <c r="B15" s="4" t="s">
        <v>1373</v>
      </c>
      <c r="D15" s="4">
        <v>3.5</v>
      </c>
      <c r="E15" s="4">
        <v>2010</v>
      </c>
      <c r="F15" s="4" t="s">
        <v>55</v>
      </c>
      <c r="G15" s="4" t="s">
        <v>37</v>
      </c>
      <c r="H15" s="4" t="s">
        <v>56</v>
      </c>
      <c r="I15" s="4" t="s">
        <v>1375</v>
      </c>
      <c r="J15" s="4" t="s">
        <v>1368</v>
      </c>
      <c r="K15" s="4" t="s">
        <v>1371</v>
      </c>
      <c r="L15" s="4" t="s">
        <v>62</v>
      </c>
      <c r="Q15" s="4">
        <v>1.6060000000000001</v>
      </c>
      <c r="R15" s="4">
        <v>0.28399999999999997</v>
      </c>
      <c r="S15" s="4">
        <v>1.9810000000000001</v>
      </c>
      <c r="U15" s="4">
        <v>4.1000000000000002E-2</v>
      </c>
      <c r="V15" s="4">
        <v>0.66500000000000004</v>
      </c>
      <c r="AB15" s="4">
        <v>213</v>
      </c>
      <c r="AC15" s="4">
        <v>38</v>
      </c>
      <c r="AD15" s="4">
        <v>263</v>
      </c>
      <c r="AF15" s="4">
        <v>5</v>
      </c>
      <c r="AG15" s="4">
        <v>88</v>
      </c>
      <c r="AX15" s="39">
        <v>0.871</v>
      </c>
      <c r="AY15" s="39">
        <v>0.3</v>
      </c>
      <c r="AZ15" s="39">
        <v>1.351</v>
      </c>
      <c r="BB15" s="39">
        <v>0.122</v>
      </c>
      <c r="BC15" s="39">
        <v>0.502</v>
      </c>
      <c r="BI15" s="5">
        <v>489</v>
      </c>
      <c r="BJ15" s="5">
        <v>168</v>
      </c>
      <c r="BK15" s="5">
        <v>759</v>
      </c>
      <c r="BM15" s="5">
        <v>68</v>
      </c>
      <c r="BN15" s="5">
        <v>282</v>
      </c>
    </row>
    <row r="16" spans="1:83" s="4" customFormat="1" x14ac:dyDescent="0.3">
      <c r="A16" s="4">
        <v>12</v>
      </c>
      <c r="B16" s="4" t="s">
        <v>339</v>
      </c>
      <c r="D16" s="4">
        <v>2.2000000000000002</v>
      </c>
      <c r="E16" s="4">
        <v>2011</v>
      </c>
      <c r="F16" s="4" t="s">
        <v>55</v>
      </c>
      <c r="G16" s="4" t="s">
        <v>37</v>
      </c>
      <c r="H16" s="4" t="s">
        <v>56</v>
      </c>
      <c r="I16" s="4" t="s">
        <v>590</v>
      </c>
      <c r="J16" s="4" t="s">
        <v>1368</v>
      </c>
      <c r="K16" s="4" t="s">
        <v>1371</v>
      </c>
      <c r="L16" s="4" t="s">
        <v>62</v>
      </c>
      <c r="Q16" s="4">
        <v>2.0049999999999999</v>
      </c>
      <c r="R16" s="4">
        <v>6.2E-2</v>
      </c>
      <c r="S16" s="4">
        <v>0.87</v>
      </c>
      <c r="U16" s="4">
        <v>0.122</v>
      </c>
      <c r="V16" s="4">
        <v>0.19400000000000001</v>
      </c>
      <c r="AB16" s="4">
        <v>72.5</v>
      </c>
      <c r="AC16" s="4">
        <v>2.2999999999999998</v>
      </c>
      <c r="AD16" s="4">
        <v>31.5</v>
      </c>
      <c r="AF16" s="4">
        <v>4.4000000000000004</v>
      </c>
      <c r="AG16" s="4">
        <v>7</v>
      </c>
      <c r="AM16" s="5"/>
      <c r="AN16" s="5"/>
      <c r="AO16" s="5"/>
      <c r="AP16" s="5"/>
      <c r="AQ16" s="5"/>
      <c r="AR16" s="5"/>
      <c r="AX16" s="39">
        <v>0.3071458194699519</v>
      </c>
      <c r="AY16" s="39">
        <v>7.3849225697268969E-2</v>
      </c>
      <c r="AZ16" s="39">
        <v>2.1649954844660928</v>
      </c>
      <c r="BB16" s="39">
        <v>0.25082955362790699</v>
      </c>
      <c r="BC16" s="39">
        <v>0.80696389904775556</v>
      </c>
      <c r="BI16" s="5">
        <v>106.77016690171192</v>
      </c>
      <c r="BJ16" s="5">
        <v>25.671500809832711</v>
      </c>
      <c r="BK16" s="5">
        <v>752.59669695915056</v>
      </c>
      <c r="BM16" s="5">
        <v>87.193481425045064</v>
      </c>
      <c r="BN16" s="5">
        <v>280.5171508883717</v>
      </c>
      <c r="BT16" s="5"/>
      <c r="BU16" s="5"/>
      <c r="BV16" s="5"/>
      <c r="BW16" s="5"/>
      <c r="BX16" s="5"/>
      <c r="BY16" s="5"/>
    </row>
    <row r="17" spans="1:83" s="4" customFormat="1" x14ac:dyDescent="0.3">
      <c r="A17" s="4">
        <v>12</v>
      </c>
      <c r="B17" s="4" t="s">
        <v>339</v>
      </c>
      <c r="D17" s="4">
        <v>2.7</v>
      </c>
      <c r="E17" s="4">
        <v>2011</v>
      </c>
      <c r="F17" s="4" t="s">
        <v>55</v>
      </c>
      <c r="G17" s="4" t="s">
        <v>37</v>
      </c>
      <c r="H17" s="4" t="s">
        <v>56</v>
      </c>
      <c r="I17" s="4" t="s">
        <v>590</v>
      </c>
      <c r="J17" s="4" t="s">
        <v>1369</v>
      </c>
      <c r="K17" s="4" t="s">
        <v>1372</v>
      </c>
      <c r="L17" s="4" t="s">
        <v>62</v>
      </c>
      <c r="Q17" s="4">
        <v>1.847</v>
      </c>
      <c r="R17" s="4">
        <v>7.6999999999999999E-2</v>
      </c>
      <c r="S17" s="4">
        <v>2.95</v>
      </c>
      <c r="U17" s="4">
        <v>0.16800000000000001</v>
      </c>
      <c r="V17" s="4">
        <v>0.48899999999999999</v>
      </c>
      <c r="AB17" s="4">
        <v>1630.3</v>
      </c>
      <c r="AC17" s="4">
        <v>67.7</v>
      </c>
      <c r="AD17" s="4">
        <v>2603.6999999999998</v>
      </c>
      <c r="AF17" s="4">
        <v>147.9</v>
      </c>
      <c r="AG17" s="4">
        <v>431.2</v>
      </c>
      <c r="AX17" s="39">
        <v>0.27841975270706332</v>
      </c>
      <c r="AY17" s="39">
        <v>6.4591333826363437E-2</v>
      </c>
      <c r="AZ17" s="39">
        <v>2.8356060595365</v>
      </c>
      <c r="BB17" s="39">
        <v>0.83951369819498667</v>
      </c>
      <c r="BC17" s="39">
        <v>1.6925371132492362</v>
      </c>
      <c r="BI17" s="5">
        <v>182.8638409090909</v>
      </c>
      <c r="BJ17" s="5">
        <v>42.423065454545458</v>
      </c>
      <c r="BK17" s="5">
        <v>1862.4031172727268</v>
      </c>
      <c r="BM17" s="5">
        <v>551.38580454545456</v>
      </c>
      <c r="BN17" s="5">
        <v>1111.6446818181819</v>
      </c>
    </row>
    <row r="18" spans="1:83" s="4" customFormat="1" x14ac:dyDescent="0.3">
      <c r="A18" s="4">
        <v>12</v>
      </c>
      <c r="B18" s="4" t="s">
        <v>1373</v>
      </c>
      <c r="D18" s="4">
        <v>4</v>
      </c>
      <c r="E18" s="4">
        <v>2011</v>
      </c>
      <c r="F18" s="4" t="s">
        <v>55</v>
      </c>
      <c r="G18" s="4" t="s">
        <v>37</v>
      </c>
      <c r="H18" s="4" t="s">
        <v>56</v>
      </c>
      <c r="I18" s="4" t="s">
        <v>1376</v>
      </c>
      <c r="J18" s="4" t="s">
        <v>1368</v>
      </c>
      <c r="K18" s="4" t="s">
        <v>1371</v>
      </c>
      <c r="L18" s="4" t="s">
        <v>62</v>
      </c>
      <c r="Q18" s="4">
        <v>2.3140000000000001</v>
      </c>
      <c r="R18" s="4">
        <v>0.183</v>
      </c>
      <c r="S18" s="4">
        <v>1.4219999999999999</v>
      </c>
      <c r="U18" s="4">
        <v>2.7E-2</v>
      </c>
      <c r="V18" s="4">
        <v>0.71399999999999997</v>
      </c>
      <c r="AB18" s="4">
        <v>2129</v>
      </c>
      <c r="AC18" s="4">
        <v>168</v>
      </c>
      <c r="AD18" s="4">
        <v>1309</v>
      </c>
      <c r="AF18" s="4">
        <v>25</v>
      </c>
      <c r="AG18" s="4">
        <v>657</v>
      </c>
      <c r="AM18" s="4">
        <f t="shared" ref="AM18" si="25">(AVERAGE(AB16:AB17)-AVERAGE(AB18:AB19))/(AVERAGE(AB16:AB17))*100</f>
        <v>-104.13436692506461</v>
      </c>
      <c r="AN18" s="4">
        <f t="shared" ref="AN18" si="26">(AVERAGE(AC16:AC17)-AVERAGE(AC18:AC19))/(AVERAGE(AC16:AC17))*100</f>
        <v>-232.85714285714286</v>
      </c>
      <c r="AO18" s="4">
        <f t="shared" ref="AO18" si="27">(AVERAGE(AD16:AD17)-AVERAGE(AD18:AD19))/(AVERAGE(AD16:AD17))*100</f>
        <v>19.323011536126284</v>
      </c>
      <c r="AQ18" s="4">
        <f t="shared" ref="AQ18" si="28">(AVERAGE(AF16:AF17)-AVERAGE(AF18:AF19))/(AVERAGE(AF16:AF17))*100</f>
        <v>65.856861457649373</v>
      </c>
      <c r="AR18" s="4">
        <f t="shared" ref="AR18" si="29">(AVERAGE(AG16:AG17)-AVERAGE(AG18:AG19))/(AVERAGE(AG16:AG17))*100</f>
        <v>-291.3738019169329</v>
      </c>
      <c r="AX18" s="39">
        <v>2.0099999999999998</v>
      </c>
      <c r="AY18" s="39">
        <v>0.20300000000000001</v>
      </c>
      <c r="AZ18" s="4">
        <v>1.6519999999999999</v>
      </c>
      <c r="BB18" s="39">
        <v>4.7E-2</v>
      </c>
      <c r="BC18" s="39">
        <v>0.26500000000000001</v>
      </c>
      <c r="BI18" s="5">
        <v>1074</v>
      </c>
      <c r="BJ18" s="5">
        <v>109</v>
      </c>
      <c r="BK18" s="5">
        <v>883</v>
      </c>
      <c r="BM18" s="5">
        <v>25</v>
      </c>
      <c r="BN18" s="5">
        <v>142</v>
      </c>
      <c r="BT18" s="5">
        <f t="shared" ref="BT18" si="30">(AVERAGE(BI16:BI17)-AVERAGE(BI18:BI19))/(AVERAGE(BI16:BI17))*100</f>
        <v>-479.00659272562496</v>
      </c>
      <c r="BU18" s="5">
        <f t="shared" ref="BU18" si="31">(AVERAGE(BJ16:BJ17)-AVERAGE(BJ18:BJ19))/(AVERAGE(BJ16:BJ17))*100</f>
        <v>-143.7786289077788</v>
      </c>
      <c r="BV18" s="5">
        <f t="shared" ref="BV18" si="32">(AVERAGE(BK16:BK17)-AVERAGE(BK18:BK19))/(AVERAGE(BK16:BK17))*100</f>
        <v>37.858504189709748</v>
      </c>
      <c r="BW18" s="5"/>
      <c r="BX18" s="5">
        <f t="shared" ref="BX18" si="33">(AVERAGE(BM16:BM17)-AVERAGE(BM18:BM19))/(AVERAGE(BM16:BM17))*100</f>
        <v>88.098580447297664</v>
      </c>
      <c r="BY18" s="5">
        <f t="shared" ref="BY18" si="34">(AVERAGE(BN16:BN17)-AVERAGE(BN18:BN19))/(AVERAGE(BN16:BN17))*100</f>
        <v>68.969124863872139</v>
      </c>
    </row>
    <row r="19" spans="1:83" s="4" customFormat="1" x14ac:dyDescent="0.3">
      <c r="A19" s="4">
        <v>12</v>
      </c>
      <c r="B19" s="4" t="s">
        <v>1373</v>
      </c>
      <c r="D19" s="4">
        <v>3.5</v>
      </c>
      <c r="E19" s="4">
        <v>2011</v>
      </c>
      <c r="F19" s="4" t="s">
        <v>55</v>
      </c>
      <c r="G19" s="4" t="s">
        <v>37</v>
      </c>
      <c r="H19" s="4" t="s">
        <v>56</v>
      </c>
      <c r="I19" s="4" t="s">
        <v>1376</v>
      </c>
      <c r="J19" s="4" t="s">
        <v>1368</v>
      </c>
      <c r="K19" s="4" t="s">
        <v>1371</v>
      </c>
      <c r="L19" s="4" t="s">
        <v>62</v>
      </c>
      <c r="Q19" s="4">
        <v>3.0030000000000001</v>
      </c>
      <c r="R19" s="4">
        <v>0.14399999999999999</v>
      </c>
      <c r="S19" s="4">
        <v>1.82</v>
      </c>
      <c r="U19" s="4">
        <v>5.8999999999999997E-2</v>
      </c>
      <c r="V19" s="4">
        <v>2.359</v>
      </c>
      <c r="AB19" s="4">
        <v>1347</v>
      </c>
      <c r="AC19" s="4">
        <v>65</v>
      </c>
      <c r="AD19" s="4">
        <v>817</v>
      </c>
      <c r="AF19" s="4">
        <v>27</v>
      </c>
      <c r="AG19" s="4">
        <v>1058</v>
      </c>
      <c r="AX19" s="39">
        <v>1.329</v>
      </c>
      <c r="AY19" s="39">
        <v>0.125</v>
      </c>
      <c r="AZ19" s="39">
        <v>1.635</v>
      </c>
      <c r="BB19" s="4">
        <v>0.113</v>
      </c>
      <c r="BC19" s="39">
        <v>0.63800000000000001</v>
      </c>
      <c r="BI19" s="5">
        <v>603</v>
      </c>
      <c r="BJ19" s="5">
        <v>57</v>
      </c>
      <c r="BK19" s="5">
        <v>742</v>
      </c>
      <c r="BM19" s="5">
        <v>51</v>
      </c>
      <c r="BN19" s="5">
        <v>290</v>
      </c>
    </row>
    <row r="20" spans="1:83" s="4" customFormat="1" x14ac:dyDescent="0.3">
      <c r="A20" s="4">
        <v>12</v>
      </c>
      <c r="B20" s="4" t="s">
        <v>339</v>
      </c>
      <c r="D20" s="4">
        <v>2.2000000000000002</v>
      </c>
      <c r="E20" s="4">
        <v>2012</v>
      </c>
      <c r="F20" s="4" t="s">
        <v>55</v>
      </c>
      <c r="G20" s="4" t="s">
        <v>37</v>
      </c>
      <c r="H20" s="4" t="s">
        <v>56</v>
      </c>
      <c r="I20" s="4" t="s">
        <v>590</v>
      </c>
      <c r="J20" s="4" t="s">
        <v>1368</v>
      </c>
      <c r="K20" s="4" t="s">
        <v>1371</v>
      </c>
      <c r="L20" s="4" t="s">
        <v>62</v>
      </c>
      <c r="AM20" s="5"/>
      <c r="AN20" s="5"/>
      <c r="AO20" s="5"/>
      <c r="AP20" s="5"/>
      <c r="AQ20" s="5"/>
      <c r="AR20" s="5"/>
      <c r="AX20" s="5"/>
      <c r="AY20" s="5"/>
      <c r="AZ20" s="5"/>
      <c r="BA20" s="5"/>
      <c r="BB20" s="5"/>
      <c r="BC20" s="5"/>
      <c r="BI20" s="5"/>
      <c r="BJ20" s="5"/>
      <c r="BK20" s="5"/>
      <c r="BM20" s="5"/>
      <c r="BN20" s="5"/>
      <c r="BT20" s="5"/>
      <c r="BU20" s="5"/>
      <c r="BV20" s="5"/>
      <c r="BW20" s="5"/>
      <c r="BX20" s="5"/>
      <c r="BY20" s="5"/>
    </row>
    <row r="21" spans="1:83" s="4" customFormat="1" x14ac:dyDescent="0.3">
      <c r="A21" s="4">
        <v>12</v>
      </c>
      <c r="B21" s="4" t="s">
        <v>339</v>
      </c>
      <c r="D21" s="4">
        <v>2.7</v>
      </c>
      <c r="E21" s="4">
        <v>2012</v>
      </c>
      <c r="F21" s="4" t="s">
        <v>55</v>
      </c>
      <c r="G21" s="4" t="s">
        <v>37</v>
      </c>
      <c r="H21" s="4" t="s">
        <v>56</v>
      </c>
      <c r="I21" s="4" t="s">
        <v>590</v>
      </c>
      <c r="J21" s="4" t="s">
        <v>1369</v>
      </c>
      <c r="K21" s="4" t="s">
        <v>1372</v>
      </c>
      <c r="L21" s="4" t="s">
        <v>62</v>
      </c>
      <c r="AX21" s="39">
        <v>1.2869999999999999</v>
      </c>
      <c r="AY21" s="39">
        <v>0.14099999999999999</v>
      </c>
      <c r="AZ21" s="39">
        <v>1.63</v>
      </c>
      <c r="BB21" s="39">
        <v>0.11899999999999999</v>
      </c>
      <c r="BC21" s="39">
        <v>0.498</v>
      </c>
      <c r="BI21" s="5">
        <v>1</v>
      </c>
      <c r="BJ21" s="5">
        <v>0</v>
      </c>
      <c r="BK21" s="5">
        <v>1</v>
      </c>
      <c r="BM21" s="5">
        <v>0</v>
      </c>
      <c r="BN21" s="5">
        <v>0</v>
      </c>
    </row>
    <row r="22" spans="1:83" s="4" customFormat="1" x14ac:dyDescent="0.3">
      <c r="A22" s="4">
        <v>12</v>
      </c>
      <c r="B22" s="4" t="s">
        <v>1373</v>
      </c>
      <c r="D22" s="4">
        <v>4</v>
      </c>
      <c r="E22" s="4">
        <v>2012</v>
      </c>
      <c r="F22" s="4" t="s">
        <v>55</v>
      </c>
      <c r="G22" s="4" t="s">
        <v>37</v>
      </c>
      <c r="H22" s="4" t="s">
        <v>56</v>
      </c>
      <c r="I22" s="4" t="s">
        <v>258</v>
      </c>
      <c r="J22" s="4" t="s">
        <v>1368</v>
      </c>
      <c r="K22" s="4" t="s">
        <v>1371</v>
      </c>
      <c r="L22" s="4" t="s">
        <v>62</v>
      </c>
      <c r="AX22" s="39"/>
      <c r="AY22" s="39"/>
      <c r="AZ22" s="39"/>
      <c r="BB22" s="39"/>
      <c r="BC22" s="39"/>
      <c r="BI22" s="5"/>
      <c r="BJ22" s="5"/>
      <c r="BK22" s="5"/>
      <c r="BM22" s="5"/>
      <c r="BN22" s="5"/>
    </row>
    <row r="23" spans="1:83" s="4" customFormat="1" x14ac:dyDescent="0.3">
      <c r="A23" s="4">
        <v>12</v>
      </c>
      <c r="B23" s="4" t="s">
        <v>1373</v>
      </c>
      <c r="D23" s="4">
        <v>3.5</v>
      </c>
      <c r="E23" s="4">
        <v>2012</v>
      </c>
      <c r="F23" s="4" t="s">
        <v>55</v>
      </c>
      <c r="G23" s="4" t="s">
        <v>37</v>
      </c>
      <c r="H23" s="4" t="s">
        <v>56</v>
      </c>
      <c r="I23" s="4" t="s">
        <v>258</v>
      </c>
      <c r="J23" s="4" t="s">
        <v>1368</v>
      </c>
      <c r="K23" s="4" t="s">
        <v>1371</v>
      </c>
      <c r="L23" s="4" t="s">
        <v>62</v>
      </c>
      <c r="AX23" s="39"/>
      <c r="AY23" s="39"/>
      <c r="AZ23" s="39"/>
      <c r="BB23" s="39"/>
      <c r="BC23" s="39"/>
      <c r="BI23" s="5"/>
      <c r="BJ23" s="5"/>
      <c r="BK23" s="5"/>
      <c r="BM23" s="5"/>
      <c r="BN23" s="5"/>
    </row>
    <row r="24" spans="1:83" s="4" customFormat="1" x14ac:dyDescent="0.3">
      <c r="A24" s="4">
        <v>12</v>
      </c>
      <c r="B24" s="4" t="s">
        <v>339</v>
      </c>
      <c r="D24" s="4">
        <v>2.2000000000000002</v>
      </c>
      <c r="E24" s="4">
        <v>2013</v>
      </c>
      <c r="F24" s="4" t="s">
        <v>55</v>
      </c>
      <c r="G24" s="4" t="s">
        <v>37</v>
      </c>
      <c r="H24" s="4" t="s">
        <v>56</v>
      </c>
      <c r="I24" s="4" t="s">
        <v>590</v>
      </c>
      <c r="J24" s="4" t="s">
        <v>1368</v>
      </c>
      <c r="K24" s="4" t="s">
        <v>1371</v>
      </c>
      <c r="L24" s="4" t="s">
        <v>62</v>
      </c>
      <c r="Q24" s="4">
        <v>3.07</v>
      </c>
      <c r="R24" s="4">
        <v>0.35499999999999998</v>
      </c>
      <c r="S24" s="4">
        <v>0.98899999999999999</v>
      </c>
      <c r="U24" s="4">
        <v>0.32800000000000001</v>
      </c>
      <c r="V24" s="4">
        <v>0.47499999999999998</v>
      </c>
      <c r="AB24" s="4">
        <v>1.0089999999999999</v>
      </c>
      <c r="AC24" s="4">
        <v>0.11700000000000001</v>
      </c>
      <c r="AD24" s="4">
        <v>0.32500000000000001</v>
      </c>
      <c r="AF24" s="4">
        <v>0.108</v>
      </c>
      <c r="AG24" s="4">
        <v>0.156</v>
      </c>
      <c r="AM24" s="5"/>
      <c r="AN24" s="5"/>
      <c r="AO24" s="5"/>
      <c r="AP24" s="5"/>
      <c r="AQ24" s="5"/>
      <c r="AR24" s="5"/>
      <c r="AX24" s="39">
        <v>1.137</v>
      </c>
      <c r="AY24" s="39">
        <v>0.35299999999999998</v>
      </c>
      <c r="AZ24" s="39">
        <v>1.6339999999999999</v>
      </c>
      <c r="BB24" s="39">
        <v>0.245</v>
      </c>
      <c r="BC24" s="39">
        <v>0.67300000000000004</v>
      </c>
      <c r="BI24" s="5">
        <v>413</v>
      </c>
      <c r="BJ24" s="5">
        <v>128</v>
      </c>
      <c r="BK24" s="5">
        <v>594</v>
      </c>
      <c r="BM24" s="5">
        <v>89</v>
      </c>
      <c r="BN24" s="5">
        <v>244</v>
      </c>
      <c r="BT24" s="5"/>
      <c r="BU24" s="5"/>
      <c r="BV24" s="5"/>
      <c r="BW24" s="5"/>
      <c r="BX24" s="5"/>
      <c r="BY24" s="5"/>
    </row>
    <row r="25" spans="1:83" s="4" customFormat="1" x14ac:dyDescent="0.3">
      <c r="A25" s="4">
        <v>12</v>
      </c>
      <c r="B25" s="4" t="s">
        <v>339</v>
      </c>
      <c r="D25" s="4">
        <v>2.7</v>
      </c>
      <c r="E25" s="4">
        <v>2013</v>
      </c>
      <c r="F25" s="4" t="s">
        <v>55</v>
      </c>
      <c r="G25" s="4" t="s">
        <v>37</v>
      </c>
      <c r="H25" s="4" t="s">
        <v>56</v>
      </c>
      <c r="I25" s="4" t="s">
        <v>590</v>
      </c>
      <c r="J25" s="4" t="s">
        <v>1369</v>
      </c>
      <c r="K25" s="4" t="s">
        <v>1372</v>
      </c>
      <c r="L25" s="4" t="s">
        <v>62</v>
      </c>
      <c r="Q25" s="4">
        <v>8.0389999999999997</v>
      </c>
      <c r="R25" s="4">
        <v>0.48599999999999999</v>
      </c>
      <c r="S25" s="4">
        <v>1.5760000000000001</v>
      </c>
      <c r="U25" s="4">
        <v>0.08</v>
      </c>
      <c r="V25" s="4">
        <v>0.623</v>
      </c>
      <c r="AB25" s="4">
        <v>3.5209999999999999</v>
      </c>
      <c r="AC25" s="4">
        <v>0.21299999999999999</v>
      </c>
      <c r="AD25" s="4">
        <v>0.69</v>
      </c>
      <c r="AF25" s="4">
        <v>3.5000000000000003E-2</v>
      </c>
      <c r="AG25" s="4">
        <v>0.27300000000000002</v>
      </c>
      <c r="AX25" s="39">
        <v>3.3279999999999998</v>
      </c>
      <c r="AY25" s="39">
        <v>0.56000000000000005</v>
      </c>
      <c r="AZ25" s="39">
        <v>2.4910000000000001</v>
      </c>
      <c r="BB25" s="39">
        <v>2.7E-2</v>
      </c>
      <c r="BC25" s="39">
        <v>1.3720000000000001</v>
      </c>
      <c r="BI25" s="5">
        <v>1146</v>
      </c>
      <c r="BJ25" s="5">
        <v>193</v>
      </c>
      <c r="BK25" s="5">
        <v>858</v>
      </c>
      <c r="BM25" s="5">
        <v>9</v>
      </c>
      <c r="BN25" s="5">
        <v>472</v>
      </c>
    </row>
    <row r="26" spans="1:83" s="4" customFormat="1" x14ac:dyDescent="0.3">
      <c r="A26" s="4">
        <v>12</v>
      </c>
      <c r="B26" s="4" t="s">
        <v>1373</v>
      </c>
      <c r="D26" s="4">
        <v>4</v>
      </c>
      <c r="E26" s="4">
        <v>2013</v>
      </c>
      <c r="F26" s="4" t="s">
        <v>55</v>
      </c>
      <c r="G26" s="4" t="s">
        <v>37</v>
      </c>
      <c r="H26" s="4" t="s">
        <v>56</v>
      </c>
      <c r="I26" s="4" t="s">
        <v>590</v>
      </c>
      <c r="J26" s="4" t="s">
        <v>1368</v>
      </c>
      <c r="K26" s="4" t="s">
        <v>1371</v>
      </c>
      <c r="L26" s="4" t="s">
        <v>62</v>
      </c>
      <c r="Q26" s="4">
        <v>7.7670000000000003</v>
      </c>
      <c r="R26" s="4">
        <v>0.374</v>
      </c>
      <c r="S26" s="4">
        <v>1.5740000000000001</v>
      </c>
      <c r="U26" s="4">
        <v>0.09</v>
      </c>
      <c r="V26" s="4">
        <v>0.5</v>
      </c>
      <c r="AB26" s="4">
        <v>2.2410000000000001</v>
      </c>
      <c r="AC26" s="4">
        <v>0.108</v>
      </c>
      <c r="AD26" s="4">
        <v>0.45400000000000001</v>
      </c>
      <c r="AF26" s="4">
        <v>2.5999999999999999E-2</v>
      </c>
      <c r="AG26" s="4">
        <v>0.14399999999999999</v>
      </c>
      <c r="AM26" s="4">
        <f t="shared" ref="AM26" si="35">(AVERAGE(AB24:AB25)-AVERAGE(AB26:AB27))/(AVERAGE(AB24:AB25))*100</f>
        <v>49.050772626931554</v>
      </c>
      <c r="AN26" s="4">
        <f t="shared" ref="AN26" si="36">(AVERAGE(AC24:AC25)-AVERAGE(AC26:AC27))/(AVERAGE(AC24:AC25))*100</f>
        <v>63.030303030303038</v>
      </c>
      <c r="AO26" s="4">
        <f t="shared" ref="AO26" si="37">(AVERAGE(AD24:AD25)-AVERAGE(AD26:AD27))/(AVERAGE(AD24:AD25))*100</f>
        <v>50.443349753694577</v>
      </c>
      <c r="AQ26" s="4">
        <f t="shared" ref="AQ26" si="38">(AVERAGE(AF24:AF25)-AVERAGE(AF26:AF27))/(AVERAGE(AF24:AF25))*100</f>
        <v>80.419580419580427</v>
      </c>
      <c r="AR26" s="4">
        <f t="shared" ref="AR26" si="39">(AVERAGE(AG24:AG25)-AVERAGE(AG26:AG27))/(AVERAGE(AG24:AG25))*100</f>
        <v>63.636363636363633</v>
      </c>
      <c r="AX26" s="4">
        <v>4.5449999999999999</v>
      </c>
      <c r="AY26" s="4">
        <v>0.46500000000000002</v>
      </c>
      <c r="AZ26" s="4">
        <v>1.4590000000000001</v>
      </c>
      <c r="BB26" s="4">
        <v>4.4999999999999998E-2</v>
      </c>
      <c r="BC26" s="4">
        <v>0.48599999999999999</v>
      </c>
      <c r="BI26" s="4">
        <v>1106</v>
      </c>
      <c r="BJ26" s="4">
        <v>113</v>
      </c>
      <c r="BK26" s="4">
        <v>355</v>
      </c>
      <c r="BM26" s="4">
        <v>11</v>
      </c>
      <c r="BN26" s="4">
        <v>118</v>
      </c>
      <c r="BT26" s="5">
        <f t="shared" ref="BT26" si="40">(AVERAGE(BI24:BI25)-AVERAGE(BI26:BI27))/(AVERAGE(BI24:BI25))*100</f>
        <v>-26.170622193713921</v>
      </c>
      <c r="BU26" s="5">
        <f t="shared" ref="BU26" si="41">(AVERAGE(BJ24:BJ25)-AVERAGE(BJ26:BJ27))/(AVERAGE(BJ24:BJ25))*100</f>
        <v>28.660436137071649</v>
      </c>
      <c r="BV26" s="5">
        <f t="shared" ref="BV26" si="42">(AVERAGE(BK24:BK25)-AVERAGE(BK26:BK27))/(AVERAGE(BK24:BK25))*100</f>
        <v>51.652892561983464</v>
      </c>
      <c r="BW26" s="5"/>
      <c r="BX26" s="5">
        <f t="shared" ref="BX26" si="43">(AVERAGE(BM24:BM25)-AVERAGE(BM26:BM27))/(AVERAGE(BM24:BM25))*100</f>
        <v>17.346938775510203</v>
      </c>
      <c r="BY26" s="5">
        <f t="shared" ref="BY26" si="44">(AVERAGE(BN24:BN25)-AVERAGE(BN26:BN27))/(AVERAGE(BN24:BN25))*100</f>
        <v>65.363128491620117</v>
      </c>
    </row>
    <row r="27" spans="1:83" s="4" customFormat="1" x14ac:dyDescent="0.3">
      <c r="A27" s="4">
        <v>12</v>
      </c>
      <c r="B27" s="4" t="s">
        <v>1373</v>
      </c>
      <c r="D27" s="4">
        <v>3.5</v>
      </c>
      <c r="E27" s="4">
        <v>2013</v>
      </c>
      <c r="F27" s="4" t="s">
        <v>55</v>
      </c>
      <c r="G27" s="4" t="s">
        <v>37</v>
      </c>
      <c r="H27" s="4" t="s">
        <v>56</v>
      </c>
      <c r="I27" s="4" t="s">
        <v>590</v>
      </c>
      <c r="J27" s="4" t="s">
        <v>1368</v>
      </c>
      <c r="K27" s="4" t="s">
        <v>1371</v>
      </c>
      <c r="L27" s="4" t="s">
        <v>62</v>
      </c>
      <c r="Q27" s="4">
        <v>1.865</v>
      </c>
      <c r="R27" s="4">
        <v>0.378</v>
      </c>
      <c r="S27" s="4">
        <v>1.3520000000000001</v>
      </c>
      <c r="U27" s="4">
        <v>5.8000000000000003E-2</v>
      </c>
      <c r="V27" s="4">
        <v>0.34100000000000003</v>
      </c>
      <c r="AB27" s="4">
        <v>6.7000000000000004E-2</v>
      </c>
      <c r="AC27" s="4">
        <v>1.4E-2</v>
      </c>
      <c r="AD27" s="4">
        <v>4.9000000000000002E-2</v>
      </c>
      <c r="AF27" s="4">
        <v>2E-3</v>
      </c>
      <c r="AG27" s="4">
        <v>1.2E-2</v>
      </c>
      <c r="AX27" s="4">
        <v>2.4510000000000001</v>
      </c>
      <c r="AY27" s="4">
        <v>0.32900000000000001</v>
      </c>
      <c r="AZ27" s="4">
        <v>0.99</v>
      </c>
      <c r="BB27" s="4">
        <v>0.19900000000000001</v>
      </c>
      <c r="BC27" s="4">
        <v>0.36899999999999999</v>
      </c>
      <c r="BI27" s="4">
        <v>861</v>
      </c>
      <c r="BJ27" s="4">
        <v>116</v>
      </c>
      <c r="BK27" s="4">
        <v>347</v>
      </c>
      <c r="BM27" s="4">
        <v>70</v>
      </c>
      <c r="BN27" s="4">
        <v>130</v>
      </c>
    </row>
    <row r="28" spans="1:83" s="6" customFormat="1" x14ac:dyDescent="0.3">
      <c r="A28" s="6">
        <v>19</v>
      </c>
      <c r="B28" s="6" t="s">
        <v>339</v>
      </c>
      <c r="C28" s="6" t="s">
        <v>300</v>
      </c>
      <c r="D28" s="6">
        <v>0.4</v>
      </c>
      <c r="E28" s="6">
        <v>1993</v>
      </c>
      <c r="F28" s="6" t="s">
        <v>345</v>
      </c>
      <c r="G28" s="6" t="s">
        <v>346</v>
      </c>
      <c r="H28" s="6" t="s">
        <v>339</v>
      </c>
      <c r="J28" s="6" t="s">
        <v>347</v>
      </c>
      <c r="K28" s="6" t="s">
        <v>348</v>
      </c>
      <c r="L28" s="6" t="s">
        <v>300</v>
      </c>
      <c r="Q28" s="6">
        <v>10.4</v>
      </c>
      <c r="AB28" s="6">
        <v>32.6</v>
      </c>
      <c r="CE28" s="6" t="s">
        <v>349</v>
      </c>
    </row>
    <row r="29" spans="1:83" s="6" customFormat="1" x14ac:dyDescent="0.3">
      <c r="A29" s="6">
        <v>19</v>
      </c>
      <c r="B29" s="6" t="s">
        <v>344</v>
      </c>
      <c r="C29" s="6" t="s">
        <v>300</v>
      </c>
      <c r="D29" s="6">
        <v>0.4</v>
      </c>
      <c r="E29" s="6">
        <v>1993</v>
      </c>
      <c r="H29" s="6" t="s">
        <v>344</v>
      </c>
      <c r="J29" s="6" t="s">
        <v>347</v>
      </c>
      <c r="K29" s="6" t="s">
        <v>348</v>
      </c>
      <c r="L29" s="6" t="s">
        <v>300</v>
      </c>
      <c r="Q29" s="6">
        <v>7.1</v>
      </c>
      <c r="AB29" s="6">
        <v>32.799999999999997</v>
      </c>
      <c r="AM29" s="12">
        <f>(AB28-AB29)/AB28*100</f>
        <v>-0.61349693251532433</v>
      </c>
    </row>
    <row r="30" spans="1:83" s="6" customFormat="1" x14ac:dyDescent="0.3">
      <c r="A30" s="6">
        <v>19</v>
      </c>
      <c r="B30" s="6" t="s">
        <v>343</v>
      </c>
      <c r="C30" s="6" t="s">
        <v>300</v>
      </c>
      <c r="D30" s="6">
        <v>0.4</v>
      </c>
      <c r="E30" s="6">
        <v>1993</v>
      </c>
      <c r="H30" s="6" t="s">
        <v>343</v>
      </c>
      <c r="J30" s="6" t="s">
        <v>347</v>
      </c>
      <c r="K30" s="6" t="s">
        <v>348</v>
      </c>
      <c r="L30" s="6" t="s">
        <v>300</v>
      </c>
      <c r="Q30" s="6">
        <v>8</v>
      </c>
      <c r="AB30" s="6">
        <v>36.200000000000003</v>
      </c>
      <c r="AM30" s="12">
        <f>(AB28-AB30)/AB28*100</f>
        <v>-11.042944785276077</v>
      </c>
    </row>
    <row r="31" spans="1:83" s="6" customFormat="1" x14ac:dyDescent="0.3">
      <c r="A31" s="6">
        <v>19</v>
      </c>
      <c r="B31" s="6" t="s">
        <v>339</v>
      </c>
      <c r="C31" s="6" t="s">
        <v>300</v>
      </c>
      <c r="D31" s="6">
        <v>0.4</v>
      </c>
      <c r="E31" s="6">
        <v>1994</v>
      </c>
      <c r="F31" s="6" t="s">
        <v>345</v>
      </c>
      <c r="G31" s="6" t="s">
        <v>346</v>
      </c>
      <c r="H31" s="6" t="s">
        <v>339</v>
      </c>
      <c r="J31" s="6" t="s">
        <v>347</v>
      </c>
      <c r="K31" s="6" t="s">
        <v>348</v>
      </c>
      <c r="L31" s="6" t="s">
        <v>300</v>
      </c>
      <c r="Q31" s="6">
        <v>7.7</v>
      </c>
      <c r="AB31" s="6">
        <v>3.1</v>
      </c>
    </row>
    <row r="32" spans="1:83" s="6" customFormat="1" x14ac:dyDescent="0.3">
      <c r="A32" s="6">
        <v>19</v>
      </c>
      <c r="B32" s="6" t="s">
        <v>344</v>
      </c>
      <c r="C32" s="6" t="s">
        <v>300</v>
      </c>
      <c r="D32" s="6">
        <v>0.4</v>
      </c>
      <c r="E32" s="6">
        <v>1994</v>
      </c>
      <c r="H32" s="6" t="s">
        <v>344</v>
      </c>
      <c r="J32" s="6" t="s">
        <v>347</v>
      </c>
      <c r="K32" s="6" t="s">
        <v>348</v>
      </c>
      <c r="L32" s="6" t="s">
        <v>300</v>
      </c>
      <c r="Q32" s="6">
        <v>4.9000000000000004</v>
      </c>
      <c r="AB32" s="6">
        <v>0.1</v>
      </c>
      <c r="AM32" s="12">
        <f t="shared" ref="AM32" si="45">(AB31-AB32)/AB31*100</f>
        <v>96.774193548387089</v>
      </c>
    </row>
    <row r="33" spans="1:83" s="6" customFormat="1" x14ac:dyDescent="0.3">
      <c r="A33" s="6">
        <v>19</v>
      </c>
      <c r="B33" s="6" t="s">
        <v>343</v>
      </c>
      <c r="C33" s="6" t="s">
        <v>300</v>
      </c>
      <c r="D33" s="6">
        <v>0.4</v>
      </c>
      <c r="E33" s="6">
        <v>1994</v>
      </c>
      <c r="H33" s="6" t="s">
        <v>343</v>
      </c>
      <c r="J33" s="6" t="s">
        <v>347</v>
      </c>
      <c r="K33" s="6" t="s">
        <v>348</v>
      </c>
      <c r="L33" s="6" t="s">
        <v>300</v>
      </c>
      <c r="Q33" s="6">
        <v>1.6</v>
      </c>
      <c r="AB33" s="6">
        <v>0.2</v>
      </c>
      <c r="AM33" s="12">
        <f t="shared" ref="AM33" si="46">(AB31-AB33)/AB31*100</f>
        <v>93.548387096774192</v>
      </c>
    </row>
    <row r="34" spans="1:83" s="6" customFormat="1" x14ac:dyDescent="0.3">
      <c r="A34" s="6">
        <v>19</v>
      </c>
      <c r="B34" s="6" t="s">
        <v>339</v>
      </c>
      <c r="C34" s="6" t="s">
        <v>300</v>
      </c>
      <c r="D34" s="6">
        <v>0.4</v>
      </c>
      <c r="E34" s="6">
        <v>1995</v>
      </c>
      <c r="F34" s="6" t="s">
        <v>345</v>
      </c>
      <c r="G34" s="6" t="s">
        <v>346</v>
      </c>
      <c r="H34" s="6" t="s">
        <v>339</v>
      </c>
      <c r="J34" s="6" t="s">
        <v>347</v>
      </c>
      <c r="K34" s="6" t="s">
        <v>348</v>
      </c>
      <c r="L34" s="6" t="s">
        <v>300</v>
      </c>
      <c r="Q34" s="6">
        <v>13.2</v>
      </c>
      <c r="AB34" s="6">
        <v>10.4</v>
      </c>
    </row>
    <row r="35" spans="1:83" s="6" customFormat="1" x14ac:dyDescent="0.3">
      <c r="A35" s="6">
        <v>19</v>
      </c>
      <c r="B35" s="6" t="s">
        <v>344</v>
      </c>
      <c r="C35" s="6" t="s">
        <v>300</v>
      </c>
      <c r="D35" s="6">
        <v>0.4</v>
      </c>
      <c r="E35" s="6">
        <v>1995</v>
      </c>
      <c r="H35" s="6" t="s">
        <v>344</v>
      </c>
      <c r="J35" s="6" t="s">
        <v>347</v>
      </c>
      <c r="K35" s="6" t="s">
        <v>348</v>
      </c>
      <c r="L35" s="6" t="s">
        <v>300</v>
      </c>
      <c r="Q35" s="6">
        <v>1.9</v>
      </c>
      <c r="AB35" s="6">
        <v>0.9</v>
      </c>
      <c r="AM35" s="12">
        <f t="shared" ref="AM35" si="47">(AB34-AB35)/AB34*100</f>
        <v>91.34615384615384</v>
      </c>
    </row>
    <row r="36" spans="1:83" s="6" customFormat="1" x14ac:dyDescent="0.3">
      <c r="A36" s="6">
        <v>19</v>
      </c>
      <c r="B36" s="6" t="s">
        <v>343</v>
      </c>
      <c r="C36" s="6" t="s">
        <v>300</v>
      </c>
      <c r="D36" s="6">
        <v>0.4</v>
      </c>
      <c r="E36" s="6">
        <v>1995</v>
      </c>
      <c r="H36" s="6" t="s">
        <v>343</v>
      </c>
      <c r="J36" s="6" t="s">
        <v>347</v>
      </c>
      <c r="K36" s="6" t="s">
        <v>348</v>
      </c>
      <c r="L36" s="6" t="s">
        <v>300</v>
      </c>
      <c r="Q36" s="6">
        <v>8.1</v>
      </c>
      <c r="AB36" s="6">
        <v>11.2</v>
      </c>
      <c r="AM36" s="12">
        <f t="shared" ref="AM36" si="48">(AB34-AB36)/AB34*100</f>
        <v>-7.6923076923076819</v>
      </c>
    </row>
    <row r="37" spans="1:83" s="6" customFormat="1" x14ac:dyDescent="0.3">
      <c r="A37" s="6">
        <v>19</v>
      </c>
      <c r="B37" s="6" t="s">
        <v>339</v>
      </c>
      <c r="C37" s="6" t="s">
        <v>300</v>
      </c>
      <c r="D37" s="6">
        <v>0.4</v>
      </c>
      <c r="E37" s="6">
        <v>1996</v>
      </c>
      <c r="F37" s="6" t="s">
        <v>345</v>
      </c>
      <c r="G37" s="6" t="s">
        <v>346</v>
      </c>
      <c r="H37" s="6" t="s">
        <v>339</v>
      </c>
      <c r="J37" s="6" t="s">
        <v>347</v>
      </c>
      <c r="K37" s="6" t="s">
        <v>348</v>
      </c>
      <c r="L37" s="6" t="s">
        <v>300</v>
      </c>
      <c r="Q37" s="6">
        <v>14.1</v>
      </c>
      <c r="AB37" s="6">
        <v>6</v>
      </c>
    </row>
    <row r="38" spans="1:83" s="6" customFormat="1" x14ac:dyDescent="0.3">
      <c r="A38" s="6">
        <v>19</v>
      </c>
      <c r="B38" s="6" t="s">
        <v>344</v>
      </c>
      <c r="C38" s="6" t="s">
        <v>300</v>
      </c>
      <c r="D38" s="6">
        <v>0.4</v>
      </c>
      <c r="E38" s="6">
        <v>1996</v>
      </c>
      <c r="H38" s="6" t="s">
        <v>344</v>
      </c>
      <c r="J38" s="6" t="s">
        <v>347</v>
      </c>
      <c r="K38" s="6" t="s">
        <v>348</v>
      </c>
      <c r="L38" s="6" t="s">
        <v>300</v>
      </c>
      <c r="Q38" s="6">
        <v>12.1</v>
      </c>
      <c r="AB38" s="6">
        <v>9.8000000000000007</v>
      </c>
      <c r="AM38" s="12">
        <f t="shared" ref="AM38" si="49">(AB37-AB38)/AB37*100</f>
        <v>-63.333333333333343</v>
      </c>
    </row>
    <row r="39" spans="1:83" s="6" customFormat="1" x14ac:dyDescent="0.3">
      <c r="A39" s="6">
        <v>19</v>
      </c>
      <c r="B39" s="6" t="s">
        <v>343</v>
      </c>
      <c r="C39" s="6" t="s">
        <v>300</v>
      </c>
      <c r="D39" s="6">
        <v>0.4</v>
      </c>
      <c r="E39" s="6">
        <v>1996</v>
      </c>
      <c r="H39" s="6" t="s">
        <v>343</v>
      </c>
      <c r="J39" s="6" t="s">
        <v>347</v>
      </c>
      <c r="K39" s="6" t="s">
        <v>348</v>
      </c>
      <c r="L39" s="6" t="s">
        <v>300</v>
      </c>
      <c r="Q39" s="6">
        <v>8</v>
      </c>
      <c r="AB39" s="6">
        <v>6.3</v>
      </c>
      <c r="AM39" s="12">
        <f t="shared" ref="AM39" si="50">(AB37-AB39)/AB37*100</f>
        <v>-4.9999999999999964</v>
      </c>
    </row>
    <row r="40" spans="1:83" s="6" customFormat="1" x14ac:dyDescent="0.3">
      <c r="A40" s="6">
        <v>19</v>
      </c>
      <c r="B40" s="6" t="s">
        <v>339</v>
      </c>
      <c r="C40" s="6" t="s">
        <v>300</v>
      </c>
      <c r="D40" s="6">
        <v>0.4</v>
      </c>
      <c r="E40" s="6">
        <v>1997</v>
      </c>
      <c r="F40" s="6" t="s">
        <v>345</v>
      </c>
      <c r="G40" s="6" t="s">
        <v>346</v>
      </c>
      <c r="H40" s="6" t="s">
        <v>339</v>
      </c>
      <c r="J40" s="6" t="s">
        <v>347</v>
      </c>
      <c r="K40" s="6" t="s">
        <v>348</v>
      </c>
      <c r="L40" s="6" t="s">
        <v>300</v>
      </c>
      <c r="Q40" s="6">
        <v>9.6</v>
      </c>
      <c r="AB40" s="6">
        <v>5</v>
      </c>
    </row>
    <row r="41" spans="1:83" s="6" customFormat="1" x14ac:dyDescent="0.3">
      <c r="A41" s="6">
        <v>19</v>
      </c>
      <c r="B41" s="6" t="s">
        <v>344</v>
      </c>
      <c r="C41" s="6" t="s">
        <v>300</v>
      </c>
      <c r="D41" s="6">
        <v>0.4</v>
      </c>
      <c r="E41" s="6">
        <v>1997</v>
      </c>
      <c r="H41" s="6" t="s">
        <v>344</v>
      </c>
      <c r="J41" s="6" t="s">
        <v>347</v>
      </c>
      <c r="K41" s="6" t="s">
        <v>348</v>
      </c>
      <c r="L41" s="6" t="s">
        <v>300</v>
      </c>
      <c r="Q41" s="6">
        <v>6.3</v>
      </c>
      <c r="AB41" s="6">
        <v>9.9</v>
      </c>
      <c r="AM41" s="12">
        <f t="shared" ref="AM41" si="51">(AB40-AB41)/AB40*100</f>
        <v>-98.000000000000014</v>
      </c>
    </row>
    <row r="42" spans="1:83" s="6" customFormat="1" x14ac:dyDescent="0.3">
      <c r="A42" s="6">
        <v>19</v>
      </c>
      <c r="B42" s="6" t="s">
        <v>343</v>
      </c>
      <c r="C42" s="6" t="s">
        <v>300</v>
      </c>
      <c r="D42" s="6">
        <v>0.4</v>
      </c>
      <c r="E42" s="6">
        <v>1997</v>
      </c>
      <c r="H42" s="6" t="s">
        <v>343</v>
      </c>
      <c r="J42" s="6" t="s">
        <v>347</v>
      </c>
      <c r="K42" s="6" t="s">
        <v>348</v>
      </c>
      <c r="L42" s="6" t="s">
        <v>300</v>
      </c>
      <c r="Q42" s="6">
        <v>7.3</v>
      </c>
      <c r="AB42" s="6">
        <v>7.5</v>
      </c>
      <c r="AM42" s="12">
        <f t="shared" ref="AM42" si="52">(AB40-AB42)/AB40*100</f>
        <v>-50</v>
      </c>
    </row>
    <row r="43" spans="1:83" s="6" customFormat="1" x14ac:dyDescent="0.3">
      <c r="A43" s="6">
        <v>19</v>
      </c>
      <c r="B43" s="6" t="s">
        <v>339</v>
      </c>
      <c r="C43" s="6" t="s">
        <v>300</v>
      </c>
      <c r="D43" s="6">
        <v>0.4</v>
      </c>
      <c r="E43" s="6">
        <v>1998</v>
      </c>
      <c r="F43" s="6" t="s">
        <v>345</v>
      </c>
      <c r="G43" s="6" t="s">
        <v>346</v>
      </c>
      <c r="H43" s="6" t="s">
        <v>339</v>
      </c>
      <c r="J43" s="6" t="s">
        <v>347</v>
      </c>
      <c r="K43" s="6" t="s">
        <v>348</v>
      </c>
      <c r="L43" s="6" t="s">
        <v>300</v>
      </c>
      <c r="Q43" s="6">
        <v>12.3</v>
      </c>
      <c r="AB43" s="6">
        <v>24</v>
      </c>
    </row>
    <row r="44" spans="1:83" s="6" customFormat="1" x14ac:dyDescent="0.3">
      <c r="A44" s="6">
        <v>19</v>
      </c>
      <c r="B44" s="6" t="s">
        <v>344</v>
      </c>
      <c r="C44" s="6" t="s">
        <v>300</v>
      </c>
      <c r="D44" s="6">
        <v>0.4</v>
      </c>
      <c r="E44" s="6">
        <v>1998</v>
      </c>
      <c r="H44" s="6" t="s">
        <v>344</v>
      </c>
      <c r="J44" s="6" t="s">
        <v>347</v>
      </c>
      <c r="K44" s="6" t="s">
        <v>348</v>
      </c>
      <c r="L44" s="6" t="s">
        <v>300</v>
      </c>
      <c r="Q44" s="6">
        <v>6.1</v>
      </c>
      <c r="AB44" s="6">
        <v>17.5</v>
      </c>
      <c r="AM44" s="12">
        <f t="shared" ref="AM44" si="53">(AB43-AB44)/AB43*100</f>
        <v>27.083333333333332</v>
      </c>
    </row>
    <row r="45" spans="1:83" s="6" customFormat="1" x14ac:dyDescent="0.3">
      <c r="A45" s="6">
        <v>19</v>
      </c>
      <c r="B45" s="6" t="s">
        <v>343</v>
      </c>
      <c r="C45" s="6" t="s">
        <v>300</v>
      </c>
      <c r="D45" s="6">
        <v>0.4</v>
      </c>
      <c r="E45" s="6">
        <v>1998</v>
      </c>
      <c r="H45" s="6" t="s">
        <v>343</v>
      </c>
      <c r="J45" s="6" t="s">
        <v>347</v>
      </c>
      <c r="K45" s="6" t="s">
        <v>348</v>
      </c>
      <c r="L45" s="6" t="s">
        <v>300</v>
      </c>
      <c r="Q45" s="6">
        <v>6.6</v>
      </c>
      <c r="AB45" s="6">
        <v>18.3</v>
      </c>
      <c r="AM45" s="12">
        <f t="shared" ref="AM45" si="54">(AB43-AB45)/AB43*100</f>
        <v>23.749999999999996</v>
      </c>
    </row>
    <row r="46" spans="1:83" s="8" customFormat="1" x14ac:dyDescent="0.3">
      <c r="A46" s="8">
        <v>28</v>
      </c>
      <c r="B46" s="8" t="s">
        <v>52</v>
      </c>
      <c r="E46" s="8">
        <v>2006</v>
      </c>
      <c r="Q46" s="8">
        <v>15.1</v>
      </c>
      <c r="AB46" s="8">
        <v>15.7</v>
      </c>
      <c r="CE46" s="8" t="s">
        <v>461</v>
      </c>
    </row>
    <row r="47" spans="1:83" s="8" customFormat="1" x14ac:dyDescent="0.3">
      <c r="A47" s="8">
        <v>28</v>
      </c>
      <c r="B47" s="8" t="s">
        <v>449</v>
      </c>
      <c r="E47" s="8">
        <v>2006</v>
      </c>
      <c r="Q47" s="8">
        <v>8.4</v>
      </c>
      <c r="AB47" s="8">
        <v>8.9</v>
      </c>
      <c r="AM47" s="9">
        <f>(AB46-AB47)/AB46*100</f>
        <v>43.312101910828019</v>
      </c>
    </row>
    <row r="48" spans="1:83" s="8" customFormat="1" x14ac:dyDescent="0.3">
      <c r="A48" s="8">
        <v>28</v>
      </c>
      <c r="B48" s="8" t="s">
        <v>52</v>
      </c>
      <c r="E48" s="8">
        <v>2007</v>
      </c>
      <c r="Q48" s="8">
        <v>13.9</v>
      </c>
      <c r="AB48" s="8">
        <v>65.8</v>
      </c>
    </row>
    <row r="49" spans="1:83" s="8" customFormat="1" x14ac:dyDescent="0.3">
      <c r="A49" s="8">
        <v>28</v>
      </c>
      <c r="B49" s="8" t="s">
        <v>449</v>
      </c>
      <c r="E49" s="8">
        <v>2007</v>
      </c>
      <c r="Q49" s="8">
        <v>4.4000000000000004</v>
      </c>
      <c r="AB49" s="8">
        <v>21</v>
      </c>
      <c r="AM49" s="9">
        <f t="shared" ref="AM49" si="55">(AB48-AB49)/AB48*100</f>
        <v>68.085106382978722</v>
      </c>
    </row>
    <row r="50" spans="1:83" s="8" customFormat="1" x14ac:dyDescent="0.3">
      <c r="A50" s="8">
        <v>28</v>
      </c>
      <c r="B50" s="8" t="s">
        <v>52</v>
      </c>
      <c r="E50" s="8">
        <v>2008</v>
      </c>
      <c r="Q50" s="8">
        <v>13</v>
      </c>
      <c r="AB50" s="8">
        <v>49.5</v>
      </c>
    </row>
    <row r="51" spans="1:83" s="8" customFormat="1" x14ac:dyDescent="0.3">
      <c r="A51" s="8">
        <v>28</v>
      </c>
      <c r="B51" s="8" t="s">
        <v>449</v>
      </c>
      <c r="E51" s="8">
        <v>2008</v>
      </c>
      <c r="Q51" s="8">
        <v>3</v>
      </c>
      <c r="AB51" s="8">
        <v>17.8</v>
      </c>
      <c r="AM51" s="9">
        <f t="shared" ref="AM51" si="56">(AB50-AB51)/AB50*100</f>
        <v>64.040404040404042</v>
      </c>
    </row>
    <row r="52" spans="1:83" s="8" customFormat="1" x14ac:dyDescent="0.3">
      <c r="A52" s="8">
        <v>28</v>
      </c>
      <c r="B52" s="8" t="s">
        <v>52</v>
      </c>
      <c r="E52" s="8">
        <v>2009</v>
      </c>
      <c r="Q52" s="8">
        <v>13</v>
      </c>
      <c r="AB52" s="8">
        <v>28.3</v>
      </c>
    </row>
    <row r="53" spans="1:83" s="8" customFormat="1" x14ac:dyDescent="0.3">
      <c r="A53" s="8">
        <v>28</v>
      </c>
      <c r="B53" s="8" t="s">
        <v>449</v>
      </c>
      <c r="E53" s="8">
        <v>2009</v>
      </c>
      <c r="Q53" s="8">
        <v>2.6</v>
      </c>
      <c r="AB53" s="8">
        <v>6</v>
      </c>
      <c r="AM53" s="9">
        <f t="shared" ref="AM53:AM69" si="57">(AB52-AB53)/AB52*100</f>
        <v>78.798586572438168</v>
      </c>
    </row>
    <row r="54" spans="1:83" s="21" customFormat="1" x14ac:dyDescent="0.3">
      <c r="A54" s="17">
        <v>28</v>
      </c>
      <c r="B54" s="17" t="s">
        <v>52</v>
      </c>
      <c r="C54" s="17"/>
      <c r="D54" s="17"/>
      <c r="E54" s="17" t="s">
        <v>450</v>
      </c>
      <c r="Q54" s="21">
        <v>15.1</v>
      </c>
      <c r="AB54" s="21">
        <v>14.8</v>
      </c>
      <c r="CE54" s="8" t="s">
        <v>461</v>
      </c>
    </row>
    <row r="55" spans="1:83" s="21" customFormat="1" x14ac:dyDescent="0.3">
      <c r="A55" s="17">
        <v>28</v>
      </c>
      <c r="B55" s="17" t="s">
        <v>449</v>
      </c>
      <c r="C55" s="17"/>
      <c r="D55" s="17"/>
      <c r="E55" s="17" t="s">
        <v>450</v>
      </c>
      <c r="Q55" s="21">
        <v>8.5</v>
      </c>
      <c r="AB55" s="21">
        <v>8.6999999999999993</v>
      </c>
      <c r="AM55" s="9">
        <f t="shared" si="57"/>
        <v>41.216216216216225</v>
      </c>
    </row>
    <row r="56" spans="1:83" s="21" customFormat="1" x14ac:dyDescent="0.3">
      <c r="A56" s="17">
        <v>28</v>
      </c>
      <c r="B56" s="17" t="s">
        <v>52</v>
      </c>
      <c r="C56" s="17"/>
      <c r="D56" s="17"/>
      <c r="E56" s="17" t="s">
        <v>451</v>
      </c>
      <c r="Q56" s="21">
        <v>15.3</v>
      </c>
      <c r="AB56" s="21">
        <v>0.8</v>
      </c>
    </row>
    <row r="57" spans="1:83" s="21" customFormat="1" x14ac:dyDescent="0.3">
      <c r="A57" s="17">
        <v>28</v>
      </c>
      <c r="B57" s="17" t="s">
        <v>449</v>
      </c>
      <c r="C57" s="17"/>
      <c r="D57" s="17"/>
      <c r="E57" s="17" t="s">
        <v>452</v>
      </c>
      <c r="Q57" s="21">
        <v>6</v>
      </c>
      <c r="AB57" s="21">
        <v>0.2</v>
      </c>
      <c r="AM57" s="9">
        <f t="shared" si="57"/>
        <v>75.000000000000014</v>
      </c>
    </row>
    <row r="58" spans="1:83" s="21" customFormat="1" x14ac:dyDescent="0.3">
      <c r="A58" s="17">
        <v>28</v>
      </c>
      <c r="B58" s="17" t="s">
        <v>52</v>
      </c>
      <c r="C58" s="17"/>
      <c r="D58" s="17"/>
      <c r="E58" s="17" t="s">
        <v>453</v>
      </c>
      <c r="Q58" s="21">
        <v>15</v>
      </c>
      <c r="AB58" s="21">
        <v>25.4</v>
      </c>
    </row>
    <row r="59" spans="1:83" s="21" customFormat="1" x14ac:dyDescent="0.3">
      <c r="A59" s="17">
        <v>28</v>
      </c>
      <c r="B59" s="17" t="s">
        <v>449</v>
      </c>
      <c r="C59" s="17"/>
      <c r="D59" s="17"/>
      <c r="E59" s="17" t="s">
        <v>454</v>
      </c>
      <c r="Q59" s="21">
        <v>4.5999999999999996</v>
      </c>
      <c r="AB59" s="21">
        <v>7.7</v>
      </c>
      <c r="AM59" s="9">
        <f t="shared" si="57"/>
        <v>69.685039370078741</v>
      </c>
    </row>
    <row r="60" spans="1:83" s="21" customFormat="1" x14ac:dyDescent="0.3">
      <c r="A60" s="17">
        <v>28</v>
      </c>
      <c r="B60" s="17" t="s">
        <v>52</v>
      </c>
      <c r="C60" s="17"/>
      <c r="D60" s="17"/>
      <c r="E60" s="17" t="s">
        <v>455</v>
      </c>
      <c r="Q60" s="21">
        <v>12.7</v>
      </c>
      <c r="AB60" s="21">
        <v>40.4</v>
      </c>
    </row>
    <row r="61" spans="1:83" s="21" customFormat="1" x14ac:dyDescent="0.3">
      <c r="A61" s="17">
        <v>28</v>
      </c>
      <c r="B61" s="17" t="s">
        <v>449</v>
      </c>
      <c r="C61" s="17"/>
      <c r="D61" s="17"/>
      <c r="E61" s="17" t="s">
        <v>456</v>
      </c>
      <c r="Q61" s="21">
        <v>4.3</v>
      </c>
      <c r="AB61" s="21">
        <v>13.3</v>
      </c>
      <c r="AM61" s="9">
        <f t="shared" si="57"/>
        <v>67.079207920792072</v>
      </c>
    </row>
    <row r="62" spans="1:83" s="21" customFormat="1" x14ac:dyDescent="0.3">
      <c r="A62" s="17">
        <v>28</v>
      </c>
      <c r="B62" s="17" t="s">
        <v>52</v>
      </c>
      <c r="C62" s="17"/>
      <c r="D62" s="17"/>
      <c r="E62" s="17" t="s">
        <v>457</v>
      </c>
      <c r="Q62" s="21">
        <v>13.1</v>
      </c>
      <c r="AB62" s="21">
        <v>43.8</v>
      </c>
    </row>
    <row r="63" spans="1:83" s="21" customFormat="1" x14ac:dyDescent="0.3">
      <c r="A63" s="17">
        <v>28</v>
      </c>
      <c r="B63" s="17" t="s">
        <v>449</v>
      </c>
      <c r="C63" s="17"/>
      <c r="D63" s="17"/>
      <c r="E63" s="17" t="s">
        <v>457</v>
      </c>
      <c r="Q63" s="21">
        <v>3.1</v>
      </c>
      <c r="AB63" s="21">
        <v>15.8</v>
      </c>
      <c r="AM63" s="9">
        <f t="shared" si="57"/>
        <v>63.926940639269404</v>
      </c>
    </row>
    <row r="64" spans="1:83" s="21" customFormat="1" x14ac:dyDescent="0.3">
      <c r="A64" s="17">
        <v>28</v>
      </c>
      <c r="B64" s="17" t="s">
        <v>52</v>
      </c>
      <c r="C64" s="17"/>
      <c r="D64" s="17"/>
      <c r="E64" s="17" t="s">
        <v>458</v>
      </c>
      <c r="Q64" s="21">
        <v>12.1</v>
      </c>
      <c r="AB64" s="21">
        <v>5.7</v>
      </c>
    </row>
    <row r="65" spans="1:39" s="21" customFormat="1" x14ac:dyDescent="0.3">
      <c r="A65" s="17">
        <v>28</v>
      </c>
      <c r="B65" s="17" t="s">
        <v>449</v>
      </c>
      <c r="C65" s="17"/>
      <c r="D65" s="17"/>
      <c r="E65" s="17" t="s">
        <v>458</v>
      </c>
      <c r="Q65" s="21">
        <v>2</v>
      </c>
      <c r="AB65" s="21">
        <v>2</v>
      </c>
      <c r="AM65" s="9">
        <f t="shared" si="57"/>
        <v>64.912280701754383</v>
      </c>
    </row>
    <row r="66" spans="1:39" s="21" customFormat="1" x14ac:dyDescent="0.3">
      <c r="A66" s="17">
        <v>28</v>
      </c>
      <c r="B66" s="17" t="s">
        <v>52</v>
      </c>
      <c r="C66" s="17"/>
      <c r="D66" s="17"/>
      <c r="E66" s="17" t="s">
        <v>459</v>
      </c>
      <c r="Q66" s="21">
        <v>12.8</v>
      </c>
      <c r="AB66" s="21">
        <v>5.7</v>
      </c>
    </row>
    <row r="67" spans="1:39" s="21" customFormat="1" x14ac:dyDescent="0.3">
      <c r="A67" s="17">
        <v>28</v>
      </c>
      <c r="B67" s="17" t="s">
        <v>449</v>
      </c>
      <c r="C67" s="17"/>
      <c r="D67" s="17"/>
      <c r="E67" s="17" t="s">
        <v>459</v>
      </c>
      <c r="Q67" s="21">
        <v>3.4</v>
      </c>
      <c r="AB67" s="21">
        <v>3</v>
      </c>
      <c r="AM67" s="9">
        <f t="shared" si="57"/>
        <v>47.368421052631582</v>
      </c>
    </row>
    <row r="68" spans="1:39" s="21" customFormat="1" x14ac:dyDescent="0.3">
      <c r="A68" s="17">
        <v>28</v>
      </c>
      <c r="B68" s="17" t="s">
        <v>52</v>
      </c>
      <c r="C68" s="17"/>
      <c r="D68" s="17"/>
      <c r="E68" s="17" t="s">
        <v>460</v>
      </c>
      <c r="Q68" s="21">
        <v>13.1</v>
      </c>
      <c r="AB68" s="21">
        <v>22.6</v>
      </c>
    </row>
    <row r="69" spans="1:39" s="21" customFormat="1" x14ac:dyDescent="0.3">
      <c r="A69" s="17">
        <v>28</v>
      </c>
      <c r="B69" s="17" t="s">
        <v>449</v>
      </c>
      <c r="C69" s="17"/>
      <c r="D69" s="17"/>
      <c r="E69" s="17" t="s">
        <v>460</v>
      </c>
      <c r="Q69" s="21">
        <v>2.1</v>
      </c>
      <c r="AB69" s="21">
        <v>3</v>
      </c>
      <c r="AM69" s="9">
        <f t="shared" si="57"/>
        <v>86.725663716814154</v>
      </c>
    </row>
    <row r="70" spans="1:39" s="4" customFormat="1" x14ac:dyDescent="0.3">
      <c r="A70" s="4">
        <v>29</v>
      </c>
      <c r="B70" s="4" t="s">
        <v>470</v>
      </c>
      <c r="E70" s="4">
        <v>1991</v>
      </c>
      <c r="Q70" s="4">
        <v>39</v>
      </c>
      <c r="AB70" s="4">
        <v>201</v>
      </c>
    </row>
    <row r="71" spans="1:39" s="4" customFormat="1" x14ac:dyDescent="0.3">
      <c r="A71" s="4">
        <v>29</v>
      </c>
      <c r="B71" s="4" t="s">
        <v>68</v>
      </c>
      <c r="E71" s="4">
        <v>1991</v>
      </c>
      <c r="Q71" s="4">
        <v>29</v>
      </c>
      <c r="AB71" s="4">
        <v>230</v>
      </c>
    </row>
    <row r="72" spans="1:39" s="4" customFormat="1" x14ac:dyDescent="0.3">
      <c r="A72" s="4">
        <v>29</v>
      </c>
      <c r="B72" s="4" t="s">
        <v>471</v>
      </c>
      <c r="E72" s="4">
        <v>1991</v>
      </c>
      <c r="Q72" s="4">
        <v>37</v>
      </c>
      <c r="AB72" s="4">
        <v>234</v>
      </c>
    </row>
    <row r="73" spans="1:39" s="4" customFormat="1" x14ac:dyDescent="0.3">
      <c r="A73" s="4">
        <v>29</v>
      </c>
      <c r="B73" s="4" t="s">
        <v>472</v>
      </c>
      <c r="E73" s="4">
        <v>1991</v>
      </c>
      <c r="Q73" s="4">
        <v>4.0999999999999996</v>
      </c>
      <c r="AB73" s="4">
        <v>4.8</v>
      </c>
      <c r="AM73" s="5">
        <f>(AB70-AB73)/AB70*100</f>
        <v>97.611940298507463</v>
      </c>
    </row>
    <row r="74" spans="1:39" s="4" customFormat="1" x14ac:dyDescent="0.3">
      <c r="A74" s="4">
        <v>29</v>
      </c>
      <c r="B74" s="4" t="s">
        <v>473</v>
      </c>
      <c r="E74" s="4">
        <v>1991</v>
      </c>
      <c r="Q74" s="4">
        <v>3.9</v>
      </c>
      <c r="AB74" s="4">
        <v>5</v>
      </c>
      <c r="AM74" s="5">
        <f>(AB70-AB74)/AB70*100</f>
        <v>97.512437810945272</v>
      </c>
    </row>
    <row r="75" spans="1:39" s="4" customFormat="1" x14ac:dyDescent="0.3">
      <c r="A75" s="4">
        <v>29</v>
      </c>
      <c r="B75" s="4" t="s">
        <v>470</v>
      </c>
      <c r="E75" s="4">
        <v>1992</v>
      </c>
      <c r="Q75" s="4">
        <v>40</v>
      </c>
      <c r="AB75" s="4">
        <v>152</v>
      </c>
    </row>
    <row r="76" spans="1:39" s="4" customFormat="1" x14ac:dyDescent="0.3">
      <c r="A76" s="4">
        <v>29</v>
      </c>
      <c r="B76" s="4" t="s">
        <v>68</v>
      </c>
      <c r="E76" s="4">
        <v>1992</v>
      </c>
      <c r="Q76" s="4">
        <v>26</v>
      </c>
      <c r="AB76" s="4">
        <v>92.8</v>
      </c>
    </row>
    <row r="77" spans="1:39" s="4" customFormat="1" x14ac:dyDescent="0.3">
      <c r="A77" s="4">
        <v>29</v>
      </c>
      <c r="B77" s="4" t="s">
        <v>471</v>
      </c>
      <c r="E77" s="4">
        <v>1992</v>
      </c>
      <c r="Q77" s="4">
        <v>27</v>
      </c>
      <c r="AB77" s="4">
        <v>138</v>
      </c>
    </row>
    <row r="78" spans="1:39" s="4" customFormat="1" x14ac:dyDescent="0.3">
      <c r="A78" s="4">
        <v>29</v>
      </c>
      <c r="B78" s="4" t="s">
        <v>472</v>
      </c>
      <c r="E78" s="4">
        <v>1992</v>
      </c>
      <c r="Q78" s="4">
        <v>3.8</v>
      </c>
      <c r="AB78" s="4">
        <v>6.1</v>
      </c>
      <c r="AM78" s="5">
        <f>(AB75-AB78)/AB75*100</f>
        <v>95.986842105263165</v>
      </c>
    </row>
    <row r="79" spans="1:39" s="4" customFormat="1" x14ac:dyDescent="0.3">
      <c r="A79" s="4">
        <v>29</v>
      </c>
      <c r="B79" s="4" t="s">
        <v>473</v>
      </c>
      <c r="E79" s="4">
        <v>1992</v>
      </c>
      <c r="Q79" s="4">
        <v>1.3</v>
      </c>
      <c r="AB79" s="4">
        <v>3.2</v>
      </c>
      <c r="AM79" s="5">
        <f>(AB75-AB79)/AB75*100</f>
        <v>97.894736842105274</v>
      </c>
    </row>
    <row r="80" spans="1:39" s="4" customFormat="1" x14ac:dyDescent="0.3">
      <c r="A80" s="4">
        <v>29</v>
      </c>
      <c r="B80" s="4" t="s">
        <v>470</v>
      </c>
      <c r="E80" s="4">
        <v>1993</v>
      </c>
      <c r="Q80" s="4">
        <v>20</v>
      </c>
      <c r="AB80" s="4">
        <v>256</v>
      </c>
    </row>
    <row r="81" spans="1:83" s="4" customFormat="1" x14ac:dyDescent="0.3">
      <c r="A81" s="4">
        <v>29</v>
      </c>
      <c r="B81" s="4" t="s">
        <v>68</v>
      </c>
      <c r="E81" s="4">
        <v>1993</v>
      </c>
      <c r="Q81" s="4">
        <v>14</v>
      </c>
      <c r="AB81" s="4">
        <v>198</v>
      </c>
    </row>
    <row r="82" spans="1:83" s="4" customFormat="1" x14ac:dyDescent="0.3">
      <c r="A82" s="4">
        <v>29</v>
      </c>
      <c r="B82" s="4" t="s">
        <v>471</v>
      </c>
      <c r="E82" s="4">
        <v>1993</v>
      </c>
      <c r="Q82" s="4">
        <v>13</v>
      </c>
      <c r="AB82" s="4">
        <v>180</v>
      </c>
    </row>
    <row r="83" spans="1:83" s="4" customFormat="1" x14ac:dyDescent="0.3">
      <c r="A83" s="4">
        <v>29</v>
      </c>
      <c r="B83" s="4" t="s">
        <v>472</v>
      </c>
      <c r="E83" s="4">
        <v>1993</v>
      </c>
      <c r="Q83" s="4">
        <v>1.3</v>
      </c>
      <c r="AB83" s="4">
        <v>12.1</v>
      </c>
      <c r="AM83" s="5">
        <f>(AB80-AB83)/AB80*100</f>
        <v>95.2734375</v>
      </c>
    </row>
    <row r="84" spans="1:83" s="4" customFormat="1" x14ac:dyDescent="0.3">
      <c r="A84" s="4">
        <v>29</v>
      </c>
      <c r="B84" s="4" t="s">
        <v>473</v>
      </c>
      <c r="E84" s="4">
        <v>1993</v>
      </c>
      <c r="Q84" s="4">
        <v>0.3</v>
      </c>
      <c r="AB84" s="4">
        <v>4.4000000000000004</v>
      </c>
      <c r="AM84" s="5">
        <f>(AB80-AB84)/AB80*100</f>
        <v>98.28125</v>
      </c>
    </row>
    <row r="85" spans="1:83" s="6" customFormat="1" x14ac:dyDescent="0.3">
      <c r="A85" s="6">
        <v>55</v>
      </c>
      <c r="B85" s="6" t="s">
        <v>52</v>
      </c>
      <c r="C85" s="6" t="s">
        <v>362</v>
      </c>
      <c r="D85" s="6">
        <v>0.7</v>
      </c>
      <c r="E85" s="6">
        <v>2009</v>
      </c>
      <c r="F85" s="6" t="s">
        <v>287</v>
      </c>
      <c r="G85" s="6" t="s">
        <v>286</v>
      </c>
      <c r="H85" s="6" t="s">
        <v>764</v>
      </c>
      <c r="I85" s="6" t="s">
        <v>52</v>
      </c>
      <c r="J85" s="6" t="s">
        <v>765</v>
      </c>
      <c r="K85" s="6" t="s">
        <v>766</v>
      </c>
      <c r="L85" s="6" t="s">
        <v>767</v>
      </c>
      <c r="AB85" s="6">
        <v>21</v>
      </c>
      <c r="CE85" s="6" t="s">
        <v>763</v>
      </c>
    </row>
    <row r="86" spans="1:83" s="6" customFormat="1" x14ac:dyDescent="0.3">
      <c r="A86" s="6">
        <v>55</v>
      </c>
      <c r="B86" s="6" t="s">
        <v>761</v>
      </c>
      <c r="C86" s="6" t="s">
        <v>362</v>
      </c>
      <c r="D86" s="6">
        <v>0.7</v>
      </c>
      <c r="E86" s="6">
        <v>2009</v>
      </c>
      <c r="H86" s="6" t="s">
        <v>761</v>
      </c>
      <c r="I86" s="6" t="s">
        <v>761</v>
      </c>
      <c r="J86" s="6" t="s">
        <v>765</v>
      </c>
      <c r="K86" s="6" t="s">
        <v>766</v>
      </c>
      <c r="L86" s="6" t="s">
        <v>767</v>
      </c>
      <c r="AB86" s="6">
        <v>22</v>
      </c>
      <c r="AM86" s="7">
        <f>(AB85-AB86)/AB85*100</f>
        <v>-4.7619047619047619</v>
      </c>
    </row>
    <row r="87" spans="1:83" s="6" customFormat="1" x14ac:dyDescent="0.3">
      <c r="A87" s="6">
        <v>55</v>
      </c>
      <c r="B87" s="6" t="s">
        <v>407</v>
      </c>
      <c r="C87" s="6" t="s">
        <v>362</v>
      </c>
      <c r="D87" s="6">
        <v>0.7</v>
      </c>
      <c r="E87" s="6">
        <v>2009</v>
      </c>
      <c r="H87" s="6" t="s">
        <v>407</v>
      </c>
      <c r="I87" s="6" t="s">
        <v>407</v>
      </c>
      <c r="J87" s="6" t="s">
        <v>765</v>
      </c>
      <c r="K87" s="6" t="s">
        <v>766</v>
      </c>
      <c r="L87" s="6" t="s">
        <v>767</v>
      </c>
      <c r="AB87" s="6">
        <v>8.1</v>
      </c>
      <c r="AM87" s="7">
        <f>(AB85-AB87)/AB85*100</f>
        <v>61.428571428571431</v>
      </c>
    </row>
    <row r="88" spans="1:83" s="6" customFormat="1" x14ac:dyDescent="0.3">
      <c r="A88" s="6">
        <v>55</v>
      </c>
      <c r="B88" s="6" t="s">
        <v>762</v>
      </c>
      <c r="C88" s="6" t="s">
        <v>362</v>
      </c>
      <c r="D88" s="6">
        <v>0.7</v>
      </c>
      <c r="E88" s="6">
        <v>2009</v>
      </c>
      <c r="H88" s="6" t="s">
        <v>762</v>
      </c>
      <c r="I88" s="6" t="s">
        <v>762</v>
      </c>
      <c r="J88" s="6" t="s">
        <v>765</v>
      </c>
      <c r="K88" s="6" t="s">
        <v>766</v>
      </c>
      <c r="L88" s="6" t="s">
        <v>767</v>
      </c>
      <c r="AB88" s="6">
        <v>8.8000000000000007</v>
      </c>
      <c r="AM88" s="7">
        <f>(AB85-AB88)/AB85*100</f>
        <v>58.095238095238088</v>
      </c>
    </row>
    <row r="89" spans="1:83" s="6" customFormat="1" x14ac:dyDescent="0.3">
      <c r="A89" s="6">
        <v>55</v>
      </c>
      <c r="B89" s="6" t="s">
        <v>471</v>
      </c>
      <c r="C89" s="6" t="s">
        <v>362</v>
      </c>
      <c r="D89" s="6">
        <v>0.7</v>
      </c>
      <c r="E89" s="6">
        <v>2010</v>
      </c>
      <c r="H89" s="6" t="s">
        <v>764</v>
      </c>
      <c r="I89" s="6" t="s">
        <v>414</v>
      </c>
      <c r="J89" s="6" t="s">
        <v>765</v>
      </c>
      <c r="K89" s="6" t="s">
        <v>766</v>
      </c>
      <c r="L89" s="6" t="s">
        <v>767</v>
      </c>
      <c r="AB89" s="6">
        <v>9.8000000000000007</v>
      </c>
    </row>
    <row r="90" spans="1:83" s="6" customFormat="1" x14ac:dyDescent="0.3">
      <c r="A90" s="6">
        <v>55</v>
      </c>
      <c r="B90" s="6" t="s">
        <v>761</v>
      </c>
      <c r="C90" s="6" t="s">
        <v>362</v>
      </c>
      <c r="D90" s="6">
        <v>0.7</v>
      </c>
      <c r="E90" s="6">
        <v>2010</v>
      </c>
      <c r="H90" s="6" t="s">
        <v>761</v>
      </c>
      <c r="I90" s="6" t="s">
        <v>761</v>
      </c>
      <c r="J90" s="6" t="s">
        <v>765</v>
      </c>
      <c r="K90" s="6" t="s">
        <v>766</v>
      </c>
      <c r="L90" s="6" t="s">
        <v>767</v>
      </c>
      <c r="AB90" s="6">
        <v>11</v>
      </c>
      <c r="AM90" s="7">
        <f>(AB89-AB90)/AB89*100</f>
        <v>-12.244897959183664</v>
      </c>
    </row>
    <row r="91" spans="1:83" s="6" customFormat="1" x14ac:dyDescent="0.3">
      <c r="A91" s="6">
        <v>55</v>
      </c>
      <c r="B91" s="6" t="s">
        <v>407</v>
      </c>
      <c r="C91" s="6" t="s">
        <v>362</v>
      </c>
      <c r="D91" s="6">
        <v>0.7</v>
      </c>
      <c r="E91" s="6">
        <v>2010</v>
      </c>
      <c r="H91" s="6" t="s">
        <v>407</v>
      </c>
      <c r="I91" s="6" t="s">
        <v>407</v>
      </c>
      <c r="J91" s="6" t="s">
        <v>765</v>
      </c>
      <c r="K91" s="6" t="s">
        <v>766</v>
      </c>
      <c r="L91" s="6" t="s">
        <v>767</v>
      </c>
      <c r="AB91" s="6">
        <v>1.7</v>
      </c>
      <c r="AM91" s="7">
        <f>(AB89-AB91)/AB89*100</f>
        <v>82.653061224489804</v>
      </c>
    </row>
    <row r="92" spans="1:83" s="6" customFormat="1" x14ac:dyDescent="0.3">
      <c r="A92" s="6">
        <v>55</v>
      </c>
      <c r="B92" s="6" t="s">
        <v>762</v>
      </c>
      <c r="C92" s="6" t="s">
        <v>362</v>
      </c>
      <c r="D92" s="6">
        <v>0.7</v>
      </c>
      <c r="E92" s="6">
        <v>2010</v>
      </c>
      <c r="H92" s="6" t="s">
        <v>762</v>
      </c>
      <c r="I92" s="6" t="s">
        <v>762</v>
      </c>
      <c r="J92" s="6" t="s">
        <v>765</v>
      </c>
      <c r="K92" s="6" t="s">
        <v>766</v>
      </c>
      <c r="L92" s="6" t="s">
        <v>767</v>
      </c>
      <c r="AB92" s="6">
        <v>1.1000000000000001</v>
      </c>
      <c r="AM92" s="7">
        <f>(AB89-AB92)/AB89*100</f>
        <v>88.775510204081641</v>
      </c>
    </row>
    <row r="93" spans="1:83" s="6" customFormat="1" x14ac:dyDescent="0.3">
      <c r="A93" s="6">
        <v>55</v>
      </c>
      <c r="B93" s="6" t="s">
        <v>52</v>
      </c>
      <c r="C93" s="6" t="s">
        <v>362</v>
      </c>
      <c r="D93" s="6">
        <v>0.7</v>
      </c>
      <c r="E93" s="6">
        <v>2011</v>
      </c>
      <c r="H93" s="6" t="s">
        <v>764</v>
      </c>
      <c r="I93" s="6" t="s">
        <v>52</v>
      </c>
      <c r="J93" s="6" t="s">
        <v>765</v>
      </c>
      <c r="K93" s="6" t="s">
        <v>766</v>
      </c>
      <c r="L93" s="6" t="s">
        <v>767</v>
      </c>
      <c r="AB93" s="6">
        <v>7</v>
      </c>
    </row>
    <row r="94" spans="1:83" s="6" customFormat="1" x14ac:dyDescent="0.3">
      <c r="A94" s="6">
        <v>55</v>
      </c>
      <c r="B94" s="6" t="s">
        <v>761</v>
      </c>
      <c r="C94" s="6" t="s">
        <v>362</v>
      </c>
      <c r="D94" s="6">
        <v>0.7</v>
      </c>
      <c r="E94" s="6">
        <v>2011</v>
      </c>
      <c r="H94" s="6" t="s">
        <v>761</v>
      </c>
      <c r="I94" s="6" t="s">
        <v>761</v>
      </c>
      <c r="J94" s="6" t="s">
        <v>765</v>
      </c>
      <c r="K94" s="6" t="s">
        <v>766</v>
      </c>
      <c r="L94" s="6" t="s">
        <v>767</v>
      </c>
      <c r="AB94" s="6">
        <v>0.8</v>
      </c>
      <c r="AM94" s="7">
        <f>(AB93-AB94)/AB93*100</f>
        <v>88.571428571428584</v>
      </c>
    </row>
    <row r="95" spans="1:83" s="6" customFormat="1" x14ac:dyDescent="0.3">
      <c r="A95" s="6">
        <v>55</v>
      </c>
      <c r="B95" s="6" t="s">
        <v>407</v>
      </c>
      <c r="C95" s="6" t="s">
        <v>362</v>
      </c>
      <c r="D95" s="6">
        <v>0.7</v>
      </c>
      <c r="E95" s="6">
        <v>2011</v>
      </c>
      <c r="H95" s="6" t="s">
        <v>407</v>
      </c>
      <c r="I95" s="6" t="s">
        <v>407</v>
      </c>
      <c r="J95" s="6" t="s">
        <v>765</v>
      </c>
      <c r="K95" s="6" t="s">
        <v>766</v>
      </c>
      <c r="L95" s="6" t="s">
        <v>767</v>
      </c>
      <c r="AB95" s="6">
        <v>0.5</v>
      </c>
      <c r="AM95" s="7">
        <f>(AB93-AB95)/AB93*100</f>
        <v>92.857142857142861</v>
      </c>
    </row>
    <row r="96" spans="1:83" s="6" customFormat="1" x14ac:dyDescent="0.3">
      <c r="A96" s="6">
        <v>55</v>
      </c>
      <c r="B96" s="6" t="s">
        <v>762</v>
      </c>
      <c r="C96" s="6" t="s">
        <v>362</v>
      </c>
      <c r="D96" s="6">
        <v>0.7</v>
      </c>
      <c r="E96" s="6">
        <v>2011</v>
      </c>
      <c r="H96" s="6" t="s">
        <v>762</v>
      </c>
      <c r="I96" s="6" t="s">
        <v>762</v>
      </c>
      <c r="J96" s="6" t="s">
        <v>765</v>
      </c>
      <c r="K96" s="6" t="s">
        <v>766</v>
      </c>
      <c r="L96" s="6" t="s">
        <v>767</v>
      </c>
      <c r="AB96" s="6">
        <v>0.4</v>
      </c>
      <c r="AM96" s="7">
        <f>(AB93-AB96)/AB93*100</f>
        <v>94.285714285714278</v>
      </c>
    </row>
    <row r="97" spans="1:77" s="8" customFormat="1" x14ac:dyDescent="0.3">
      <c r="A97" s="8">
        <v>64</v>
      </c>
      <c r="B97" s="8" t="s">
        <v>876</v>
      </c>
      <c r="C97" s="8" t="s">
        <v>879</v>
      </c>
      <c r="E97" s="8" t="s">
        <v>880</v>
      </c>
      <c r="F97" s="8" t="s">
        <v>881</v>
      </c>
      <c r="G97" s="8" t="s">
        <v>882</v>
      </c>
      <c r="H97" s="8" t="s">
        <v>472</v>
      </c>
      <c r="I97" s="8" t="s">
        <v>472</v>
      </c>
      <c r="J97" s="8" t="s">
        <v>878</v>
      </c>
      <c r="AX97" s="8">
        <v>1.2</v>
      </c>
      <c r="BC97" s="8">
        <v>2</v>
      </c>
      <c r="BT97" s="9">
        <f>(AX98-AX97)/AX98*100</f>
        <v>86.206896551724128</v>
      </c>
      <c r="BY97" s="9">
        <f>(BC98-BC97)/BC98*100</f>
        <v>0</v>
      </c>
    </row>
    <row r="98" spans="1:77" s="8" customFormat="1" x14ac:dyDescent="0.3">
      <c r="A98" s="8">
        <v>64</v>
      </c>
      <c r="B98" s="8" t="s">
        <v>52</v>
      </c>
      <c r="C98" s="8" t="s">
        <v>879</v>
      </c>
      <c r="E98" s="8" t="s">
        <v>880</v>
      </c>
      <c r="F98" s="8" t="s">
        <v>881</v>
      </c>
      <c r="G98" s="8" t="s">
        <v>882</v>
      </c>
      <c r="H98" s="8" t="s">
        <v>52</v>
      </c>
      <c r="I98" s="8" t="s">
        <v>52</v>
      </c>
      <c r="J98" s="8" t="s">
        <v>878</v>
      </c>
      <c r="AX98" s="8">
        <v>8.6999999999999993</v>
      </c>
      <c r="BC98" s="8">
        <v>2</v>
      </c>
    </row>
    <row r="99" spans="1:77" s="8" customFormat="1" x14ac:dyDescent="0.3">
      <c r="A99" s="8">
        <v>64</v>
      </c>
      <c r="B99" s="8" t="s">
        <v>877</v>
      </c>
      <c r="C99" s="8" t="s">
        <v>879</v>
      </c>
      <c r="E99" s="8" t="s">
        <v>880</v>
      </c>
      <c r="F99" s="8" t="s">
        <v>881</v>
      </c>
      <c r="G99" s="8" t="s">
        <v>882</v>
      </c>
      <c r="H99" s="8" t="s">
        <v>877</v>
      </c>
      <c r="I99" s="8" t="s">
        <v>877</v>
      </c>
      <c r="J99" s="8" t="s">
        <v>878</v>
      </c>
      <c r="AX99" s="8">
        <v>4.0999999999999996</v>
      </c>
      <c r="BC99" s="8">
        <v>3</v>
      </c>
      <c r="BT99" s="9">
        <f>(AX98-AX99)/AX98*100</f>
        <v>52.873563218390807</v>
      </c>
      <c r="BY99" s="9">
        <f>(BC98-BC99)/BC98*100</f>
        <v>-50</v>
      </c>
    </row>
    <row r="100" spans="1:77" s="4" customFormat="1" x14ac:dyDescent="0.3">
      <c r="A100" s="4">
        <v>65</v>
      </c>
      <c r="B100" s="4" t="s">
        <v>886</v>
      </c>
      <c r="C100" s="4" t="s">
        <v>889</v>
      </c>
      <c r="D100" s="4">
        <v>0.36</v>
      </c>
      <c r="E100" s="4">
        <v>1981</v>
      </c>
      <c r="F100" s="4" t="s">
        <v>890</v>
      </c>
      <c r="G100" s="4" t="s">
        <v>292</v>
      </c>
      <c r="H100" s="4" t="s">
        <v>633</v>
      </c>
      <c r="I100" s="4" t="s">
        <v>633</v>
      </c>
      <c r="AB100" s="4">
        <v>22.5</v>
      </c>
    </row>
    <row r="101" spans="1:77" s="4" customFormat="1" x14ac:dyDescent="0.3">
      <c r="A101" s="4">
        <v>65</v>
      </c>
      <c r="B101" s="4" t="s">
        <v>887</v>
      </c>
      <c r="C101" s="4" t="s">
        <v>889</v>
      </c>
      <c r="D101" s="4">
        <v>0.36</v>
      </c>
      <c r="E101" s="4">
        <v>1981</v>
      </c>
      <c r="F101" s="4" t="s">
        <v>890</v>
      </c>
      <c r="G101" s="4" t="s">
        <v>292</v>
      </c>
      <c r="H101" s="4" t="s">
        <v>633</v>
      </c>
      <c r="I101" s="4" t="s">
        <v>633</v>
      </c>
      <c r="AB101" s="4">
        <v>26.9</v>
      </c>
    </row>
    <row r="102" spans="1:77" s="4" customFormat="1" x14ac:dyDescent="0.3">
      <c r="A102" s="4">
        <v>65</v>
      </c>
      <c r="B102" s="4" t="s">
        <v>888</v>
      </c>
      <c r="C102" s="4" t="s">
        <v>889</v>
      </c>
      <c r="D102" s="4">
        <v>0.36</v>
      </c>
      <c r="E102" s="4">
        <v>1981</v>
      </c>
      <c r="F102" s="4" t="s">
        <v>890</v>
      </c>
      <c r="G102" s="4" t="s">
        <v>292</v>
      </c>
      <c r="H102" s="4" t="s">
        <v>891</v>
      </c>
      <c r="I102" s="4" t="s">
        <v>891</v>
      </c>
      <c r="AB102" s="4">
        <v>17.399999999999999</v>
      </c>
      <c r="AM102" s="5">
        <f>(AB101-AB102)/AB101*100</f>
        <v>35.315985130111528</v>
      </c>
    </row>
    <row r="103" spans="1:77" s="4" customFormat="1" x14ac:dyDescent="0.3">
      <c r="A103" s="4">
        <v>65</v>
      </c>
      <c r="B103" s="4" t="s">
        <v>876</v>
      </c>
      <c r="C103" s="4" t="s">
        <v>889</v>
      </c>
      <c r="D103" s="4">
        <v>0.36</v>
      </c>
      <c r="E103" s="4">
        <v>1981</v>
      </c>
      <c r="F103" s="4" t="s">
        <v>890</v>
      </c>
      <c r="G103" s="4" t="s">
        <v>292</v>
      </c>
      <c r="H103" s="4" t="s">
        <v>876</v>
      </c>
      <c r="I103" s="4" t="s">
        <v>876</v>
      </c>
      <c r="AB103" s="4">
        <v>8.1999999999999993</v>
      </c>
      <c r="AM103" s="5">
        <f>(AB101-AB103)/AB101*100</f>
        <v>69.516728624535318</v>
      </c>
    </row>
    <row r="104" spans="1:77" s="4" customFormat="1" x14ac:dyDescent="0.3">
      <c r="A104" s="4">
        <v>65</v>
      </c>
      <c r="B104" s="4" t="s">
        <v>886</v>
      </c>
      <c r="C104" s="4" t="s">
        <v>889</v>
      </c>
      <c r="D104" s="4">
        <v>0.36</v>
      </c>
      <c r="E104" s="4">
        <v>1982</v>
      </c>
      <c r="F104" s="4" t="s">
        <v>890</v>
      </c>
      <c r="G104" s="4" t="s">
        <v>292</v>
      </c>
      <c r="H104" s="4" t="s">
        <v>633</v>
      </c>
      <c r="I104" s="4" t="s">
        <v>633</v>
      </c>
      <c r="AB104" s="4">
        <v>7.4</v>
      </c>
    </row>
    <row r="105" spans="1:77" s="4" customFormat="1" x14ac:dyDescent="0.3">
      <c r="A105" s="4">
        <v>65</v>
      </c>
      <c r="B105" s="4" t="s">
        <v>887</v>
      </c>
      <c r="C105" s="4" t="s">
        <v>889</v>
      </c>
      <c r="D105" s="4">
        <v>0.36</v>
      </c>
      <c r="E105" s="4">
        <v>1982</v>
      </c>
      <c r="F105" s="4" t="s">
        <v>890</v>
      </c>
      <c r="G105" s="4" t="s">
        <v>292</v>
      </c>
      <c r="H105" s="4" t="s">
        <v>633</v>
      </c>
      <c r="I105" s="4" t="s">
        <v>633</v>
      </c>
      <c r="AB105" s="4">
        <v>13.7</v>
      </c>
    </row>
    <row r="106" spans="1:77" s="4" customFormat="1" x14ac:dyDescent="0.3">
      <c r="A106" s="4">
        <v>65</v>
      </c>
      <c r="B106" s="4" t="s">
        <v>888</v>
      </c>
      <c r="C106" s="4" t="s">
        <v>889</v>
      </c>
      <c r="D106" s="4">
        <v>0.36</v>
      </c>
      <c r="E106" s="4">
        <v>1982</v>
      </c>
      <c r="F106" s="4" t="s">
        <v>890</v>
      </c>
      <c r="G106" s="4" t="s">
        <v>292</v>
      </c>
      <c r="H106" s="4" t="s">
        <v>891</v>
      </c>
      <c r="I106" s="4" t="s">
        <v>891</v>
      </c>
      <c r="AB106" s="4">
        <v>4.5999999999999996</v>
      </c>
      <c r="AM106" s="5">
        <f>(AB105-AB106)/AB105*100</f>
        <v>66.423357664233578</v>
      </c>
    </row>
    <row r="107" spans="1:77" s="4" customFormat="1" x14ac:dyDescent="0.3">
      <c r="A107" s="4">
        <v>65</v>
      </c>
      <c r="B107" s="4" t="s">
        <v>876</v>
      </c>
      <c r="C107" s="4" t="s">
        <v>889</v>
      </c>
      <c r="D107" s="4">
        <v>0.36</v>
      </c>
      <c r="E107" s="4">
        <v>1982</v>
      </c>
      <c r="F107" s="4" t="s">
        <v>890</v>
      </c>
      <c r="G107" s="4" t="s">
        <v>292</v>
      </c>
      <c r="H107" s="4" t="s">
        <v>876</v>
      </c>
      <c r="I107" s="4" t="s">
        <v>876</v>
      </c>
      <c r="AB107" s="4">
        <v>5.6</v>
      </c>
      <c r="AM107" s="5">
        <f>(AB105-AB107)/AB105*100</f>
        <v>59.12408759124088</v>
      </c>
    </row>
    <row r="108" spans="1:77" s="4" customFormat="1" x14ac:dyDescent="0.3">
      <c r="A108" s="4">
        <v>65</v>
      </c>
      <c r="B108" s="4" t="s">
        <v>886</v>
      </c>
      <c r="C108" s="4" t="s">
        <v>889</v>
      </c>
      <c r="D108" s="4">
        <v>0.36</v>
      </c>
      <c r="E108" s="4">
        <v>1983</v>
      </c>
      <c r="F108" s="4" t="s">
        <v>890</v>
      </c>
      <c r="G108" s="4" t="s">
        <v>292</v>
      </c>
      <c r="H108" s="4" t="s">
        <v>633</v>
      </c>
      <c r="I108" s="4" t="s">
        <v>633</v>
      </c>
      <c r="AB108" s="4">
        <v>1</v>
      </c>
    </row>
    <row r="109" spans="1:77" s="4" customFormat="1" x14ac:dyDescent="0.3">
      <c r="A109" s="4">
        <v>65</v>
      </c>
      <c r="B109" s="4" t="s">
        <v>887</v>
      </c>
      <c r="C109" s="4" t="s">
        <v>889</v>
      </c>
      <c r="D109" s="4">
        <v>0.36</v>
      </c>
      <c r="E109" s="4">
        <v>1983</v>
      </c>
      <c r="F109" s="4" t="s">
        <v>890</v>
      </c>
      <c r="G109" s="4" t="s">
        <v>292</v>
      </c>
      <c r="H109" s="4" t="s">
        <v>633</v>
      </c>
      <c r="I109" s="4" t="s">
        <v>633</v>
      </c>
      <c r="AB109" s="4">
        <v>0.2</v>
      </c>
    </row>
    <row r="110" spans="1:77" s="4" customFormat="1" x14ac:dyDescent="0.3">
      <c r="A110" s="4">
        <v>65</v>
      </c>
      <c r="B110" s="4" t="s">
        <v>888</v>
      </c>
      <c r="C110" s="4" t="s">
        <v>889</v>
      </c>
      <c r="D110" s="4">
        <v>0.36</v>
      </c>
      <c r="E110" s="4">
        <v>1983</v>
      </c>
      <c r="F110" s="4" t="s">
        <v>890</v>
      </c>
      <c r="G110" s="4" t="s">
        <v>292</v>
      </c>
      <c r="H110" s="4" t="s">
        <v>891</v>
      </c>
      <c r="I110" s="4" t="s">
        <v>891</v>
      </c>
      <c r="AB110" s="4">
        <v>0.2</v>
      </c>
      <c r="AM110" s="5">
        <f>(AB109-AB110)/AB109*100</f>
        <v>0</v>
      </c>
    </row>
    <row r="111" spans="1:77" s="4" customFormat="1" x14ac:dyDescent="0.3">
      <c r="A111" s="4">
        <v>65</v>
      </c>
      <c r="B111" s="4" t="s">
        <v>876</v>
      </c>
      <c r="C111" s="4" t="s">
        <v>889</v>
      </c>
      <c r="D111" s="4">
        <v>0.36</v>
      </c>
      <c r="E111" s="4">
        <v>1983</v>
      </c>
      <c r="F111" s="4" t="s">
        <v>890</v>
      </c>
      <c r="G111" s="4" t="s">
        <v>292</v>
      </c>
      <c r="H111" s="4" t="s">
        <v>876</v>
      </c>
      <c r="I111" s="4" t="s">
        <v>876</v>
      </c>
      <c r="AB111" s="4">
        <v>0</v>
      </c>
      <c r="AM111" s="5">
        <f>(AB109-AB111)/AB109*100</f>
        <v>100</v>
      </c>
    </row>
    <row r="112" spans="1:77" s="4" customFormat="1" x14ac:dyDescent="0.3">
      <c r="A112" s="4">
        <v>65</v>
      </c>
      <c r="B112" s="4" t="s">
        <v>886</v>
      </c>
      <c r="C112" s="4" t="s">
        <v>889</v>
      </c>
      <c r="D112" s="4">
        <v>0.36</v>
      </c>
      <c r="E112" s="4">
        <v>1984</v>
      </c>
      <c r="F112" s="4" t="s">
        <v>890</v>
      </c>
      <c r="G112" s="4" t="s">
        <v>292</v>
      </c>
      <c r="H112" s="4" t="s">
        <v>633</v>
      </c>
      <c r="I112" s="4" t="s">
        <v>633</v>
      </c>
      <c r="AB112" s="4">
        <v>2.8</v>
      </c>
    </row>
    <row r="113" spans="1:39" s="4" customFormat="1" x14ac:dyDescent="0.3">
      <c r="A113" s="4">
        <v>65</v>
      </c>
      <c r="B113" s="4" t="s">
        <v>887</v>
      </c>
      <c r="C113" s="4" t="s">
        <v>889</v>
      </c>
      <c r="D113" s="4">
        <v>0.36</v>
      </c>
      <c r="E113" s="4">
        <v>1984</v>
      </c>
      <c r="F113" s="4" t="s">
        <v>890</v>
      </c>
      <c r="G113" s="4" t="s">
        <v>292</v>
      </c>
      <c r="H113" s="4" t="s">
        <v>633</v>
      </c>
      <c r="I113" s="4" t="s">
        <v>633</v>
      </c>
      <c r="AB113" s="4">
        <v>7.6</v>
      </c>
    </row>
    <row r="114" spans="1:39" s="4" customFormat="1" x14ac:dyDescent="0.3">
      <c r="A114" s="4">
        <v>65</v>
      </c>
      <c r="B114" s="4" t="s">
        <v>888</v>
      </c>
      <c r="C114" s="4" t="s">
        <v>889</v>
      </c>
      <c r="D114" s="4">
        <v>0.36</v>
      </c>
      <c r="E114" s="4">
        <v>1984</v>
      </c>
      <c r="F114" s="4" t="s">
        <v>890</v>
      </c>
      <c r="G114" s="4" t="s">
        <v>292</v>
      </c>
      <c r="H114" s="4" t="s">
        <v>891</v>
      </c>
      <c r="I114" s="4" t="s">
        <v>891</v>
      </c>
      <c r="AB114" s="4">
        <v>7.1</v>
      </c>
      <c r="AM114" s="5">
        <f>(AB113-AB114)/AB113*100</f>
        <v>6.5789473684210522</v>
      </c>
    </row>
    <row r="115" spans="1:39" s="4" customFormat="1" x14ac:dyDescent="0.3">
      <c r="A115" s="4">
        <v>65</v>
      </c>
      <c r="B115" s="4" t="s">
        <v>876</v>
      </c>
      <c r="C115" s="4" t="s">
        <v>889</v>
      </c>
      <c r="D115" s="4">
        <v>0.36</v>
      </c>
      <c r="E115" s="4">
        <v>1984</v>
      </c>
      <c r="F115" s="4" t="s">
        <v>890</v>
      </c>
      <c r="G115" s="4" t="s">
        <v>292</v>
      </c>
      <c r="H115" s="4" t="s">
        <v>876</v>
      </c>
      <c r="I115" s="4" t="s">
        <v>876</v>
      </c>
      <c r="AB115" s="4">
        <v>2.4</v>
      </c>
      <c r="AM115" s="5">
        <f>(AB113-AB115)/AB113*100</f>
        <v>68.421052631578931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13"/>
  <sheetViews>
    <sheetView workbookViewId="0">
      <pane ySplit="1" topLeftCell="A297" activePane="bottomLeft" state="frozen"/>
      <selection pane="bottomLeft" activeCell="A304" sqref="A304:XFD313"/>
    </sheetView>
  </sheetViews>
  <sheetFormatPr defaultRowHeight="14.4" x14ac:dyDescent="0.3"/>
  <cols>
    <col min="57" max="74" width="8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6</v>
      </c>
      <c r="B2" s="4" t="s">
        <v>229</v>
      </c>
      <c r="C2" s="4" t="s">
        <v>234</v>
      </c>
      <c r="D2" s="4">
        <v>0.49</v>
      </c>
      <c r="E2" s="4" t="s">
        <v>235</v>
      </c>
      <c r="F2" s="4" t="s">
        <v>236</v>
      </c>
      <c r="G2" s="4" t="s">
        <v>92</v>
      </c>
      <c r="H2" s="4" t="s">
        <v>239</v>
      </c>
      <c r="AX2" s="4">
        <v>2.7</v>
      </c>
      <c r="AY2" s="4">
        <v>0.5</v>
      </c>
      <c r="BA2" s="4">
        <v>4.5</v>
      </c>
      <c r="BB2" s="4">
        <v>2.7</v>
      </c>
      <c r="BC2" s="4">
        <v>8.5</v>
      </c>
      <c r="BI2" s="4">
        <v>1.8</v>
      </c>
      <c r="BJ2" s="4">
        <v>0.2</v>
      </c>
      <c r="BL2" s="4">
        <v>2.7</v>
      </c>
      <c r="BM2" s="4">
        <v>1.6</v>
      </c>
      <c r="BN2" s="4">
        <v>5.5</v>
      </c>
      <c r="BT2" s="5">
        <f>(BI3-BI2)/BI3*100</f>
        <v>83.177570093457931</v>
      </c>
      <c r="BU2" s="5">
        <f>(BJ3-BJ2)/BJ3*100</f>
        <v>96.296296296296291</v>
      </c>
      <c r="BV2" s="5"/>
      <c r="BW2" s="5">
        <f>(BL3-BL2)/BL3*100</f>
        <v>86.567164179104481</v>
      </c>
      <c r="BX2" s="5">
        <f>(BM3-BM2)/BM3*100</f>
        <v>94.4055944055944</v>
      </c>
      <c r="BY2" s="5">
        <f>(BN3-BN2)/BN3*100</f>
        <v>94.488977955911821</v>
      </c>
      <c r="CE2" s="4" t="s">
        <v>242</v>
      </c>
    </row>
    <row r="3" spans="1:83" s="4" customFormat="1" x14ac:dyDescent="0.3">
      <c r="A3" s="4">
        <v>6</v>
      </c>
      <c r="B3" s="4" t="s">
        <v>228</v>
      </c>
      <c r="C3" s="4" t="s">
        <v>234</v>
      </c>
      <c r="D3" s="4">
        <v>0.49</v>
      </c>
      <c r="E3" s="4" t="s">
        <v>235</v>
      </c>
      <c r="F3" s="4" t="s">
        <v>236</v>
      </c>
      <c r="G3" s="4" t="s">
        <v>92</v>
      </c>
      <c r="H3" s="4" t="s">
        <v>239</v>
      </c>
      <c r="AX3" s="4">
        <v>4.5</v>
      </c>
      <c r="AY3" s="4">
        <v>5.9</v>
      </c>
      <c r="BA3" s="4">
        <v>14.8</v>
      </c>
      <c r="BB3" s="4">
        <v>17.100000000000001</v>
      </c>
      <c r="BC3" s="4">
        <v>57.7</v>
      </c>
      <c r="BI3" s="4">
        <v>10.7</v>
      </c>
      <c r="BJ3" s="4">
        <v>5.4</v>
      </c>
      <c r="BL3" s="4">
        <v>20.100000000000001</v>
      </c>
      <c r="BM3" s="4">
        <v>28.6</v>
      </c>
      <c r="BN3" s="4">
        <v>99.8</v>
      </c>
    </row>
    <row r="4" spans="1:83" s="4" customFormat="1" x14ac:dyDescent="0.3">
      <c r="A4" s="4">
        <v>6</v>
      </c>
      <c r="B4" s="4" t="s">
        <v>230</v>
      </c>
      <c r="C4" s="4" t="s">
        <v>234</v>
      </c>
      <c r="D4" s="4">
        <v>0.5</v>
      </c>
      <c r="E4" s="4" t="s">
        <v>235</v>
      </c>
      <c r="F4" s="4" t="s">
        <v>237</v>
      </c>
      <c r="G4" s="4" t="s">
        <v>92</v>
      </c>
      <c r="H4" s="4" t="s">
        <v>240</v>
      </c>
      <c r="AX4" s="4">
        <v>2.5</v>
      </c>
      <c r="AY4" s="4">
        <v>3.3</v>
      </c>
      <c r="BA4" s="4">
        <v>9.1999999999999993</v>
      </c>
      <c r="BB4" s="4">
        <v>4.2</v>
      </c>
      <c r="BC4" s="4">
        <v>23.1</v>
      </c>
      <c r="BI4" s="4">
        <v>8.6999999999999993</v>
      </c>
      <c r="BJ4" s="4">
        <v>18.7</v>
      </c>
      <c r="BL4" s="4">
        <v>37.799999999999997</v>
      </c>
      <c r="BM4" s="4">
        <v>18.399999999999999</v>
      </c>
      <c r="BN4" s="4">
        <v>142.9</v>
      </c>
      <c r="BT4" s="5">
        <f>(BI5-BI4)/BI5*100</f>
        <v>71.568627450980387</v>
      </c>
      <c r="BU4" s="5">
        <f>(BJ5-BJ4)/BJ5*100</f>
        <v>87.841352405721722</v>
      </c>
      <c r="BV4" s="5"/>
      <c r="BW4" s="5">
        <f>(BL5-BL4)/BL5*100</f>
        <v>79.196477710511829</v>
      </c>
      <c r="BX4" s="5">
        <f>(BM5-BM4)/BM5*100</f>
        <v>79.978237214363432</v>
      </c>
      <c r="BY4" s="5">
        <f>(BN5-BN4)/BN5*100</f>
        <v>50.226401950539881</v>
      </c>
    </row>
    <row r="5" spans="1:83" s="4" customFormat="1" x14ac:dyDescent="0.3">
      <c r="A5" s="4">
        <v>6</v>
      </c>
      <c r="B5" s="4" t="s">
        <v>231</v>
      </c>
      <c r="C5" s="4" t="s">
        <v>234</v>
      </c>
      <c r="D5" s="4">
        <v>0.5</v>
      </c>
      <c r="E5" s="4" t="s">
        <v>235</v>
      </c>
      <c r="F5" s="4" t="s">
        <v>237</v>
      </c>
      <c r="G5" s="4" t="s">
        <v>92</v>
      </c>
      <c r="H5" s="4" t="s">
        <v>240</v>
      </c>
      <c r="AX5" s="4">
        <v>4.3</v>
      </c>
      <c r="AY5" s="4">
        <v>27.6</v>
      </c>
      <c r="BA5" s="4">
        <v>39.4</v>
      </c>
      <c r="BB5" s="4">
        <v>21.3</v>
      </c>
      <c r="BC5" s="4">
        <v>44.5</v>
      </c>
      <c r="BI5" s="4">
        <v>30.6</v>
      </c>
      <c r="BJ5" s="4">
        <v>153.80000000000001</v>
      </c>
      <c r="BL5" s="4">
        <v>181.7</v>
      </c>
      <c r="BM5" s="4">
        <v>91.9</v>
      </c>
      <c r="BN5" s="4">
        <v>287.10000000000002</v>
      </c>
    </row>
    <row r="6" spans="1:83" s="4" customFormat="1" x14ac:dyDescent="0.3">
      <c r="A6" s="4">
        <v>6</v>
      </c>
      <c r="B6" s="4" t="s">
        <v>232</v>
      </c>
      <c r="C6" s="4" t="s">
        <v>234</v>
      </c>
      <c r="D6" s="4">
        <v>0.14000000000000001</v>
      </c>
      <c r="E6" s="4" t="s">
        <v>235</v>
      </c>
      <c r="F6" s="4" t="s">
        <v>238</v>
      </c>
      <c r="G6" s="4" t="s">
        <v>92</v>
      </c>
      <c r="H6" s="4" t="s">
        <v>241</v>
      </c>
      <c r="AX6" s="4">
        <v>0.4</v>
      </c>
      <c r="AY6" s="4">
        <v>0.2</v>
      </c>
      <c r="BA6" s="4">
        <v>1.3</v>
      </c>
      <c r="BB6" s="4">
        <v>0.3</v>
      </c>
      <c r="BC6" s="4">
        <v>1</v>
      </c>
      <c r="BI6" s="4">
        <v>0.5</v>
      </c>
      <c r="BJ6" s="4">
        <v>0.3</v>
      </c>
      <c r="BL6" s="4">
        <v>1.7</v>
      </c>
      <c r="BM6" s="4">
        <v>0.5</v>
      </c>
      <c r="BN6" s="4">
        <v>1</v>
      </c>
      <c r="BT6" s="5">
        <f>(BI7-BI6)/BI7*100</f>
        <v>66.666666666666657</v>
      </c>
      <c r="BU6" s="5">
        <f>(BJ7-BJ6)/BJ7*100</f>
        <v>76.92307692307692</v>
      </c>
      <c r="BV6" s="5"/>
      <c r="BW6" s="5">
        <f>(BL7-BL6)/BL7*100</f>
        <v>50</v>
      </c>
      <c r="BX6" s="5">
        <f>(BM7-BM6)/BM7*100</f>
        <v>58.333333333333336</v>
      </c>
      <c r="BY6" s="5">
        <f>(BN7-BN6)/BN7*100</f>
        <v>60</v>
      </c>
    </row>
    <row r="7" spans="1:83" s="4" customFormat="1" x14ac:dyDescent="0.3">
      <c r="A7" s="4">
        <v>6</v>
      </c>
      <c r="B7" s="4" t="s">
        <v>233</v>
      </c>
      <c r="C7" s="4" t="s">
        <v>234</v>
      </c>
      <c r="D7" s="4">
        <v>0.14000000000000001</v>
      </c>
      <c r="E7" s="4" t="s">
        <v>235</v>
      </c>
      <c r="F7" s="4" t="s">
        <v>238</v>
      </c>
      <c r="G7" s="4" t="s">
        <v>92</v>
      </c>
      <c r="H7" s="4" t="s">
        <v>241</v>
      </c>
      <c r="AX7" s="4">
        <v>0.5</v>
      </c>
      <c r="AY7" s="4">
        <v>0.9</v>
      </c>
      <c r="BA7" s="4">
        <v>1.9</v>
      </c>
      <c r="BB7" s="4">
        <v>0.6</v>
      </c>
      <c r="BC7" s="4">
        <v>1.6</v>
      </c>
      <c r="BI7" s="4">
        <v>1.5</v>
      </c>
      <c r="BJ7" s="4">
        <v>1.3</v>
      </c>
      <c r="BL7" s="4">
        <v>3.4</v>
      </c>
      <c r="BM7" s="4">
        <v>1.2</v>
      </c>
      <c r="BN7" s="4">
        <v>2.5</v>
      </c>
    </row>
    <row r="8" spans="1:83" s="6" customFormat="1" x14ac:dyDescent="0.3">
      <c r="A8" s="6">
        <v>15</v>
      </c>
      <c r="B8" s="6" t="s">
        <v>281</v>
      </c>
      <c r="C8" s="6" t="s">
        <v>285</v>
      </c>
      <c r="D8" s="6">
        <v>15</v>
      </c>
      <c r="E8" s="6">
        <v>2012</v>
      </c>
      <c r="F8" s="6" t="s">
        <v>287</v>
      </c>
      <c r="G8" s="6" t="s">
        <v>286</v>
      </c>
      <c r="AB8" s="6">
        <v>0.1</v>
      </c>
      <c r="AE8" s="6">
        <v>0.1</v>
      </c>
      <c r="AM8" s="7">
        <f>AB10/AB9*100</f>
        <v>61.904761904761905</v>
      </c>
      <c r="AP8" s="7">
        <f>AE10/AE9*100</f>
        <v>63.157894736842103</v>
      </c>
    </row>
    <row r="9" spans="1:83" s="6" customFormat="1" x14ac:dyDescent="0.3">
      <c r="A9" s="6">
        <v>15</v>
      </c>
      <c r="B9" s="6" t="s">
        <v>282</v>
      </c>
      <c r="C9" s="6" t="s">
        <v>285</v>
      </c>
      <c r="D9" s="6">
        <v>15</v>
      </c>
      <c r="E9" s="6">
        <v>2012</v>
      </c>
      <c r="AB9" s="6">
        <v>147</v>
      </c>
      <c r="AE9" s="6">
        <v>152</v>
      </c>
    </row>
    <row r="10" spans="1:83" s="6" customFormat="1" x14ac:dyDescent="0.3">
      <c r="A10" s="6">
        <v>15</v>
      </c>
      <c r="B10" s="6" t="s">
        <v>288</v>
      </c>
      <c r="E10" s="6">
        <v>2012</v>
      </c>
      <c r="AB10" s="6">
        <v>91</v>
      </c>
      <c r="AE10" s="6">
        <v>96</v>
      </c>
    </row>
    <row r="11" spans="1:83" s="6" customFormat="1" x14ac:dyDescent="0.3">
      <c r="A11" s="6">
        <v>15</v>
      </c>
      <c r="B11" s="6" t="s">
        <v>281</v>
      </c>
      <c r="C11" s="6" t="s">
        <v>285</v>
      </c>
      <c r="D11" s="6">
        <v>15</v>
      </c>
      <c r="E11" s="6">
        <v>2013</v>
      </c>
      <c r="AB11" s="6">
        <v>246</v>
      </c>
      <c r="AE11" s="6">
        <v>278</v>
      </c>
      <c r="AM11" s="7">
        <f>AB13/AB12*100</f>
        <v>54.119547657512115</v>
      </c>
      <c r="AP11" s="7">
        <f>AE13/AE12*100</f>
        <v>50.778816199376941</v>
      </c>
    </row>
    <row r="12" spans="1:83" s="6" customFormat="1" x14ac:dyDescent="0.3">
      <c r="A12" s="6">
        <v>15</v>
      </c>
      <c r="B12" s="6" t="s">
        <v>282</v>
      </c>
      <c r="C12" s="6" t="s">
        <v>285</v>
      </c>
      <c r="D12" s="6">
        <v>15</v>
      </c>
      <c r="E12" s="6">
        <v>2013</v>
      </c>
      <c r="AB12" s="6">
        <v>619</v>
      </c>
      <c r="AE12" s="6">
        <v>642</v>
      </c>
    </row>
    <row r="13" spans="1:83" s="6" customFormat="1" x14ac:dyDescent="0.3">
      <c r="A13" s="6">
        <v>15</v>
      </c>
      <c r="B13" s="6" t="s">
        <v>288</v>
      </c>
      <c r="E13" s="6">
        <v>2013</v>
      </c>
      <c r="AB13" s="6">
        <v>335</v>
      </c>
      <c r="AE13" s="6">
        <v>326</v>
      </c>
    </row>
    <row r="14" spans="1:83" s="6" customFormat="1" x14ac:dyDescent="0.3">
      <c r="A14" s="6">
        <v>15</v>
      </c>
      <c r="B14" s="6" t="s">
        <v>283</v>
      </c>
      <c r="C14" s="6" t="s">
        <v>285</v>
      </c>
      <c r="D14" s="6">
        <v>9</v>
      </c>
      <c r="E14" s="6">
        <v>2012</v>
      </c>
      <c r="AB14" s="6">
        <v>0</v>
      </c>
      <c r="AE14" s="6">
        <v>0</v>
      </c>
      <c r="AM14" s="7">
        <f>AB16/AB15*100</f>
        <v>54</v>
      </c>
      <c r="AP14" s="7">
        <f>AE16/AE15*100</f>
        <v>55.769230769230774</v>
      </c>
    </row>
    <row r="15" spans="1:83" s="6" customFormat="1" x14ac:dyDescent="0.3">
      <c r="A15" s="6">
        <v>15</v>
      </c>
      <c r="B15" s="6" t="s">
        <v>284</v>
      </c>
      <c r="C15" s="6" t="s">
        <v>285</v>
      </c>
      <c r="D15" s="6">
        <v>9</v>
      </c>
      <c r="E15" s="6">
        <v>2012</v>
      </c>
      <c r="AB15" s="6">
        <v>50</v>
      </c>
      <c r="AE15" s="6">
        <v>52</v>
      </c>
    </row>
    <row r="16" spans="1:83" s="6" customFormat="1" x14ac:dyDescent="0.3">
      <c r="A16" s="6">
        <v>15</v>
      </c>
      <c r="B16" s="6" t="s">
        <v>289</v>
      </c>
      <c r="E16" s="6">
        <v>2012</v>
      </c>
      <c r="AB16" s="6">
        <v>27</v>
      </c>
      <c r="AE16" s="6">
        <v>29</v>
      </c>
    </row>
    <row r="17" spans="1:78" s="6" customFormat="1" x14ac:dyDescent="0.3">
      <c r="A17" s="6">
        <v>15</v>
      </c>
      <c r="B17" s="6" t="s">
        <v>283</v>
      </c>
      <c r="C17" s="6" t="s">
        <v>285</v>
      </c>
      <c r="D17" s="6">
        <v>9</v>
      </c>
      <c r="E17" s="6">
        <v>2013</v>
      </c>
      <c r="AB17" s="6">
        <v>114</v>
      </c>
      <c r="AE17" s="6">
        <v>127</v>
      </c>
      <c r="AM17" s="7">
        <f>AB19/AB18*100</f>
        <v>55.882352941176471</v>
      </c>
      <c r="AP17" s="7">
        <f>AE19/AE18*100</f>
        <v>54.414414414414416</v>
      </c>
    </row>
    <row r="18" spans="1:78" s="6" customFormat="1" x14ac:dyDescent="0.3">
      <c r="A18" s="6">
        <v>15</v>
      </c>
      <c r="B18" s="6" t="s">
        <v>284</v>
      </c>
      <c r="C18" s="6" t="s">
        <v>285</v>
      </c>
      <c r="D18" s="6">
        <v>9</v>
      </c>
      <c r="E18" s="6">
        <v>2013</v>
      </c>
      <c r="AB18" s="6">
        <v>544</v>
      </c>
      <c r="AE18" s="6">
        <v>555</v>
      </c>
    </row>
    <row r="19" spans="1:78" s="6" customFormat="1" x14ac:dyDescent="0.3">
      <c r="A19" s="6">
        <v>15</v>
      </c>
      <c r="B19" s="6" t="s">
        <v>289</v>
      </c>
      <c r="E19" s="6">
        <v>2013</v>
      </c>
      <c r="AB19" s="6">
        <v>304</v>
      </c>
      <c r="AE19" s="6">
        <v>302</v>
      </c>
    </row>
    <row r="20" spans="1:78" s="8" customFormat="1" x14ac:dyDescent="0.3">
      <c r="A20" s="8">
        <v>16</v>
      </c>
      <c r="B20" s="8" t="s">
        <v>220</v>
      </c>
      <c r="C20" s="8" t="s">
        <v>294</v>
      </c>
      <c r="D20" s="8">
        <v>26</v>
      </c>
      <c r="E20" s="8">
        <v>2010</v>
      </c>
      <c r="F20" s="8" t="s">
        <v>291</v>
      </c>
      <c r="G20" s="8" t="s">
        <v>292</v>
      </c>
      <c r="U20" s="8">
        <v>0.06</v>
      </c>
      <c r="V20" s="8">
        <v>0.17</v>
      </c>
      <c r="AQ20" s="9">
        <f>(AF22/AF21)*100</f>
        <v>25.97402597402597</v>
      </c>
      <c r="AR20" s="9">
        <f>(AG22/AG21)*100</f>
        <v>28.125</v>
      </c>
      <c r="AS20" s="9">
        <f>(AH22/AH21)*100</f>
        <v>31.310621014811762</v>
      </c>
    </row>
    <row r="21" spans="1:78" s="8" customFormat="1" x14ac:dyDescent="0.3">
      <c r="A21" s="8">
        <v>16</v>
      </c>
      <c r="B21" s="8" t="s">
        <v>221</v>
      </c>
      <c r="E21" s="8">
        <v>2010</v>
      </c>
      <c r="U21" s="8">
        <v>0.1</v>
      </c>
      <c r="V21" s="8">
        <v>0.25</v>
      </c>
      <c r="AF21" s="10">
        <v>77</v>
      </c>
      <c r="AG21" s="8">
        <v>192</v>
      </c>
      <c r="AH21" s="8">
        <v>70417</v>
      </c>
    </row>
    <row r="22" spans="1:78" s="8" customFormat="1" x14ac:dyDescent="0.3">
      <c r="A22" s="8">
        <v>16</v>
      </c>
      <c r="B22" s="8" t="s">
        <v>293</v>
      </c>
      <c r="E22" s="8">
        <v>2010</v>
      </c>
      <c r="AF22" s="8">
        <v>20</v>
      </c>
      <c r="AG22" s="8">
        <v>54</v>
      </c>
      <c r="AH22" s="8">
        <v>22048</v>
      </c>
    </row>
    <row r="23" spans="1:78" s="8" customFormat="1" x14ac:dyDescent="0.3">
      <c r="A23" s="8">
        <v>16</v>
      </c>
      <c r="B23" s="8" t="s">
        <v>220</v>
      </c>
      <c r="E23" s="8">
        <v>2011</v>
      </c>
      <c r="U23" s="8">
        <v>0.06</v>
      </c>
      <c r="V23" s="8">
        <v>0.2</v>
      </c>
      <c r="AQ23" s="9">
        <f>(AF25/AF24)*100</f>
        <v>27.777777777777779</v>
      </c>
      <c r="AR23" s="9">
        <f>(AG25/AG24)*100</f>
        <v>43.814432989690722</v>
      </c>
      <c r="AS23" s="9">
        <f>(AH25/AH24)*100</f>
        <v>38.862036355994533</v>
      </c>
    </row>
    <row r="24" spans="1:78" s="8" customFormat="1" x14ac:dyDescent="0.3">
      <c r="A24" s="8">
        <v>16</v>
      </c>
      <c r="B24" s="8" t="s">
        <v>221</v>
      </c>
      <c r="E24" s="8">
        <v>2011</v>
      </c>
      <c r="U24" s="8">
        <v>0.1</v>
      </c>
      <c r="V24" s="8">
        <v>0.36</v>
      </c>
      <c r="AF24" s="10">
        <v>54</v>
      </c>
      <c r="AG24" s="8">
        <v>194</v>
      </c>
      <c r="AH24" s="8">
        <v>95170</v>
      </c>
    </row>
    <row r="25" spans="1:78" s="8" customFormat="1" x14ac:dyDescent="0.3">
      <c r="A25" s="8">
        <v>16</v>
      </c>
      <c r="B25" s="8" t="s">
        <v>293</v>
      </c>
      <c r="E25" s="8">
        <v>2011</v>
      </c>
      <c r="AF25" s="8">
        <v>15</v>
      </c>
      <c r="AG25" s="8">
        <v>85</v>
      </c>
      <c r="AH25" s="8">
        <v>36985</v>
      </c>
    </row>
    <row r="26" spans="1:78" s="4" customFormat="1" x14ac:dyDescent="0.3">
      <c r="A26" s="4">
        <v>18</v>
      </c>
      <c r="B26" s="4" t="s">
        <v>326</v>
      </c>
      <c r="C26" s="4" t="s">
        <v>71</v>
      </c>
      <c r="D26" s="4">
        <v>53700</v>
      </c>
      <c r="E26" s="4" t="s">
        <v>331</v>
      </c>
      <c r="BC26" s="4">
        <v>5.1999999999999998E-2</v>
      </c>
      <c r="BD26" s="4">
        <v>8</v>
      </c>
    </row>
    <row r="27" spans="1:78" s="4" customFormat="1" x14ac:dyDescent="0.3">
      <c r="A27" s="4">
        <v>18</v>
      </c>
      <c r="B27" s="4" t="s">
        <v>327</v>
      </c>
      <c r="D27" s="4">
        <v>2.1</v>
      </c>
      <c r="E27" s="4" t="s">
        <v>331</v>
      </c>
      <c r="BC27" s="4">
        <v>1.7999999999999999E-2</v>
      </c>
      <c r="BD27" s="4">
        <v>2</v>
      </c>
      <c r="BT27" s="4">
        <v>55</v>
      </c>
      <c r="BY27" s="4">
        <v>65</v>
      </c>
      <c r="BZ27" s="4">
        <v>75</v>
      </c>
    </row>
    <row r="28" spans="1:78" s="4" customFormat="1" x14ac:dyDescent="0.3">
      <c r="A28" s="4">
        <v>18</v>
      </c>
      <c r="B28" s="4" t="s">
        <v>328</v>
      </c>
      <c r="D28" s="4">
        <v>2.2999999999999998</v>
      </c>
      <c r="E28" s="4" t="s">
        <v>331</v>
      </c>
      <c r="BC28" s="4">
        <v>1.2999999999999999E-2</v>
      </c>
      <c r="BD28" s="4">
        <v>2.4</v>
      </c>
      <c r="BT28" s="4">
        <v>95</v>
      </c>
      <c r="BY28" s="4">
        <v>74</v>
      </c>
      <c r="BZ28" s="4">
        <v>70</v>
      </c>
    </row>
    <row r="29" spans="1:78" s="4" customFormat="1" x14ac:dyDescent="0.3">
      <c r="A29" s="4">
        <v>18</v>
      </c>
      <c r="B29" s="4" t="s">
        <v>329</v>
      </c>
      <c r="D29" s="4">
        <v>1.6</v>
      </c>
      <c r="E29" s="4" t="s">
        <v>331</v>
      </c>
      <c r="BC29" s="4">
        <v>1.4E-2</v>
      </c>
      <c r="BD29" s="4">
        <v>2.6</v>
      </c>
      <c r="BT29" s="4">
        <v>40</v>
      </c>
      <c r="BY29" s="4">
        <v>73</v>
      </c>
      <c r="BZ29" s="4">
        <v>68</v>
      </c>
    </row>
    <row r="30" spans="1:78" s="4" customFormat="1" x14ac:dyDescent="0.3">
      <c r="A30" s="4">
        <v>18</v>
      </c>
      <c r="B30" s="4" t="s">
        <v>330</v>
      </c>
      <c r="D30" s="4">
        <v>2.9</v>
      </c>
      <c r="E30" s="4" t="s">
        <v>331</v>
      </c>
      <c r="BC30" s="4">
        <v>1.7999999999999999E-2</v>
      </c>
      <c r="BD30" s="4">
        <v>3</v>
      </c>
      <c r="BT30" s="4">
        <v>93</v>
      </c>
      <c r="BY30" s="4">
        <v>66</v>
      </c>
      <c r="BZ30" s="4">
        <v>63</v>
      </c>
    </row>
    <row r="31" spans="1:78" s="4" customFormat="1" x14ac:dyDescent="0.3">
      <c r="A31" s="4">
        <v>18</v>
      </c>
      <c r="B31" s="4" t="s">
        <v>326</v>
      </c>
      <c r="C31" s="4" t="s">
        <v>71</v>
      </c>
      <c r="D31" s="4">
        <v>53700</v>
      </c>
      <c r="E31" s="4" t="s">
        <v>334</v>
      </c>
      <c r="BC31" s="4">
        <v>7.2999999999999995E-2</v>
      </c>
      <c r="BD31" s="4">
        <v>7.1</v>
      </c>
    </row>
    <row r="32" spans="1:78" s="4" customFormat="1" x14ac:dyDescent="0.3">
      <c r="A32" s="4">
        <v>18</v>
      </c>
      <c r="B32" s="4" t="s">
        <v>327</v>
      </c>
      <c r="D32" s="4">
        <v>2.1</v>
      </c>
      <c r="E32" s="4" t="s">
        <v>334</v>
      </c>
      <c r="BC32" s="4">
        <v>5.2999999999999999E-2</v>
      </c>
      <c r="BD32" s="4">
        <v>5</v>
      </c>
      <c r="BY32" s="4">
        <v>28</v>
      </c>
      <c r="BZ32" s="4">
        <v>29</v>
      </c>
    </row>
    <row r="33" spans="1:78" s="4" customFormat="1" x14ac:dyDescent="0.3">
      <c r="A33" s="4">
        <v>18</v>
      </c>
      <c r="B33" s="4" t="s">
        <v>328</v>
      </c>
      <c r="D33" s="4">
        <v>2.2999999999999998</v>
      </c>
      <c r="E33" s="4" t="s">
        <v>334</v>
      </c>
      <c r="BC33" s="4">
        <v>0.03</v>
      </c>
      <c r="BD33" s="4">
        <v>3.6</v>
      </c>
      <c r="BY33" s="4">
        <v>59</v>
      </c>
      <c r="BZ33" s="4">
        <v>49</v>
      </c>
    </row>
    <row r="34" spans="1:78" s="4" customFormat="1" x14ac:dyDescent="0.3">
      <c r="A34" s="4">
        <v>18</v>
      </c>
      <c r="B34" s="4" t="s">
        <v>329</v>
      </c>
      <c r="D34" s="4">
        <v>1.6</v>
      </c>
      <c r="E34" s="4" t="s">
        <v>334</v>
      </c>
      <c r="BC34" s="4">
        <v>5.8000000000000003E-2</v>
      </c>
      <c r="BD34" s="4">
        <v>4.2</v>
      </c>
      <c r="BY34" s="4">
        <v>21</v>
      </c>
      <c r="BZ34" s="4">
        <v>41</v>
      </c>
    </row>
    <row r="35" spans="1:78" s="4" customFormat="1" x14ac:dyDescent="0.3">
      <c r="A35" s="4">
        <v>18</v>
      </c>
      <c r="B35" s="4" t="s">
        <v>330</v>
      </c>
      <c r="D35" s="4">
        <v>2.9</v>
      </c>
      <c r="E35" s="4" t="s">
        <v>334</v>
      </c>
      <c r="BC35" s="4">
        <v>2.4E-2</v>
      </c>
      <c r="BD35" s="4">
        <v>3</v>
      </c>
      <c r="BY35" s="4">
        <v>68</v>
      </c>
      <c r="BZ35" s="4">
        <v>58</v>
      </c>
    </row>
    <row r="36" spans="1:78" s="4" customFormat="1" x14ac:dyDescent="0.3">
      <c r="A36" s="4">
        <v>18</v>
      </c>
      <c r="B36" s="4" t="s">
        <v>326</v>
      </c>
      <c r="C36" s="4" t="s">
        <v>71</v>
      </c>
      <c r="D36" s="4">
        <v>53700</v>
      </c>
      <c r="E36" s="4" t="s">
        <v>335</v>
      </c>
      <c r="BC36" s="4">
        <v>5.7000000000000002E-2</v>
      </c>
      <c r="BD36" s="4">
        <v>24.2</v>
      </c>
    </row>
    <row r="37" spans="1:78" s="4" customFormat="1" x14ac:dyDescent="0.3">
      <c r="A37" s="4">
        <v>18</v>
      </c>
      <c r="B37" s="4" t="s">
        <v>327</v>
      </c>
      <c r="D37" s="4">
        <v>2.1</v>
      </c>
      <c r="E37" s="4" t="s">
        <v>335</v>
      </c>
      <c r="BC37" s="4">
        <v>4.3999999999999997E-2</v>
      </c>
      <c r="BD37" s="4">
        <v>5.5</v>
      </c>
      <c r="BY37" s="4">
        <v>23</v>
      </c>
      <c r="BZ37" s="4">
        <v>77</v>
      </c>
    </row>
    <row r="38" spans="1:78" s="4" customFormat="1" x14ac:dyDescent="0.3">
      <c r="A38" s="4">
        <v>18</v>
      </c>
      <c r="B38" s="4" t="s">
        <v>328</v>
      </c>
      <c r="D38" s="4">
        <v>2.2999999999999998</v>
      </c>
      <c r="E38" s="4" t="s">
        <v>335</v>
      </c>
      <c r="BC38" s="4">
        <v>1.4999999999999999E-2</v>
      </c>
      <c r="BD38" s="4">
        <v>4.5</v>
      </c>
      <c r="BY38" s="4">
        <v>74</v>
      </c>
      <c r="BZ38" s="4">
        <v>82</v>
      </c>
    </row>
    <row r="39" spans="1:78" s="4" customFormat="1" x14ac:dyDescent="0.3">
      <c r="A39" s="4">
        <v>18</v>
      </c>
      <c r="B39" s="4" t="s">
        <v>329</v>
      </c>
      <c r="D39" s="4">
        <v>1.6</v>
      </c>
      <c r="E39" s="4" t="s">
        <v>335</v>
      </c>
      <c r="BC39" s="4">
        <v>1.7000000000000001E-2</v>
      </c>
      <c r="BD39" s="4">
        <v>2.9</v>
      </c>
      <c r="BY39" s="4">
        <v>70</v>
      </c>
      <c r="BZ39" s="4">
        <v>88</v>
      </c>
    </row>
    <row r="40" spans="1:78" s="4" customFormat="1" x14ac:dyDescent="0.3">
      <c r="A40" s="4">
        <v>18</v>
      </c>
      <c r="B40" s="4" t="s">
        <v>330</v>
      </c>
      <c r="D40" s="4">
        <v>2.9</v>
      </c>
      <c r="E40" s="4" t="s">
        <v>335</v>
      </c>
      <c r="BC40" s="4">
        <v>2.3E-2</v>
      </c>
      <c r="BD40" s="4">
        <v>3.3</v>
      </c>
      <c r="BY40" s="4">
        <v>61</v>
      </c>
      <c r="BZ40" s="4">
        <v>87</v>
      </c>
    </row>
    <row r="41" spans="1:78" s="4" customFormat="1" x14ac:dyDescent="0.3">
      <c r="A41" s="4">
        <v>18</v>
      </c>
      <c r="B41" s="4" t="s">
        <v>326</v>
      </c>
      <c r="C41" s="4" t="s">
        <v>71</v>
      </c>
      <c r="D41" s="4">
        <v>53700</v>
      </c>
      <c r="E41" s="4" t="s">
        <v>336</v>
      </c>
      <c r="BC41" s="4">
        <v>0.11700000000000001</v>
      </c>
      <c r="BD41" s="4">
        <v>47.7</v>
      </c>
    </row>
    <row r="42" spans="1:78" s="4" customFormat="1" x14ac:dyDescent="0.3">
      <c r="A42" s="4">
        <v>18</v>
      </c>
      <c r="B42" s="4" t="s">
        <v>327</v>
      </c>
      <c r="D42" s="4">
        <v>2.1</v>
      </c>
      <c r="E42" s="4" t="s">
        <v>336</v>
      </c>
      <c r="BC42" s="4">
        <v>3.7999999999999999E-2</v>
      </c>
      <c r="BD42" s="4">
        <v>5.7</v>
      </c>
      <c r="BY42" s="4">
        <v>68</v>
      </c>
      <c r="BZ42" s="4">
        <v>88</v>
      </c>
    </row>
    <row r="43" spans="1:78" s="4" customFormat="1" x14ac:dyDescent="0.3">
      <c r="A43" s="4">
        <v>18</v>
      </c>
      <c r="B43" s="4" t="s">
        <v>328</v>
      </c>
      <c r="D43" s="4">
        <v>2.2999999999999998</v>
      </c>
      <c r="E43" s="4" t="s">
        <v>336</v>
      </c>
      <c r="BC43" s="4">
        <v>5.5E-2</v>
      </c>
      <c r="BD43" s="4">
        <v>14.9</v>
      </c>
      <c r="BY43" s="4">
        <v>54</v>
      </c>
      <c r="BZ43" s="4">
        <v>69</v>
      </c>
    </row>
    <row r="44" spans="1:78" s="4" customFormat="1" x14ac:dyDescent="0.3">
      <c r="A44" s="4">
        <v>18</v>
      </c>
      <c r="B44" s="4" t="s">
        <v>329</v>
      </c>
      <c r="D44" s="4">
        <v>1.6</v>
      </c>
      <c r="E44" s="4" t="s">
        <v>336</v>
      </c>
      <c r="BC44" s="4">
        <v>3.5000000000000003E-2</v>
      </c>
      <c r="BD44" s="4">
        <v>4.3</v>
      </c>
      <c r="BY44" s="4">
        <v>71</v>
      </c>
      <c r="BZ44" s="4">
        <v>91</v>
      </c>
    </row>
    <row r="45" spans="1:78" s="4" customFormat="1" x14ac:dyDescent="0.3">
      <c r="A45" s="4">
        <v>18</v>
      </c>
      <c r="B45" s="4" t="s">
        <v>330</v>
      </c>
      <c r="D45" s="4">
        <v>2.9</v>
      </c>
      <c r="E45" s="4" t="s">
        <v>336</v>
      </c>
      <c r="BC45" s="4">
        <v>6.2E-2</v>
      </c>
      <c r="BD45" s="4">
        <v>13.9</v>
      </c>
      <c r="BY45" s="4">
        <v>47</v>
      </c>
      <c r="BZ45" s="4">
        <v>71</v>
      </c>
    </row>
    <row r="46" spans="1:78" s="4" customFormat="1" x14ac:dyDescent="0.3">
      <c r="A46" s="4">
        <v>18</v>
      </c>
      <c r="B46" s="4" t="s">
        <v>326</v>
      </c>
      <c r="C46" s="4" t="s">
        <v>71</v>
      </c>
      <c r="D46" s="4">
        <v>53700</v>
      </c>
      <c r="E46" s="4" t="s">
        <v>332</v>
      </c>
      <c r="BC46" s="4">
        <v>0.13100000000000001</v>
      </c>
      <c r="BD46" s="4">
        <v>50.1</v>
      </c>
    </row>
    <row r="47" spans="1:78" s="4" customFormat="1" x14ac:dyDescent="0.3">
      <c r="A47" s="4">
        <v>18</v>
      </c>
      <c r="B47" s="4" t="s">
        <v>327</v>
      </c>
      <c r="D47" s="4">
        <v>2.1</v>
      </c>
      <c r="E47" s="4" t="s">
        <v>332</v>
      </c>
      <c r="BC47" s="4">
        <v>2.4E-2</v>
      </c>
      <c r="BD47" s="4">
        <v>10.8</v>
      </c>
      <c r="BT47" s="4">
        <v>61</v>
      </c>
      <c r="BY47" s="4">
        <v>82</v>
      </c>
      <c r="BZ47" s="4">
        <v>78</v>
      </c>
    </row>
    <row r="48" spans="1:78" s="4" customFormat="1" x14ac:dyDescent="0.3">
      <c r="A48" s="4">
        <v>18</v>
      </c>
      <c r="B48" s="4" t="s">
        <v>328</v>
      </c>
      <c r="D48" s="4">
        <v>2.2999999999999998</v>
      </c>
      <c r="E48" s="4" t="s">
        <v>332</v>
      </c>
      <c r="BC48" s="4">
        <v>7.0000000000000001E-3</v>
      </c>
      <c r="BD48" s="4">
        <v>7.4</v>
      </c>
      <c r="BT48" s="4">
        <v>87</v>
      </c>
      <c r="BY48" s="4">
        <v>95</v>
      </c>
      <c r="BZ48" s="4">
        <v>85</v>
      </c>
    </row>
    <row r="49" spans="1:79" s="4" customFormat="1" x14ac:dyDescent="0.3">
      <c r="A49" s="4">
        <v>18</v>
      </c>
      <c r="B49" s="4" t="s">
        <v>329</v>
      </c>
      <c r="D49" s="4">
        <v>1.6</v>
      </c>
      <c r="E49" s="4" t="s">
        <v>332</v>
      </c>
      <c r="BC49" s="4">
        <v>1.7000000000000001E-2</v>
      </c>
      <c r="BD49" s="4">
        <v>5.4</v>
      </c>
      <c r="BT49" s="4">
        <v>72</v>
      </c>
      <c r="BY49" s="4">
        <v>87</v>
      </c>
      <c r="BZ49" s="4">
        <v>89</v>
      </c>
    </row>
    <row r="50" spans="1:79" s="4" customFormat="1" x14ac:dyDescent="0.3">
      <c r="A50" s="4">
        <v>18</v>
      </c>
      <c r="B50" s="4" t="s">
        <v>330</v>
      </c>
      <c r="D50" s="4">
        <v>2.9</v>
      </c>
      <c r="E50" s="4" t="s">
        <v>332</v>
      </c>
      <c r="BC50" s="4">
        <v>1.0999999999999999E-2</v>
      </c>
      <c r="BD50" s="4">
        <v>4.4000000000000004</v>
      </c>
      <c r="BT50" s="4">
        <v>83</v>
      </c>
      <c r="BY50" s="4">
        <v>91</v>
      </c>
      <c r="BZ50" s="4">
        <v>91</v>
      </c>
    </row>
    <row r="51" spans="1:79" s="4" customFormat="1" x14ac:dyDescent="0.3">
      <c r="A51" s="4">
        <v>18</v>
      </c>
      <c r="B51" s="4" t="s">
        <v>326</v>
      </c>
      <c r="C51" s="4" t="s">
        <v>71</v>
      </c>
      <c r="D51" s="4">
        <v>53700</v>
      </c>
      <c r="E51" s="4" t="s">
        <v>337</v>
      </c>
      <c r="BC51" s="4">
        <v>8.8999999999999996E-2</v>
      </c>
      <c r="BD51" s="4">
        <v>63.9</v>
      </c>
    </row>
    <row r="52" spans="1:79" s="4" customFormat="1" x14ac:dyDescent="0.3">
      <c r="A52" s="4">
        <v>18</v>
      </c>
      <c r="B52" s="4" t="s">
        <v>327</v>
      </c>
      <c r="D52" s="4">
        <v>2.1</v>
      </c>
      <c r="E52" s="4" t="s">
        <v>337</v>
      </c>
      <c r="BC52" s="4">
        <v>3.0000000000000001E-3</v>
      </c>
      <c r="BD52" s="4">
        <v>5.8</v>
      </c>
      <c r="BY52" s="4">
        <v>97</v>
      </c>
      <c r="BZ52" s="4">
        <v>91</v>
      </c>
      <c r="CA52" s="4">
        <v>25</v>
      </c>
    </row>
    <row r="53" spans="1:79" s="4" customFormat="1" x14ac:dyDescent="0.3">
      <c r="A53" s="4">
        <v>18</v>
      </c>
      <c r="B53" s="4" t="s">
        <v>328</v>
      </c>
      <c r="D53" s="4">
        <v>2.2999999999999998</v>
      </c>
      <c r="E53" s="4" t="s">
        <v>337</v>
      </c>
      <c r="BC53" s="4">
        <v>2E-3</v>
      </c>
      <c r="BD53" s="4">
        <v>7.4</v>
      </c>
      <c r="BY53" s="4">
        <v>98</v>
      </c>
      <c r="BZ53" s="4">
        <v>88</v>
      </c>
      <c r="CA53" s="4">
        <v>95</v>
      </c>
    </row>
    <row r="54" spans="1:79" s="4" customFormat="1" x14ac:dyDescent="0.3">
      <c r="A54" s="4">
        <v>18</v>
      </c>
      <c r="B54" s="4" t="s">
        <v>329</v>
      </c>
      <c r="D54" s="4">
        <v>1.6</v>
      </c>
      <c r="E54" s="4" t="s">
        <v>337</v>
      </c>
      <c r="BC54" s="4">
        <v>1E-3</v>
      </c>
      <c r="BD54" s="4">
        <v>2.4</v>
      </c>
      <c r="BY54" s="4">
        <v>99</v>
      </c>
      <c r="BZ54" s="4">
        <v>96</v>
      </c>
    </row>
    <row r="55" spans="1:79" s="4" customFormat="1" x14ac:dyDescent="0.3">
      <c r="A55" s="4">
        <v>18</v>
      </c>
      <c r="B55" s="4" t="s">
        <v>330</v>
      </c>
      <c r="D55" s="4">
        <v>2.9</v>
      </c>
      <c r="E55" s="4" t="s">
        <v>337</v>
      </c>
      <c r="BC55" s="4">
        <v>2E-3</v>
      </c>
      <c r="BD55" s="4">
        <v>6.2</v>
      </c>
      <c r="BY55" s="4">
        <v>98</v>
      </c>
      <c r="BZ55" s="4">
        <v>90</v>
      </c>
    </row>
    <row r="56" spans="1:79" s="4" customFormat="1" x14ac:dyDescent="0.3">
      <c r="A56" s="4">
        <v>18</v>
      </c>
      <c r="B56" s="4" t="s">
        <v>326</v>
      </c>
      <c r="C56" s="4" t="s">
        <v>71</v>
      </c>
      <c r="D56" s="4">
        <v>53700</v>
      </c>
      <c r="E56" s="4" t="s">
        <v>338</v>
      </c>
      <c r="BC56" s="4">
        <v>0.16600000000000001</v>
      </c>
      <c r="BD56" s="4">
        <v>123</v>
      </c>
    </row>
    <row r="57" spans="1:79" s="4" customFormat="1" x14ac:dyDescent="0.3">
      <c r="A57" s="4">
        <v>18</v>
      </c>
      <c r="B57" s="4" t="s">
        <v>327</v>
      </c>
      <c r="D57" s="4">
        <v>2.1</v>
      </c>
      <c r="E57" s="4" t="s">
        <v>338</v>
      </c>
      <c r="BC57" s="4">
        <v>0.03</v>
      </c>
      <c r="BD57" s="4">
        <v>6</v>
      </c>
      <c r="BY57" s="4">
        <v>92</v>
      </c>
      <c r="BZ57" s="4">
        <v>95</v>
      </c>
    </row>
    <row r="58" spans="1:79" s="4" customFormat="1" x14ac:dyDescent="0.3">
      <c r="A58" s="4">
        <v>18</v>
      </c>
      <c r="B58" s="4" t="s">
        <v>328</v>
      </c>
      <c r="D58" s="4">
        <v>2.2999999999999998</v>
      </c>
      <c r="E58" s="4" t="s">
        <v>338</v>
      </c>
      <c r="BC58" s="4">
        <v>1.0999999999999999E-2</v>
      </c>
      <c r="BD58" s="4">
        <v>6.8</v>
      </c>
      <c r="BY58" s="4">
        <v>92</v>
      </c>
      <c r="BZ58" s="4">
        <v>94</v>
      </c>
    </row>
    <row r="59" spans="1:79" s="4" customFormat="1" x14ac:dyDescent="0.3">
      <c r="A59" s="4">
        <v>18</v>
      </c>
      <c r="B59" s="4" t="s">
        <v>329</v>
      </c>
      <c r="D59" s="4">
        <v>1.6</v>
      </c>
      <c r="E59" s="4" t="s">
        <v>338</v>
      </c>
      <c r="BC59" s="4">
        <v>8.0000000000000002E-3</v>
      </c>
      <c r="BD59" s="4">
        <v>3.2</v>
      </c>
      <c r="BY59" s="4">
        <v>92</v>
      </c>
      <c r="BZ59" s="4">
        <v>97</v>
      </c>
    </row>
    <row r="60" spans="1:79" s="4" customFormat="1" x14ac:dyDescent="0.3">
      <c r="A60" s="4">
        <v>18</v>
      </c>
      <c r="B60" s="4" t="s">
        <v>330</v>
      </c>
      <c r="D60" s="4">
        <v>2.9</v>
      </c>
      <c r="E60" s="4" t="s">
        <v>338</v>
      </c>
      <c r="BD60" s="4">
        <v>7.7</v>
      </c>
      <c r="BZ60" s="4">
        <v>94</v>
      </c>
    </row>
    <row r="61" spans="1:79" s="4" customFormat="1" x14ac:dyDescent="0.3">
      <c r="A61" s="4">
        <v>18</v>
      </c>
      <c r="B61" s="4" t="s">
        <v>326</v>
      </c>
      <c r="C61" s="4" t="s">
        <v>71</v>
      </c>
      <c r="D61" s="4">
        <v>53700</v>
      </c>
      <c r="E61" s="4" t="s">
        <v>333</v>
      </c>
      <c r="BC61" s="4">
        <v>0.115</v>
      </c>
      <c r="BD61" s="4">
        <v>66</v>
      </c>
    </row>
    <row r="62" spans="1:79" s="4" customFormat="1" x14ac:dyDescent="0.3">
      <c r="A62" s="4">
        <v>18</v>
      </c>
      <c r="B62" s="4" t="s">
        <v>327</v>
      </c>
      <c r="D62" s="4">
        <v>2.1</v>
      </c>
      <c r="E62" s="4" t="s">
        <v>333</v>
      </c>
      <c r="BC62" s="4">
        <v>3.6999999999999998E-2</v>
      </c>
      <c r="BD62" s="4">
        <v>10.8</v>
      </c>
      <c r="BT62" s="4">
        <v>81</v>
      </c>
      <c r="BY62" s="4">
        <v>68</v>
      </c>
      <c r="BZ62" s="4">
        <v>84</v>
      </c>
    </row>
    <row r="63" spans="1:79" s="4" customFormat="1" x14ac:dyDescent="0.3">
      <c r="A63" s="4">
        <v>18</v>
      </c>
      <c r="B63" s="4" t="s">
        <v>328</v>
      </c>
      <c r="D63" s="4">
        <v>2.2999999999999998</v>
      </c>
      <c r="E63" s="4" t="s">
        <v>333</v>
      </c>
      <c r="BC63" s="4">
        <v>1.4E-2</v>
      </c>
      <c r="BD63" s="4">
        <v>6.7</v>
      </c>
      <c r="BT63" s="4">
        <v>92</v>
      </c>
      <c r="BY63" s="4">
        <v>88</v>
      </c>
      <c r="BZ63" s="4">
        <v>90</v>
      </c>
    </row>
    <row r="64" spans="1:79" s="4" customFormat="1" x14ac:dyDescent="0.3">
      <c r="A64" s="4">
        <v>18</v>
      </c>
      <c r="B64" s="4" t="s">
        <v>329</v>
      </c>
      <c r="D64" s="4">
        <v>1.6</v>
      </c>
      <c r="E64" s="4" t="s">
        <v>333</v>
      </c>
      <c r="BC64" s="4">
        <v>0.06</v>
      </c>
      <c r="BD64" s="4">
        <v>25.8</v>
      </c>
      <c r="BT64" s="4">
        <v>85</v>
      </c>
      <c r="BY64" s="4">
        <v>48</v>
      </c>
      <c r="BZ64" s="4">
        <v>61</v>
      </c>
    </row>
    <row r="65" spans="1:83" s="4" customFormat="1" x14ac:dyDescent="0.3">
      <c r="A65" s="4">
        <v>18</v>
      </c>
      <c r="B65" s="4" t="s">
        <v>330</v>
      </c>
      <c r="D65" s="4">
        <v>2.9</v>
      </c>
      <c r="E65" s="4" t="s">
        <v>333</v>
      </c>
      <c r="BC65" s="4">
        <v>6.0999999999999999E-2</v>
      </c>
      <c r="BT65" s="4">
        <v>85</v>
      </c>
      <c r="BY65" s="4">
        <v>47</v>
      </c>
    </row>
    <row r="66" spans="1:83" s="4" customFormat="1" x14ac:dyDescent="0.3">
      <c r="A66" s="4">
        <v>18</v>
      </c>
      <c r="B66" s="4" t="s">
        <v>326</v>
      </c>
      <c r="C66" s="4" t="s">
        <v>71</v>
      </c>
      <c r="D66" s="4">
        <v>53700</v>
      </c>
    </row>
    <row r="67" spans="1:83" s="4" customFormat="1" x14ac:dyDescent="0.3">
      <c r="A67" s="4">
        <v>18</v>
      </c>
      <c r="B67" s="4" t="s">
        <v>327</v>
      </c>
      <c r="D67" s="4">
        <v>2.1</v>
      </c>
    </row>
    <row r="68" spans="1:83" s="4" customFormat="1" x14ac:dyDescent="0.3">
      <c r="A68" s="4">
        <v>18</v>
      </c>
      <c r="B68" s="4" t="s">
        <v>328</v>
      </c>
      <c r="D68" s="4">
        <v>2.2999999999999998</v>
      </c>
    </row>
    <row r="69" spans="1:83" s="4" customFormat="1" x14ac:dyDescent="0.3">
      <c r="A69" s="4">
        <v>18</v>
      </c>
      <c r="B69" s="4" t="s">
        <v>329</v>
      </c>
      <c r="D69" s="4">
        <v>1.6</v>
      </c>
    </row>
    <row r="70" spans="1:83" s="4" customFormat="1" x14ac:dyDescent="0.3">
      <c r="A70" s="4">
        <v>18</v>
      </c>
      <c r="B70" s="4" t="s">
        <v>330</v>
      </c>
      <c r="D70" s="4">
        <v>2.9</v>
      </c>
    </row>
    <row r="71" spans="1:83" s="6" customFormat="1" x14ac:dyDescent="0.3">
      <c r="A71" s="6">
        <v>22</v>
      </c>
      <c r="B71" s="6" t="s">
        <v>377</v>
      </c>
      <c r="C71" s="6" t="s">
        <v>71</v>
      </c>
      <c r="D71" s="6">
        <v>15</v>
      </c>
      <c r="E71" s="6">
        <v>1995</v>
      </c>
      <c r="F71" s="6" t="s">
        <v>384</v>
      </c>
      <c r="G71" s="6" t="s">
        <v>286</v>
      </c>
      <c r="H71" s="6" t="s">
        <v>385</v>
      </c>
      <c r="BI71" s="6">
        <v>374</v>
      </c>
      <c r="BJ71" s="6">
        <v>3.4</v>
      </c>
      <c r="BL71" s="6">
        <v>378</v>
      </c>
      <c r="BM71" s="6">
        <v>5.4</v>
      </c>
      <c r="BN71" s="6">
        <v>5.4</v>
      </c>
      <c r="CE71" s="6" t="s">
        <v>381</v>
      </c>
    </row>
    <row r="72" spans="1:83" s="6" customFormat="1" x14ac:dyDescent="0.3">
      <c r="A72" s="6">
        <v>22</v>
      </c>
      <c r="B72" s="6" t="s">
        <v>378</v>
      </c>
      <c r="D72" s="6">
        <v>0.6</v>
      </c>
      <c r="E72" s="6">
        <v>1995</v>
      </c>
      <c r="F72" s="6" t="s">
        <v>384</v>
      </c>
      <c r="G72" s="6" t="s">
        <v>286</v>
      </c>
      <c r="BI72" s="6">
        <v>203</v>
      </c>
      <c r="BJ72" s="6">
        <v>3.2</v>
      </c>
      <c r="BL72" s="6">
        <v>209</v>
      </c>
      <c r="BM72" s="6">
        <v>4.3</v>
      </c>
      <c r="BN72" s="6">
        <v>4.5</v>
      </c>
      <c r="BT72" s="7">
        <f>(BI71-BI72)/BI71*100</f>
        <v>45.721925133689837</v>
      </c>
      <c r="BU72" s="7">
        <f t="shared" ref="BU72:BY72" si="0">(BJ71-BJ72)/BJ71*100</f>
        <v>5.882352941176463</v>
      </c>
      <c r="BV72" s="7"/>
      <c r="BW72" s="7">
        <f t="shared" si="0"/>
        <v>44.708994708994709</v>
      </c>
      <c r="BX72" s="7">
        <f t="shared" si="0"/>
        <v>20.370370370370377</v>
      </c>
      <c r="BY72" s="7">
        <f t="shared" si="0"/>
        <v>16.666666666666671</v>
      </c>
      <c r="BZ72" s="7"/>
      <c r="CE72" s="6" t="s">
        <v>381</v>
      </c>
    </row>
    <row r="73" spans="1:83" s="6" customFormat="1" x14ac:dyDescent="0.3">
      <c r="A73" s="6">
        <v>22</v>
      </c>
      <c r="B73" s="6" t="s">
        <v>379</v>
      </c>
      <c r="D73" s="6">
        <v>5</v>
      </c>
      <c r="E73" s="6">
        <v>1995</v>
      </c>
      <c r="F73" s="6" t="s">
        <v>384</v>
      </c>
      <c r="G73" s="6" t="s">
        <v>286</v>
      </c>
      <c r="H73" s="6" t="s">
        <v>385</v>
      </c>
      <c r="BI73" s="6">
        <v>105</v>
      </c>
      <c r="BJ73" s="6">
        <v>0.7</v>
      </c>
      <c r="BL73" s="6">
        <v>106</v>
      </c>
      <c r="BM73" s="6">
        <v>1.5</v>
      </c>
      <c r="BN73" s="6">
        <v>1.5</v>
      </c>
      <c r="CE73" s="6" t="s">
        <v>381</v>
      </c>
    </row>
    <row r="74" spans="1:83" s="6" customFormat="1" x14ac:dyDescent="0.3">
      <c r="A74" s="6">
        <v>22</v>
      </c>
      <c r="B74" s="6" t="s">
        <v>380</v>
      </c>
      <c r="D74" s="6">
        <v>0.3</v>
      </c>
      <c r="E74" s="6">
        <v>1995</v>
      </c>
      <c r="F74" s="6" t="s">
        <v>384</v>
      </c>
      <c r="G74" s="6" t="s">
        <v>286</v>
      </c>
      <c r="BI74" s="6">
        <v>49</v>
      </c>
      <c r="BJ74" s="6">
        <v>0.8</v>
      </c>
      <c r="BL74" s="6">
        <v>51</v>
      </c>
      <c r="BM74" s="6">
        <v>0.2</v>
      </c>
      <c r="BN74" s="6">
        <v>0.3</v>
      </c>
      <c r="BT74" s="7">
        <f t="shared" ref="BT74" si="1">(BI73-BI74)/BI73*100</f>
        <v>53.333333333333336</v>
      </c>
      <c r="BU74" s="7">
        <f t="shared" ref="BU74" si="2">(BJ73-BJ74)/BJ73*100</f>
        <v>-14.285714285714299</v>
      </c>
      <c r="BV74" s="7"/>
      <c r="BW74" s="7">
        <f t="shared" ref="BW74" si="3">(BL73-BL74)/BL73*100</f>
        <v>51.886792452830186</v>
      </c>
      <c r="BX74" s="7">
        <f t="shared" ref="BX74" si="4">(BM73-BM74)/BM73*100</f>
        <v>86.666666666666671</v>
      </c>
      <c r="BY74" s="7">
        <f t="shared" ref="BY74" si="5">(BN73-BN74)/BN73*100</f>
        <v>80</v>
      </c>
      <c r="CE74" s="6" t="s">
        <v>381</v>
      </c>
    </row>
    <row r="75" spans="1:83" s="6" customFormat="1" x14ac:dyDescent="0.3">
      <c r="A75" s="6">
        <v>22</v>
      </c>
      <c r="B75" s="6" t="s">
        <v>382</v>
      </c>
      <c r="D75" s="6">
        <v>25</v>
      </c>
      <c r="E75" s="6">
        <v>1995</v>
      </c>
      <c r="F75" s="6" t="s">
        <v>384</v>
      </c>
      <c r="G75" s="6" t="s">
        <v>286</v>
      </c>
      <c r="H75" s="6" t="s">
        <v>385</v>
      </c>
      <c r="BI75" s="6">
        <v>506</v>
      </c>
      <c r="BJ75" s="6">
        <v>6.9</v>
      </c>
      <c r="BL75" s="6">
        <v>513</v>
      </c>
      <c r="BM75" s="6">
        <v>5</v>
      </c>
      <c r="BN75" s="6">
        <v>4.8</v>
      </c>
      <c r="CE75" s="6" t="s">
        <v>381</v>
      </c>
    </row>
    <row r="76" spans="1:83" s="6" customFormat="1" x14ac:dyDescent="0.3">
      <c r="A76" s="6">
        <v>22</v>
      </c>
      <c r="B76" s="6" t="s">
        <v>383</v>
      </c>
      <c r="D76" s="6">
        <v>0.8</v>
      </c>
      <c r="E76" s="6">
        <v>1995</v>
      </c>
      <c r="F76" s="6" t="s">
        <v>384</v>
      </c>
      <c r="G76" s="6" t="s">
        <v>286</v>
      </c>
      <c r="BI76" s="6">
        <v>303</v>
      </c>
      <c r="BJ76" s="6">
        <v>3.4</v>
      </c>
      <c r="BL76" s="6">
        <v>313</v>
      </c>
      <c r="BM76" s="6">
        <v>3</v>
      </c>
      <c r="BN76" s="6">
        <v>4.0999999999999996</v>
      </c>
      <c r="BT76" s="7">
        <f t="shared" ref="BT76" si="6">(BI75-BI76)/BI75*100</f>
        <v>40.118577075098813</v>
      </c>
      <c r="BU76" s="7">
        <f t="shared" ref="BU76" si="7">(BJ75-BJ76)/BJ75*100</f>
        <v>50.724637681159422</v>
      </c>
      <c r="BV76" s="7"/>
      <c r="BW76" s="7">
        <f t="shared" ref="BW76" si="8">(BL75-BL76)/BL75*100</f>
        <v>38.98635477582846</v>
      </c>
      <c r="BX76" s="7">
        <f t="shared" ref="BX76" si="9">(BM75-BM76)/BM75*100</f>
        <v>40</v>
      </c>
      <c r="BY76" s="7">
        <f t="shared" ref="BY76" si="10">(BN75-BN76)/BN75*100</f>
        <v>14.583333333333337</v>
      </c>
      <c r="CE76" s="6" t="s">
        <v>381</v>
      </c>
    </row>
    <row r="77" spans="1:83" s="6" customFormat="1" x14ac:dyDescent="0.3">
      <c r="A77" s="6">
        <v>22</v>
      </c>
      <c r="B77" s="6" t="s">
        <v>377</v>
      </c>
      <c r="C77" s="6" t="s">
        <v>71</v>
      </c>
      <c r="D77" s="6">
        <v>15</v>
      </c>
      <c r="E77" s="6">
        <v>1996</v>
      </c>
      <c r="F77" s="6" t="s">
        <v>384</v>
      </c>
      <c r="G77" s="6" t="s">
        <v>286</v>
      </c>
      <c r="H77" s="6" t="s">
        <v>385</v>
      </c>
      <c r="BI77" s="6">
        <v>861</v>
      </c>
      <c r="BJ77" s="6">
        <v>0.3</v>
      </c>
      <c r="BL77" s="6">
        <v>861</v>
      </c>
      <c r="BM77" s="6">
        <v>9.9</v>
      </c>
      <c r="BN77" s="6">
        <v>9.9</v>
      </c>
      <c r="CE77" s="6" t="s">
        <v>381</v>
      </c>
    </row>
    <row r="78" spans="1:83" s="6" customFormat="1" x14ac:dyDescent="0.3">
      <c r="A78" s="6">
        <v>22</v>
      </c>
      <c r="B78" s="6" t="s">
        <v>378</v>
      </c>
      <c r="D78" s="6">
        <v>0.6</v>
      </c>
      <c r="E78" s="6">
        <v>1996</v>
      </c>
      <c r="F78" s="6" t="s">
        <v>384</v>
      </c>
      <c r="G78" s="6" t="s">
        <v>286</v>
      </c>
      <c r="BI78" s="6">
        <v>463</v>
      </c>
      <c r="BJ78" s="6">
        <v>1.7</v>
      </c>
      <c r="BL78" s="6">
        <v>467</v>
      </c>
      <c r="BM78" s="6">
        <v>8</v>
      </c>
      <c r="BN78" s="6">
        <v>8.9</v>
      </c>
      <c r="BT78" s="7">
        <f t="shared" ref="BT78" si="11">(BI77-BI78)/BI77*100</f>
        <v>46.225319396051098</v>
      </c>
      <c r="BU78" s="7">
        <f t="shared" ref="BU78" si="12">(BJ77-BJ78)/BJ77*100</f>
        <v>-466.66666666666669</v>
      </c>
      <c r="BV78" s="7"/>
      <c r="BW78" s="7">
        <f t="shared" ref="BW78" si="13">(BL77-BL78)/BL77*100</f>
        <v>45.760743321718934</v>
      </c>
      <c r="BX78" s="7">
        <f t="shared" ref="BX78" si="14">(BM77-BM78)/BM77*100</f>
        <v>19.191919191919197</v>
      </c>
      <c r="BY78" s="7">
        <f t="shared" ref="BY78" si="15">(BN77-BN78)/BN77*100</f>
        <v>10.1010101010101</v>
      </c>
      <c r="CE78" s="6" t="s">
        <v>381</v>
      </c>
    </row>
    <row r="79" spans="1:83" s="6" customFormat="1" x14ac:dyDescent="0.3">
      <c r="A79" s="6">
        <v>22</v>
      </c>
      <c r="B79" s="6" t="s">
        <v>379</v>
      </c>
      <c r="D79" s="6">
        <v>5</v>
      </c>
      <c r="E79" s="6">
        <v>1996</v>
      </c>
      <c r="F79" s="6" t="s">
        <v>384</v>
      </c>
      <c r="G79" s="6" t="s">
        <v>286</v>
      </c>
      <c r="H79" s="6" t="s">
        <v>385</v>
      </c>
      <c r="BI79" s="6">
        <v>238</v>
      </c>
      <c r="BJ79" s="6">
        <v>0.4</v>
      </c>
      <c r="BL79" s="6">
        <v>238</v>
      </c>
      <c r="BM79" s="6">
        <v>2.4</v>
      </c>
      <c r="BN79" s="6">
        <v>2.4</v>
      </c>
      <c r="CE79" s="6" t="s">
        <v>381</v>
      </c>
    </row>
    <row r="80" spans="1:83" s="6" customFormat="1" x14ac:dyDescent="0.3">
      <c r="A80" s="6">
        <v>22</v>
      </c>
      <c r="B80" s="6" t="s">
        <v>380</v>
      </c>
      <c r="D80" s="6">
        <v>0.3</v>
      </c>
      <c r="E80" s="6">
        <v>1996</v>
      </c>
      <c r="F80" s="6" t="s">
        <v>384</v>
      </c>
      <c r="G80" s="6" t="s">
        <v>286</v>
      </c>
      <c r="BI80" s="6">
        <v>85</v>
      </c>
      <c r="BJ80" s="6">
        <v>1</v>
      </c>
      <c r="BL80" s="6">
        <v>88</v>
      </c>
      <c r="BM80" s="6">
        <v>2.2999999999999998</v>
      </c>
      <c r="BN80" s="6">
        <v>2.7</v>
      </c>
      <c r="BT80" s="7">
        <f t="shared" ref="BT80" si="16">(BI79-BI80)/BI79*100</f>
        <v>64.285714285714292</v>
      </c>
      <c r="BU80" s="7">
        <f t="shared" ref="BU80" si="17">(BJ79-BJ80)/BJ79*100</f>
        <v>-149.99999999999997</v>
      </c>
      <c r="BV80" s="7"/>
      <c r="BW80" s="7">
        <f t="shared" ref="BW80" si="18">(BL79-BL80)/BL79*100</f>
        <v>63.02521008403361</v>
      </c>
      <c r="BX80" s="7">
        <f t="shared" ref="BX80" si="19">(BM79-BM80)/BM79*100</f>
        <v>4.1666666666666705</v>
      </c>
      <c r="BY80" s="7">
        <f t="shared" ref="BY80" si="20">(BN79-BN80)/BN79*100</f>
        <v>-12.500000000000011</v>
      </c>
      <c r="CE80" s="6" t="s">
        <v>381</v>
      </c>
    </row>
    <row r="81" spans="1:83" s="6" customFormat="1" x14ac:dyDescent="0.3">
      <c r="A81" s="6">
        <v>22</v>
      </c>
      <c r="B81" s="6" t="s">
        <v>382</v>
      </c>
      <c r="D81" s="6">
        <v>25</v>
      </c>
      <c r="E81" s="6">
        <v>1996</v>
      </c>
      <c r="F81" s="6" t="s">
        <v>384</v>
      </c>
      <c r="G81" s="6" t="s">
        <v>286</v>
      </c>
      <c r="H81" s="6" t="s">
        <v>385</v>
      </c>
      <c r="BI81" s="6">
        <v>999</v>
      </c>
      <c r="BJ81" s="6">
        <v>2.5</v>
      </c>
      <c r="BL81" s="6">
        <v>1002</v>
      </c>
      <c r="BM81" s="6">
        <v>11</v>
      </c>
      <c r="BN81" s="6">
        <v>11.4</v>
      </c>
      <c r="CE81" s="6" t="s">
        <v>381</v>
      </c>
    </row>
    <row r="82" spans="1:83" s="6" customFormat="1" x14ac:dyDescent="0.3">
      <c r="A82" s="6">
        <v>22</v>
      </c>
      <c r="B82" s="6" t="s">
        <v>383</v>
      </c>
      <c r="D82" s="6">
        <v>0.8</v>
      </c>
      <c r="E82" s="6">
        <v>1996</v>
      </c>
      <c r="F82" s="6" t="s">
        <v>384</v>
      </c>
      <c r="G82" s="6" t="s">
        <v>286</v>
      </c>
      <c r="BI82" s="6">
        <v>610</v>
      </c>
      <c r="BJ82" s="6">
        <v>3.7</v>
      </c>
      <c r="BL82" s="6">
        <v>634</v>
      </c>
      <c r="BM82" s="6">
        <v>8</v>
      </c>
      <c r="BN82" s="6">
        <v>13.1</v>
      </c>
      <c r="BT82" s="7">
        <f t="shared" ref="BT82" si="21">(BI81-BI82)/BI81*100</f>
        <v>38.938938938938939</v>
      </c>
      <c r="BU82" s="7">
        <f t="shared" ref="BU82" si="22">(BJ81-BJ82)/BJ81*100</f>
        <v>-48.000000000000007</v>
      </c>
      <c r="BV82" s="7"/>
      <c r="BW82" s="7">
        <f t="shared" ref="BW82" si="23">(BL81-BL82)/BL81*100</f>
        <v>36.726546906187622</v>
      </c>
      <c r="BX82" s="7">
        <f t="shared" ref="BX82" si="24">(BM81-BM82)/BM81*100</f>
        <v>27.27272727272727</v>
      </c>
      <c r="BY82" s="7">
        <f t="shared" ref="BY82" si="25">(BN81-BN82)/BN81*100</f>
        <v>-14.91228070175438</v>
      </c>
      <c r="CE82" s="6" t="s">
        <v>381</v>
      </c>
    </row>
    <row r="83" spans="1:83" s="6" customFormat="1" x14ac:dyDescent="0.3">
      <c r="A83" s="6">
        <v>22</v>
      </c>
      <c r="B83" s="6" t="s">
        <v>377</v>
      </c>
      <c r="C83" s="6" t="s">
        <v>71</v>
      </c>
      <c r="D83" s="6">
        <v>15</v>
      </c>
      <c r="E83" s="6">
        <v>1997</v>
      </c>
      <c r="F83" s="6" t="s">
        <v>384</v>
      </c>
      <c r="G83" s="6" t="s">
        <v>286</v>
      </c>
      <c r="H83" s="6" t="s">
        <v>385</v>
      </c>
      <c r="BI83" s="6">
        <v>635</v>
      </c>
      <c r="BJ83" s="6">
        <v>141.5</v>
      </c>
      <c r="BL83" s="6">
        <v>777</v>
      </c>
      <c r="BM83" s="6">
        <v>15</v>
      </c>
      <c r="BN83" s="6">
        <v>14.7</v>
      </c>
      <c r="CE83" s="6" t="s">
        <v>381</v>
      </c>
    </row>
    <row r="84" spans="1:83" s="6" customFormat="1" x14ac:dyDescent="0.3">
      <c r="A84" s="6">
        <v>22</v>
      </c>
      <c r="B84" s="6" t="s">
        <v>378</v>
      </c>
      <c r="D84" s="6">
        <v>0.6</v>
      </c>
      <c r="E84" s="6">
        <v>1997</v>
      </c>
      <c r="F84" s="6" t="s">
        <v>384</v>
      </c>
      <c r="G84" s="6" t="s">
        <v>286</v>
      </c>
      <c r="H84" s="6" t="s">
        <v>385</v>
      </c>
      <c r="J84" s="6" t="s">
        <v>212</v>
      </c>
      <c r="BI84" s="6">
        <v>225</v>
      </c>
      <c r="BJ84" s="6">
        <v>62.5</v>
      </c>
      <c r="BL84" s="6">
        <v>309</v>
      </c>
      <c r="BM84" s="6">
        <v>8</v>
      </c>
      <c r="BN84" s="6">
        <v>9.6</v>
      </c>
      <c r="BT84" s="7">
        <f t="shared" ref="BT84" si="26">(BI83-BI84)/BI83*100</f>
        <v>64.566929133858267</v>
      </c>
      <c r="BU84" s="7">
        <f t="shared" ref="BU84" si="27">(BJ83-BJ84)/BJ83*100</f>
        <v>55.830388692579504</v>
      </c>
      <c r="BV84" s="7"/>
      <c r="BW84" s="7">
        <f t="shared" ref="BW84" si="28">(BL83-BL84)/BL83*100</f>
        <v>60.231660231660236</v>
      </c>
      <c r="BX84" s="7">
        <f t="shared" ref="BX84" si="29">(BM83-BM84)/BM83*100</f>
        <v>46.666666666666664</v>
      </c>
      <c r="BY84" s="7">
        <f t="shared" ref="BY84" si="30">(BN83-BN84)/BN83*100</f>
        <v>34.693877551020407</v>
      </c>
      <c r="CE84" s="6" t="s">
        <v>381</v>
      </c>
    </row>
    <row r="85" spans="1:83" s="6" customFormat="1" x14ac:dyDescent="0.3">
      <c r="A85" s="6">
        <v>22</v>
      </c>
      <c r="B85" s="6" t="s">
        <v>379</v>
      </c>
      <c r="D85" s="6">
        <v>5</v>
      </c>
      <c r="E85" s="6">
        <v>1997</v>
      </c>
      <c r="F85" s="6" t="s">
        <v>384</v>
      </c>
      <c r="G85" s="6" t="s">
        <v>286</v>
      </c>
      <c r="BI85" s="6">
        <v>149</v>
      </c>
      <c r="BJ85" s="6">
        <v>4</v>
      </c>
      <c r="BL85" s="6">
        <v>153</v>
      </c>
      <c r="BM85" s="6">
        <v>2.1</v>
      </c>
      <c r="BN85" s="6">
        <v>2.1</v>
      </c>
      <c r="CE85" s="6" t="s">
        <v>381</v>
      </c>
    </row>
    <row r="86" spans="1:83" s="6" customFormat="1" x14ac:dyDescent="0.3">
      <c r="A86" s="6">
        <v>22</v>
      </c>
      <c r="B86" s="6" t="s">
        <v>380</v>
      </c>
      <c r="D86" s="6">
        <v>0.3</v>
      </c>
      <c r="E86" s="6">
        <v>1997</v>
      </c>
      <c r="F86" s="6" t="s">
        <v>384</v>
      </c>
      <c r="G86" s="6" t="s">
        <v>286</v>
      </c>
      <c r="H86" s="6" t="s">
        <v>385</v>
      </c>
      <c r="BI86" s="6">
        <v>47</v>
      </c>
      <c r="BJ86" s="6">
        <v>1</v>
      </c>
      <c r="BL86" s="6">
        <v>50</v>
      </c>
      <c r="BM86" s="6">
        <v>1.3</v>
      </c>
      <c r="BN86" s="6">
        <v>1.4</v>
      </c>
      <c r="BT86" s="7">
        <f t="shared" ref="BT86" si="31">(BI85-BI86)/BI85*100</f>
        <v>68.456375838926178</v>
      </c>
      <c r="BU86" s="7">
        <f t="shared" ref="BU86" si="32">(BJ85-BJ86)/BJ85*100</f>
        <v>75</v>
      </c>
      <c r="BV86" s="7"/>
      <c r="BW86" s="7">
        <f t="shared" ref="BW86" si="33">(BL85-BL86)/BL85*100</f>
        <v>67.320261437908499</v>
      </c>
      <c r="BX86" s="7">
        <f t="shared" ref="BX86" si="34">(BM85-BM86)/BM85*100</f>
        <v>38.095238095238095</v>
      </c>
      <c r="BY86" s="7">
        <f t="shared" ref="BY86" si="35">(BN85-BN86)/BN85*100</f>
        <v>33.333333333333343</v>
      </c>
      <c r="CE86" s="6" t="s">
        <v>381</v>
      </c>
    </row>
    <row r="87" spans="1:83" s="6" customFormat="1" x14ac:dyDescent="0.3">
      <c r="A87" s="6">
        <v>22</v>
      </c>
      <c r="B87" s="6" t="s">
        <v>382</v>
      </c>
      <c r="D87" s="6">
        <v>25</v>
      </c>
      <c r="E87" s="6">
        <v>1997</v>
      </c>
      <c r="F87" s="6" t="s">
        <v>384</v>
      </c>
      <c r="G87" s="6" t="s">
        <v>286</v>
      </c>
      <c r="BI87" s="6">
        <v>578</v>
      </c>
      <c r="BJ87" s="6">
        <v>33</v>
      </c>
      <c r="BL87" s="6">
        <v>611</v>
      </c>
      <c r="BM87" s="6">
        <v>11</v>
      </c>
      <c r="BN87" s="6">
        <v>11.4</v>
      </c>
      <c r="CE87" s="6" t="s">
        <v>381</v>
      </c>
    </row>
    <row r="88" spans="1:83" s="6" customFormat="1" x14ac:dyDescent="0.3">
      <c r="A88" s="6">
        <v>22</v>
      </c>
      <c r="B88" s="6" t="s">
        <v>383</v>
      </c>
      <c r="D88" s="6">
        <v>0.8</v>
      </c>
      <c r="E88" s="6">
        <v>1997</v>
      </c>
      <c r="F88" s="6" t="s">
        <v>384</v>
      </c>
      <c r="G88" s="6" t="s">
        <v>286</v>
      </c>
      <c r="H88" s="6" t="s">
        <v>385</v>
      </c>
      <c r="BI88" s="6">
        <v>363</v>
      </c>
      <c r="BJ88" s="6">
        <v>17.5</v>
      </c>
      <c r="BL88" s="6">
        <v>424</v>
      </c>
      <c r="BM88" s="6">
        <v>14</v>
      </c>
      <c r="BN88" s="6">
        <v>17.5</v>
      </c>
      <c r="BT88" s="7">
        <f t="shared" ref="BT88" si="36">(BI87-BI88)/BI87*100</f>
        <v>37.197231833910031</v>
      </c>
      <c r="BU88" s="7">
        <f t="shared" ref="BU88" si="37">(BJ87-BJ88)/BJ87*100</f>
        <v>46.969696969696969</v>
      </c>
      <c r="BV88" s="7"/>
      <c r="BW88" s="7">
        <f t="shared" ref="BW88" si="38">(BL87-BL88)/BL87*100</f>
        <v>30.605564648117838</v>
      </c>
      <c r="BX88" s="7">
        <f t="shared" ref="BX88" si="39">(BM87-BM88)/BM87*100</f>
        <v>-27.27272727272727</v>
      </c>
      <c r="BY88" s="7">
        <f t="shared" ref="BY88" si="40">(BN87-BN88)/BN87*100</f>
        <v>-53.508771929824562</v>
      </c>
      <c r="CE88" s="6" t="s">
        <v>381</v>
      </c>
    </row>
    <row r="89" spans="1:83" s="8" customFormat="1" x14ac:dyDescent="0.3">
      <c r="A89" s="8">
        <v>27</v>
      </c>
      <c r="B89" s="8" t="s">
        <v>439</v>
      </c>
      <c r="E89" s="8" t="s">
        <v>444</v>
      </c>
      <c r="BI89" s="8">
        <v>527957</v>
      </c>
      <c r="BM89" s="8">
        <v>4913</v>
      </c>
      <c r="BP89" s="8">
        <v>15.1</v>
      </c>
      <c r="CE89" s="8" t="s">
        <v>445</v>
      </c>
    </row>
    <row r="90" spans="1:83" s="8" customFormat="1" x14ac:dyDescent="0.3">
      <c r="A90" s="8">
        <v>27</v>
      </c>
      <c r="B90" s="8" t="s">
        <v>440</v>
      </c>
      <c r="E90" s="8" t="s">
        <v>444</v>
      </c>
      <c r="BI90" s="8">
        <v>354083</v>
      </c>
      <c r="BM90" s="8">
        <v>4980</v>
      </c>
      <c r="BP90" s="8">
        <v>20.9</v>
      </c>
      <c r="BT90" s="9">
        <f>(BI89-BI90)/BI89*100</f>
        <v>32.933363891377518</v>
      </c>
      <c r="BU90" s="9"/>
      <c r="BV90" s="9"/>
      <c r="BW90" s="9"/>
      <c r="BX90" s="9">
        <f>(BM89-BM90)/BM89*100</f>
        <v>-1.3637288825564828</v>
      </c>
      <c r="BY90" s="9"/>
      <c r="BZ90" s="9"/>
      <c r="CA90" s="9">
        <f>(BP89-BP90)/BP89*100</f>
        <v>-38.410596026490062</v>
      </c>
    </row>
    <row r="91" spans="1:83" s="17" customFormat="1" x14ac:dyDescent="0.3">
      <c r="A91" s="17">
        <v>27</v>
      </c>
      <c r="B91" s="17" t="s">
        <v>439</v>
      </c>
      <c r="E91" s="17" t="s">
        <v>441</v>
      </c>
      <c r="AX91" s="17">
        <v>12.5</v>
      </c>
      <c r="BB91" s="17">
        <v>0.06</v>
      </c>
      <c r="BE91" s="17">
        <v>0.01</v>
      </c>
      <c r="BI91" s="17">
        <v>1270</v>
      </c>
      <c r="BM91" s="17">
        <v>6.24</v>
      </c>
      <c r="BP91" s="17">
        <v>0</v>
      </c>
    </row>
    <row r="92" spans="1:83" s="17" customFormat="1" x14ac:dyDescent="0.3">
      <c r="A92" s="17">
        <v>27</v>
      </c>
      <c r="B92" s="17" t="s">
        <v>440</v>
      </c>
      <c r="E92" s="17" t="s">
        <v>441</v>
      </c>
      <c r="AX92" s="17">
        <v>11.12</v>
      </c>
      <c r="BB92" s="17">
        <v>0.06</v>
      </c>
      <c r="BE92" s="17">
        <v>0.01</v>
      </c>
      <c r="BI92" s="17">
        <v>750</v>
      </c>
      <c r="BM92" s="17">
        <v>5.84</v>
      </c>
      <c r="BP92" s="17">
        <v>0</v>
      </c>
      <c r="BT92" s="18">
        <f>(BI91-BI92)/BI91*100</f>
        <v>40.944881889763778</v>
      </c>
      <c r="BU92" s="18"/>
      <c r="BV92" s="18"/>
      <c r="BW92" s="18"/>
      <c r="BX92" s="18">
        <f>(BM91-BM92)/BM91*100</f>
        <v>6.410256410256415</v>
      </c>
      <c r="BY92" s="18"/>
      <c r="BZ92" s="18"/>
      <c r="CA92" s="18"/>
    </row>
    <row r="93" spans="1:83" s="17" customFormat="1" x14ac:dyDescent="0.3">
      <c r="A93" s="17">
        <v>27</v>
      </c>
      <c r="B93" s="17" t="s">
        <v>439</v>
      </c>
      <c r="E93" s="17" t="s">
        <v>442</v>
      </c>
      <c r="AX93" s="17">
        <v>15.33</v>
      </c>
      <c r="BB93" s="17">
        <v>0.04</v>
      </c>
      <c r="BE93" s="17">
        <v>0.13</v>
      </c>
      <c r="BI93" s="17">
        <v>580</v>
      </c>
      <c r="BM93" s="17">
        <v>2.67</v>
      </c>
      <c r="BP93" s="17">
        <v>8.0000000000000002E-3</v>
      </c>
    </row>
    <row r="94" spans="1:83" s="17" customFormat="1" x14ac:dyDescent="0.3">
      <c r="A94" s="17">
        <v>27</v>
      </c>
      <c r="B94" s="17" t="s">
        <v>440</v>
      </c>
      <c r="E94" s="17" t="s">
        <v>442</v>
      </c>
      <c r="AX94" s="17">
        <v>1.54</v>
      </c>
      <c r="BB94" s="17">
        <v>7.0000000000000007E-2</v>
      </c>
      <c r="BE94" s="17">
        <v>0.16</v>
      </c>
      <c r="BI94" s="17">
        <v>90</v>
      </c>
      <c r="BM94" s="17">
        <v>1.3</v>
      </c>
      <c r="BP94" s="17">
        <v>2E-3</v>
      </c>
      <c r="BT94" s="18">
        <f>(BI93-BI94)/BI93*100</f>
        <v>84.482758620689651</v>
      </c>
      <c r="BU94" s="18"/>
      <c r="BV94" s="18"/>
      <c r="BW94" s="18"/>
      <c r="BX94" s="18">
        <f>(BM93-BM94)/BM93*100</f>
        <v>51.310861423220963</v>
      </c>
      <c r="BY94" s="18"/>
      <c r="BZ94" s="18"/>
      <c r="CA94" s="18">
        <f>(BP93-BP94)/BP93*100</f>
        <v>75</v>
      </c>
    </row>
    <row r="95" spans="1:83" s="17" customFormat="1" x14ac:dyDescent="0.3">
      <c r="A95" s="17">
        <v>27</v>
      </c>
      <c r="B95" s="17" t="s">
        <v>439</v>
      </c>
      <c r="E95" s="17" t="s">
        <v>443</v>
      </c>
      <c r="AX95" s="17">
        <v>12.05</v>
      </c>
      <c r="BB95" s="17">
        <v>7.0000000000000007E-2</v>
      </c>
      <c r="BE95" s="17">
        <v>0.01</v>
      </c>
      <c r="BI95" s="17">
        <v>1560</v>
      </c>
      <c r="BM95" s="17">
        <v>9.8000000000000007</v>
      </c>
      <c r="BP95" s="17">
        <v>0</v>
      </c>
    </row>
    <row r="96" spans="1:83" s="17" customFormat="1" x14ac:dyDescent="0.3">
      <c r="A96" s="17">
        <v>27</v>
      </c>
      <c r="B96" s="17" t="s">
        <v>440</v>
      </c>
      <c r="E96" s="17" t="s">
        <v>443</v>
      </c>
      <c r="AX96" s="17">
        <v>7.69</v>
      </c>
      <c r="BB96" s="17">
        <v>0.1</v>
      </c>
      <c r="BE96" s="17">
        <v>0.01</v>
      </c>
      <c r="BI96" s="17">
        <v>860</v>
      </c>
      <c r="BM96" s="17">
        <v>8.8000000000000007</v>
      </c>
      <c r="BP96" s="17">
        <v>0</v>
      </c>
      <c r="BT96" s="18">
        <f>(BI95-BI96)/BI95*100</f>
        <v>44.871794871794876</v>
      </c>
      <c r="BU96" s="18"/>
      <c r="BV96" s="18"/>
      <c r="BW96" s="18"/>
      <c r="BX96" s="18">
        <f>(BM95-BM96)/BM95*100</f>
        <v>10.204081632653059</v>
      </c>
      <c r="BY96" s="18"/>
      <c r="BZ96" s="18"/>
      <c r="CA96" s="18"/>
    </row>
    <row r="97" spans="1:83" s="4" customFormat="1" x14ac:dyDescent="0.3">
      <c r="A97" s="22">
        <v>35</v>
      </c>
      <c r="B97" s="4" t="s">
        <v>531</v>
      </c>
      <c r="D97" s="4">
        <v>0.14000000000000001</v>
      </c>
      <c r="E97" s="4">
        <v>2004</v>
      </c>
      <c r="F97" s="4" t="s">
        <v>536</v>
      </c>
      <c r="G97" s="4" t="s">
        <v>537</v>
      </c>
      <c r="BY97" s="4">
        <v>18.2</v>
      </c>
      <c r="CE97" s="4" t="s">
        <v>530</v>
      </c>
    </row>
    <row r="98" spans="1:83" s="4" customFormat="1" x14ac:dyDescent="0.3">
      <c r="A98" s="22">
        <v>35</v>
      </c>
      <c r="B98" s="4" t="s">
        <v>531</v>
      </c>
      <c r="D98" s="4">
        <v>0.14000000000000001</v>
      </c>
      <c r="E98" s="4">
        <v>2005</v>
      </c>
      <c r="BY98" s="4">
        <v>10.3</v>
      </c>
    </row>
    <row r="99" spans="1:83" s="4" customFormat="1" x14ac:dyDescent="0.3">
      <c r="A99" s="22">
        <v>35</v>
      </c>
      <c r="B99" s="4" t="s">
        <v>531</v>
      </c>
      <c r="D99" s="4">
        <v>0.14000000000000001</v>
      </c>
      <c r="E99" s="4">
        <v>2006</v>
      </c>
      <c r="BY99" s="4">
        <v>13.8</v>
      </c>
    </row>
    <row r="100" spans="1:83" s="4" customFormat="1" x14ac:dyDescent="0.3">
      <c r="A100" s="22">
        <v>35</v>
      </c>
      <c r="B100" s="4" t="s">
        <v>531</v>
      </c>
      <c r="D100" s="4">
        <v>0.14000000000000001</v>
      </c>
      <c r="E100" s="4">
        <v>2007</v>
      </c>
      <c r="BY100" s="4">
        <v>12.1</v>
      </c>
    </row>
    <row r="101" spans="1:83" s="4" customFormat="1" x14ac:dyDescent="0.3">
      <c r="A101" s="22">
        <v>35</v>
      </c>
      <c r="B101" s="4" t="s">
        <v>531</v>
      </c>
      <c r="D101" s="4">
        <v>0.14000000000000001</v>
      </c>
      <c r="E101" s="4">
        <v>2008</v>
      </c>
      <c r="BY101" s="4">
        <v>47.7</v>
      </c>
    </row>
    <row r="102" spans="1:83" s="4" customFormat="1" x14ac:dyDescent="0.3">
      <c r="A102" s="22">
        <v>35</v>
      </c>
      <c r="B102" s="4" t="s">
        <v>531</v>
      </c>
      <c r="D102" s="4">
        <v>0.14000000000000001</v>
      </c>
      <c r="E102" s="4">
        <v>2010</v>
      </c>
      <c r="BY102" s="4">
        <v>31.9</v>
      </c>
    </row>
    <row r="103" spans="1:83" s="4" customFormat="1" x14ac:dyDescent="0.3">
      <c r="A103" s="22">
        <v>35</v>
      </c>
      <c r="B103" s="4" t="s">
        <v>531</v>
      </c>
      <c r="D103" s="4">
        <v>0.14000000000000001</v>
      </c>
      <c r="E103" s="4">
        <v>2011</v>
      </c>
      <c r="BY103" s="4">
        <v>15.9</v>
      </c>
    </row>
    <row r="104" spans="1:83" s="13" customFormat="1" x14ac:dyDescent="0.3">
      <c r="A104" s="24">
        <v>35</v>
      </c>
      <c r="B104" s="13" t="s">
        <v>532</v>
      </c>
      <c r="E104" s="13">
        <v>2007</v>
      </c>
      <c r="BB104" s="13">
        <v>9.9000000000000005E-2</v>
      </c>
    </row>
    <row r="105" spans="1:83" s="13" customFormat="1" x14ac:dyDescent="0.3">
      <c r="A105" s="24">
        <v>35</v>
      </c>
      <c r="B105" s="25" t="s">
        <v>533</v>
      </c>
      <c r="D105" s="13">
        <v>0.14000000000000001</v>
      </c>
      <c r="E105" s="13">
        <v>2007</v>
      </c>
      <c r="BB105" s="13">
        <v>8.5999999999999993E-2</v>
      </c>
      <c r="BX105" s="15">
        <f>(BB104-BB105)/BB104*100</f>
        <v>13.131313131313144</v>
      </c>
    </row>
    <row r="106" spans="1:83" s="13" customFormat="1" x14ac:dyDescent="0.3">
      <c r="A106" s="24">
        <v>35</v>
      </c>
      <c r="B106" s="25" t="s">
        <v>534</v>
      </c>
      <c r="D106" s="13">
        <v>0.79500000000000004</v>
      </c>
      <c r="E106" s="13">
        <v>2007</v>
      </c>
      <c r="BB106" s="13">
        <v>2.5999999999999999E-2</v>
      </c>
      <c r="BX106" s="15">
        <f t="shared" ref="BX106" si="41">(BB105-BB106)/BB105*100</f>
        <v>69.767441860465112</v>
      </c>
    </row>
    <row r="107" spans="1:83" s="13" customFormat="1" x14ac:dyDescent="0.3">
      <c r="A107" s="24">
        <v>35</v>
      </c>
      <c r="B107" s="25" t="s">
        <v>535</v>
      </c>
      <c r="D107" s="13">
        <v>0.69599999999999995</v>
      </c>
      <c r="E107" s="13">
        <v>2007</v>
      </c>
      <c r="BB107" s="13">
        <v>2.5999999999999999E-2</v>
      </c>
      <c r="BX107" s="15">
        <f>(BB105-BB107)/BB105*100</f>
        <v>69.767441860465112</v>
      </c>
    </row>
    <row r="108" spans="1:83" s="13" customFormat="1" x14ac:dyDescent="0.3">
      <c r="A108" s="24">
        <v>35</v>
      </c>
      <c r="B108" s="13" t="s">
        <v>532</v>
      </c>
      <c r="E108" s="13">
        <v>2008</v>
      </c>
      <c r="BB108" s="13">
        <v>0.114</v>
      </c>
    </row>
    <row r="109" spans="1:83" s="13" customFormat="1" x14ac:dyDescent="0.3">
      <c r="A109" s="24">
        <v>35</v>
      </c>
      <c r="B109" s="25" t="s">
        <v>533</v>
      </c>
      <c r="D109" s="13">
        <v>0.14000000000000001</v>
      </c>
      <c r="E109" s="13">
        <v>2008</v>
      </c>
      <c r="BB109" s="13">
        <v>7.0999999999999994E-2</v>
      </c>
      <c r="BX109" s="15">
        <f>(BB108-BB109)/BB108*100</f>
        <v>37.719298245614041</v>
      </c>
    </row>
    <row r="110" spans="1:83" s="13" customFormat="1" x14ac:dyDescent="0.3">
      <c r="A110" s="24">
        <v>35</v>
      </c>
      <c r="B110" s="25" t="s">
        <v>534</v>
      </c>
      <c r="D110" s="13">
        <v>0.79500000000000004</v>
      </c>
      <c r="E110" s="13">
        <v>2008</v>
      </c>
      <c r="BB110" s="13">
        <v>3.3000000000000002E-2</v>
      </c>
      <c r="BX110" s="15">
        <f t="shared" ref="BX110" si="42">(BB109-BB110)/BB109*100</f>
        <v>53.521126760563376</v>
      </c>
    </row>
    <row r="111" spans="1:83" s="13" customFormat="1" x14ac:dyDescent="0.3">
      <c r="A111" s="24">
        <v>35</v>
      </c>
      <c r="B111" s="25" t="s">
        <v>535</v>
      </c>
      <c r="D111" s="13">
        <v>0.69599999999999995</v>
      </c>
      <c r="E111" s="13">
        <v>2008</v>
      </c>
      <c r="BB111" s="13">
        <v>2.3E-2</v>
      </c>
      <c r="BX111" s="15">
        <f>(BB109-BB111)/BB109*100</f>
        <v>67.605633802816897</v>
      </c>
    </row>
    <row r="112" spans="1:83" s="13" customFormat="1" x14ac:dyDescent="0.3">
      <c r="A112" s="24">
        <v>35</v>
      </c>
      <c r="B112" s="13" t="s">
        <v>532</v>
      </c>
      <c r="E112" s="13">
        <v>2010</v>
      </c>
      <c r="BB112" s="13">
        <v>9.8000000000000004E-2</v>
      </c>
    </row>
    <row r="113" spans="1:83" s="13" customFormat="1" x14ac:dyDescent="0.3">
      <c r="A113" s="24">
        <v>35</v>
      </c>
      <c r="B113" s="25" t="s">
        <v>533</v>
      </c>
      <c r="D113" s="13">
        <v>0.14000000000000001</v>
      </c>
      <c r="E113" s="13">
        <v>2010</v>
      </c>
      <c r="BB113" s="13">
        <v>5.0999999999999997E-2</v>
      </c>
      <c r="BX113" s="15">
        <f>(BB112-BB113)/BB112*100</f>
        <v>47.95918367346939</v>
      </c>
    </row>
    <row r="114" spans="1:83" s="13" customFormat="1" x14ac:dyDescent="0.3">
      <c r="A114" s="24">
        <v>35</v>
      </c>
      <c r="B114" s="25" t="s">
        <v>534</v>
      </c>
      <c r="D114" s="13">
        <v>0.79500000000000004</v>
      </c>
      <c r="E114" s="13">
        <v>2010</v>
      </c>
      <c r="BB114" s="13">
        <v>8.7999999999999995E-2</v>
      </c>
      <c r="BX114" s="15">
        <f t="shared" ref="BX114" si="43">(BB113-BB114)/BB113*100</f>
        <v>-72.549019607843135</v>
      </c>
    </row>
    <row r="115" spans="1:83" s="13" customFormat="1" x14ac:dyDescent="0.3">
      <c r="A115" s="24">
        <v>35</v>
      </c>
      <c r="B115" s="25" t="s">
        <v>535</v>
      </c>
      <c r="D115" s="13">
        <v>0.69599999999999995</v>
      </c>
      <c r="E115" s="13">
        <v>2010</v>
      </c>
      <c r="BB115" s="13">
        <v>6.6000000000000003E-2</v>
      </c>
      <c r="BX115" s="15">
        <f>(BB113-BB115)/BB113*100</f>
        <v>-29.411764705882366</v>
      </c>
    </row>
    <row r="116" spans="1:83" s="13" customFormat="1" x14ac:dyDescent="0.3">
      <c r="A116" s="24">
        <v>35</v>
      </c>
      <c r="B116" s="13" t="s">
        <v>532</v>
      </c>
      <c r="E116" s="13">
        <v>2011</v>
      </c>
      <c r="BB116" s="13">
        <v>0.10100000000000001</v>
      </c>
    </row>
    <row r="117" spans="1:83" s="13" customFormat="1" x14ac:dyDescent="0.3">
      <c r="A117" s="24">
        <v>35</v>
      </c>
      <c r="B117" s="25" t="s">
        <v>533</v>
      </c>
      <c r="D117" s="13">
        <v>0.14000000000000001</v>
      </c>
      <c r="E117" s="13">
        <v>2011</v>
      </c>
      <c r="BB117" s="13">
        <v>7.1999999999999995E-2</v>
      </c>
      <c r="BX117" s="15">
        <f>(BB116-BB117)/BB116*100</f>
        <v>28.712871287128721</v>
      </c>
    </row>
    <row r="118" spans="1:83" s="13" customFormat="1" x14ac:dyDescent="0.3">
      <c r="A118" s="24">
        <v>35</v>
      </c>
      <c r="B118" s="25" t="s">
        <v>534</v>
      </c>
      <c r="D118" s="13">
        <v>0.79500000000000004</v>
      </c>
      <c r="E118" s="13">
        <v>2011</v>
      </c>
      <c r="BB118" s="13">
        <v>4.5999999999999999E-2</v>
      </c>
      <c r="BX118" s="15">
        <f t="shared" ref="BX118" si="44">(BB117-BB118)/BB117*100</f>
        <v>36.111111111111107</v>
      </c>
    </row>
    <row r="119" spans="1:83" s="4" customFormat="1" x14ac:dyDescent="0.3">
      <c r="A119" s="22">
        <v>35</v>
      </c>
      <c r="B119" s="23" t="s">
        <v>535</v>
      </c>
      <c r="D119" s="13">
        <v>0.69599999999999995</v>
      </c>
      <c r="E119" s="4">
        <v>2011</v>
      </c>
      <c r="BB119" s="4">
        <v>5.5E-2</v>
      </c>
      <c r="BX119" s="5">
        <f>(BB117-BB119)/BB117*100</f>
        <v>23.611111111111104</v>
      </c>
    </row>
    <row r="120" spans="1:83" s="6" customFormat="1" x14ac:dyDescent="0.3">
      <c r="A120" s="26">
        <v>43</v>
      </c>
      <c r="B120" s="6" t="s">
        <v>637</v>
      </c>
      <c r="D120" s="6">
        <v>2.4000000000000001E-5</v>
      </c>
      <c r="E120" s="6" t="s">
        <v>641</v>
      </c>
      <c r="F120" s="6" t="s">
        <v>642</v>
      </c>
      <c r="G120" s="6" t="s">
        <v>643</v>
      </c>
      <c r="L120" s="6" t="s">
        <v>644</v>
      </c>
      <c r="BT120" s="6">
        <v>1</v>
      </c>
    </row>
    <row r="121" spans="1:83" s="6" customFormat="1" x14ac:dyDescent="0.3">
      <c r="A121" s="26">
        <v>43</v>
      </c>
      <c r="B121" s="6" t="s">
        <v>638</v>
      </c>
      <c r="D121" s="6">
        <v>2.4000000000000001E-5</v>
      </c>
      <c r="E121" s="6" t="s">
        <v>641</v>
      </c>
      <c r="F121" s="6" t="s">
        <v>642</v>
      </c>
      <c r="G121" s="6" t="s">
        <v>643</v>
      </c>
      <c r="L121" s="6" t="s">
        <v>644</v>
      </c>
      <c r="BT121" s="6">
        <v>99</v>
      </c>
    </row>
    <row r="122" spans="1:83" s="6" customFormat="1" x14ac:dyDescent="0.3">
      <c r="A122" s="26">
        <v>43</v>
      </c>
      <c r="B122" s="6" t="s">
        <v>639</v>
      </c>
      <c r="D122" s="6">
        <v>2.4000000000000001E-5</v>
      </c>
      <c r="E122" s="6" t="s">
        <v>641</v>
      </c>
      <c r="F122" s="6" t="s">
        <v>642</v>
      </c>
      <c r="G122" s="6" t="s">
        <v>643</v>
      </c>
      <c r="L122" s="6" t="s">
        <v>644</v>
      </c>
      <c r="BT122" s="6">
        <v>99</v>
      </c>
    </row>
    <row r="123" spans="1:83" s="6" customFormat="1" x14ac:dyDescent="0.3">
      <c r="A123" s="26">
        <v>43</v>
      </c>
      <c r="B123" s="6" t="s">
        <v>640</v>
      </c>
      <c r="D123" s="6">
        <v>2.4000000000000001E-5</v>
      </c>
      <c r="E123" s="6" t="s">
        <v>641</v>
      </c>
      <c r="F123" s="6" t="s">
        <v>642</v>
      </c>
      <c r="G123" s="6" t="s">
        <v>643</v>
      </c>
      <c r="L123" s="6" t="s">
        <v>644</v>
      </c>
      <c r="BT123" s="6">
        <v>99</v>
      </c>
    </row>
    <row r="124" spans="1:83" s="8" customFormat="1" x14ac:dyDescent="0.3">
      <c r="A124" s="30">
        <v>50</v>
      </c>
      <c r="B124" s="8" t="s">
        <v>714</v>
      </c>
      <c r="C124" s="8" t="s">
        <v>285</v>
      </c>
      <c r="D124" s="8">
        <v>11420</v>
      </c>
      <c r="E124" s="8">
        <v>2004</v>
      </c>
      <c r="F124" s="8" t="s">
        <v>716</v>
      </c>
      <c r="G124" s="8" t="s">
        <v>717</v>
      </c>
      <c r="BI124" s="8">
        <v>24672</v>
      </c>
      <c r="BJ124" s="8">
        <v>2921</v>
      </c>
      <c r="BL124" s="8">
        <v>42296</v>
      </c>
      <c r="BM124" s="8">
        <v>1975</v>
      </c>
      <c r="BN124" s="8">
        <v>13267</v>
      </c>
      <c r="BO124" s="8">
        <v>9377</v>
      </c>
      <c r="CE124" s="8" t="s">
        <v>718</v>
      </c>
    </row>
    <row r="125" spans="1:83" s="8" customFormat="1" x14ac:dyDescent="0.3">
      <c r="A125" s="30">
        <v>50</v>
      </c>
      <c r="B125" s="8" t="s">
        <v>715</v>
      </c>
      <c r="C125" s="8" t="s">
        <v>285</v>
      </c>
      <c r="D125" s="8">
        <v>11420</v>
      </c>
      <c r="E125" s="8">
        <v>2004</v>
      </c>
      <c r="F125" s="8" t="s">
        <v>716</v>
      </c>
      <c r="G125" s="8" t="s">
        <v>717</v>
      </c>
      <c r="BI125" s="8">
        <v>21388</v>
      </c>
      <c r="BJ125" s="8">
        <v>5965</v>
      </c>
      <c r="BL125" s="8">
        <v>43743</v>
      </c>
      <c r="BM125" s="8">
        <v>3163</v>
      </c>
      <c r="BN125" s="8">
        <v>8265</v>
      </c>
      <c r="BO125" s="8">
        <v>1410</v>
      </c>
      <c r="BT125" s="9">
        <f>(BI124-BI125)/BI124*100</f>
        <v>13.310635538261998</v>
      </c>
      <c r="BU125" s="9">
        <f t="shared" ref="BU125:BZ125" si="45">(BJ124-BJ125)/BJ124*100</f>
        <v>-104.21088668264294</v>
      </c>
      <c r="BV125" s="9"/>
      <c r="BW125" s="9"/>
      <c r="BX125" s="9">
        <f t="shared" si="45"/>
        <v>-60.151898734177209</v>
      </c>
      <c r="BY125" s="9">
        <f t="shared" si="45"/>
        <v>37.702570287178716</v>
      </c>
      <c r="BZ125" s="9">
        <f t="shared" si="45"/>
        <v>84.963207848992212</v>
      </c>
    </row>
    <row r="126" spans="1:83" s="8" customFormat="1" x14ac:dyDescent="0.3">
      <c r="A126" s="30">
        <v>50</v>
      </c>
      <c r="B126" s="8" t="s">
        <v>714</v>
      </c>
      <c r="C126" s="8" t="s">
        <v>285</v>
      </c>
      <c r="D126" s="8">
        <v>11420</v>
      </c>
      <c r="E126" s="8">
        <v>2005</v>
      </c>
      <c r="F126" s="8" t="s">
        <v>716</v>
      </c>
      <c r="G126" s="8" t="s">
        <v>717</v>
      </c>
      <c r="BI126" s="8">
        <v>21801</v>
      </c>
      <c r="BJ126" s="8">
        <v>2554</v>
      </c>
      <c r="BL126" s="8">
        <v>36751</v>
      </c>
      <c r="BM126" s="8">
        <v>2026</v>
      </c>
      <c r="BN126" s="8">
        <v>6164</v>
      </c>
      <c r="BO126" s="8">
        <v>2420</v>
      </c>
    </row>
    <row r="127" spans="1:83" s="8" customFormat="1" x14ac:dyDescent="0.3">
      <c r="A127" s="30">
        <v>50</v>
      </c>
      <c r="B127" s="8" t="s">
        <v>715</v>
      </c>
      <c r="C127" s="8" t="s">
        <v>285</v>
      </c>
      <c r="D127" s="8">
        <v>11420</v>
      </c>
      <c r="E127" s="8">
        <v>2005</v>
      </c>
      <c r="F127" s="8" t="s">
        <v>716</v>
      </c>
      <c r="G127" s="8" t="s">
        <v>717</v>
      </c>
      <c r="BI127" s="8">
        <v>17655</v>
      </c>
      <c r="BJ127" s="8">
        <v>3576</v>
      </c>
      <c r="BL127" s="8">
        <v>31225</v>
      </c>
      <c r="BM127" s="8">
        <v>2184</v>
      </c>
      <c r="BN127" s="8">
        <v>5385</v>
      </c>
      <c r="BO127" s="8">
        <v>772</v>
      </c>
      <c r="BT127" s="9">
        <f t="shared" ref="BT127" si="46">(BI126-BI127)/BI126*100</f>
        <v>19.017476262556762</v>
      </c>
      <c r="BU127" s="9">
        <f t="shared" ref="BU127" si="47">(BJ126-BJ127)/BJ126*100</f>
        <v>-40.015661707126078</v>
      </c>
      <c r="BV127" s="9"/>
      <c r="BW127" s="9"/>
      <c r="BX127" s="9">
        <f t="shared" ref="BX127" si="48">(BM126-BM127)/BM126*100</f>
        <v>-7.7986179664363275</v>
      </c>
      <c r="BY127" s="9">
        <f t="shared" ref="BY127" si="49">(BN126-BN127)/BN126*100</f>
        <v>12.63789746917586</v>
      </c>
      <c r="BZ127" s="9">
        <f t="shared" ref="BZ127" si="50">(BO126-BO127)/BO126*100</f>
        <v>68.099173553719012</v>
      </c>
    </row>
    <row r="128" spans="1:83" s="8" customFormat="1" x14ac:dyDescent="0.3">
      <c r="A128" s="30">
        <v>50</v>
      </c>
      <c r="B128" s="8" t="s">
        <v>714</v>
      </c>
      <c r="C128" s="8" t="s">
        <v>285</v>
      </c>
      <c r="D128" s="8">
        <v>11420</v>
      </c>
      <c r="E128" s="8">
        <v>2006</v>
      </c>
      <c r="F128" s="8" t="s">
        <v>716</v>
      </c>
      <c r="G128" s="8" t="s">
        <v>717</v>
      </c>
      <c r="BI128" s="8">
        <v>18257</v>
      </c>
      <c r="BJ128" s="8">
        <v>740</v>
      </c>
      <c r="BL128" s="8">
        <v>31655</v>
      </c>
      <c r="BM128" s="8">
        <v>856</v>
      </c>
      <c r="BN128" s="8">
        <v>3506</v>
      </c>
      <c r="BO128" s="8">
        <v>852</v>
      </c>
    </row>
    <row r="129" spans="1:81" s="8" customFormat="1" x14ac:dyDescent="0.3">
      <c r="A129" s="30">
        <v>50</v>
      </c>
      <c r="B129" s="8" t="s">
        <v>715</v>
      </c>
      <c r="C129" s="8" t="s">
        <v>285</v>
      </c>
      <c r="D129" s="8">
        <v>11420</v>
      </c>
      <c r="E129" s="8">
        <v>2006</v>
      </c>
      <c r="F129" s="8" t="s">
        <v>716</v>
      </c>
      <c r="G129" s="8" t="s">
        <v>717</v>
      </c>
      <c r="BI129" s="8">
        <v>17468</v>
      </c>
      <c r="BJ129" s="8">
        <v>805</v>
      </c>
      <c r="BL129" s="8">
        <v>29044</v>
      </c>
      <c r="BM129" s="8">
        <v>875</v>
      </c>
      <c r="BN129" s="8">
        <v>3043</v>
      </c>
      <c r="BO129" s="8">
        <v>317</v>
      </c>
      <c r="BT129" s="9">
        <f t="shared" ref="BT129" si="51">(BI128-BI129)/BI128*100</f>
        <v>4.3216300597031276</v>
      </c>
      <c r="BU129" s="9">
        <f t="shared" ref="BU129" si="52">(BJ128-BJ129)/BJ128*100</f>
        <v>-8.7837837837837842</v>
      </c>
      <c r="BV129" s="9"/>
      <c r="BW129" s="9"/>
      <c r="BX129" s="9">
        <f t="shared" ref="BX129" si="53">(BM128-BM129)/BM128*100</f>
        <v>-2.2196261682242988</v>
      </c>
      <c r="BY129" s="9">
        <f t="shared" ref="BY129" si="54">(BN128-BN129)/BN128*100</f>
        <v>13.205932686822589</v>
      </c>
      <c r="BZ129" s="9">
        <f t="shared" ref="BZ129" si="55">(BO128-BO129)/BO128*100</f>
        <v>62.793427230046952</v>
      </c>
    </row>
    <row r="130" spans="1:81" s="4" customFormat="1" x14ac:dyDescent="0.3">
      <c r="A130" s="22">
        <v>52</v>
      </c>
      <c r="B130" s="4" t="s">
        <v>739</v>
      </c>
      <c r="AX130" s="4">
        <v>123</v>
      </c>
      <c r="AY130" s="4">
        <v>229</v>
      </c>
      <c r="AZ130" s="4">
        <v>1088</v>
      </c>
      <c r="BA130" s="4">
        <v>1210</v>
      </c>
      <c r="BB130" s="4">
        <v>20</v>
      </c>
      <c r="BC130" s="4">
        <v>59</v>
      </c>
      <c r="BD130" s="4">
        <v>9.8000000000000007</v>
      </c>
      <c r="BG130" s="4">
        <v>406</v>
      </c>
    </row>
    <row r="131" spans="1:81" s="4" customFormat="1" x14ac:dyDescent="0.3">
      <c r="A131" s="22">
        <v>52</v>
      </c>
      <c r="B131" s="4" t="s">
        <v>740</v>
      </c>
      <c r="AX131" s="4">
        <v>159</v>
      </c>
      <c r="AY131" s="4">
        <v>143</v>
      </c>
      <c r="AZ131" s="4">
        <v>713</v>
      </c>
      <c r="BA131" s="4">
        <v>871</v>
      </c>
      <c r="BB131" s="4">
        <v>93</v>
      </c>
      <c r="BC131" s="4">
        <v>150</v>
      </c>
      <c r="BD131" s="4">
        <v>15.2</v>
      </c>
      <c r="BG131" s="4">
        <v>437</v>
      </c>
    </row>
    <row r="132" spans="1:81" s="4" customFormat="1" x14ac:dyDescent="0.3">
      <c r="A132" s="22">
        <v>52</v>
      </c>
      <c r="B132" s="4" t="s">
        <v>741</v>
      </c>
      <c r="AX132" s="4">
        <v>66</v>
      </c>
      <c r="AY132" s="4">
        <v>43</v>
      </c>
      <c r="AZ132" s="4">
        <v>463</v>
      </c>
      <c r="BA132" s="4">
        <v>529</v>
      </c>
      <c r="BB132" s="4">
        <v>13</v>
      </c>
      <c r="BC132" s="4">
        <v>43</v>
      </c>
      <c r="BD132" s="4">
        <v>4.0999999999999996</v>
      </c>
      <c r="BG132" s="4">
        <v>42</v>
      </c>
      <c r="BT132" s="5">
        <f>(((AX130+AX131)/2)-AX132)/((AX130+AX131)/2)*100</f>
        <v>53.191489361702125</v>
      </c>
      <c r="BU132" s="5">
        <f t="shared" ref="BU132:CC132" si="56">(((AY130+AY131)/2)-AY132)/((AY130+AY131)/2)*100</f>
        <v>76.881720430107521</v>
      </c>
      <c r="BV132" s="5">
        <f t="shared" si="56"/>
        <v>48.584119933370353</v>
      </c>
      <c r="BW132" s="5">
        <f t="shared" si="56"/>
        <v>49.159058145122536</v>
      </c>
      <c r="BX132" s="5">
        <f t="shared" si="56"/>
        <v>76.991150442477874</v>
      </c>
      <c r="BY132" s="5">
        <f t="shared" si="56"/>
        <v>58.851674641148321</v>
      </c>
      <c r="BZ132" s="5">
        <f t="shared" si="56"/>
        <v>67.2</v>
      </c>
      <c r="CA132" s="5"/>
      <c r="CB132" s="5"/>
      <c r="CC132" s="5">
        <f t="shared" si="56"/>
        <v>90.035587188612098</v>
      </c>
    </row>
    <row r="133" spans="1:81" s="4" customFormat="1" x14ac:dyDescent="0.3">
      <c r="A133" s="22">
        <v>52</v>
      </c>
      <c r="B133" s="4" t="s">
        <v>739</v>
      </c>
      <c r="BI133" s="4">
        <v>25044</v>
      </c>
      <c r="BJ133" s="4">
        <v>45016</v>
      </c>
      <c r="BK133" s="4">
        <v>303334</v>
      </c>
      <c r="BL133" s="4">
        <v>328378</v>
      </c>
      <c r="BM133" s="4">
        <v>5691</v>
      </c>
      <c r="BN133" s="4">
        <v>15760</v>
      </c>
      <c r="BO133" s="4">
        <v>1224313</v>
      </c>
      <c r="BR133" s="4">
        <v>1040000000</v>
      </c>
    </row>
    <row r="134" spans="1:81" s="4" customFormat="1" x14ac:dyDescent="0.3">
      <c r="A134" s="22">
        <v>52</v>
      </c>
      <c r="B134" s="4" t="s">
        <v>740</v>
      </c>
      <c r="BI134" s="4">
        <v>31174</v>
      </c>
      <c r="BJ134" s="4">
        <v>29675</v>
      </c>
      <c r="BK134" s="4">
        <v>131010</v>
      </c>
      <c r="BL134" s="4">
        <v>162185</v>
      </c>
      <c r="BM134" s="4">
        <v>20629</v>
      </c>
      <c r="BN134" s="4">
        <v>34232</v>
      </c>
      <c r="BO134" s="4">
        <v>3540012</v>
      </c>
      <c r="BR134" s="4">
        <v>958000000</v>
      </c>
    </row>
    <row r="135" spans="1:81" s="4" customFormat="1" x14ac:dyDescent="0.3">
      <c r="A135" s="22">
        <v>52</v>
      </c>
      <c r="B135" s="4" t="s">
        <v>741</v>
      </c>
      <c r="BI135" s="4">
        <v>9636</v>
      </c>
      <c r="BJ135" s="4">
        <v>6135</v>
      </c>
      <c r="BK135" s="4">
        <v>61555</v>
      </c>
      <c r="BL135" s="4">
        <v>71191</v>
      </c>
      <c r="BM135" s="4">
        <v>1840</v>
      </c>
      <c r="BN135" s="4">
        <v>5405</v>
      </c>
      <c r="BO135" s="4">
        <v>549880</v>
      </c>
      <c r="BR135" s="4">
        <v>56100000</v>
      </c>
      <c r="BT135" s="5">
        <f>((BI133+BI134)-BI135)/(BI133+BI134)*100</f>
        <v>82.859582340175734</v>
      </c>
      <c r="BU135" s="5">
        <f t="shared" ref="BU135:BZ135" si="57">((BJ133+BJ134)-BJ135)/(BJ133+BJ134)*100</f>
        <v>91.7861589749769</v>
      </c>
      <c r="BV135" s="5">
        <f t="shared" si="57"/>
        <v>85.828053340209593</v>
      </c>
      <c r="BW135" s="5">
        <f t="shared" si="57"/>
        <v>85.487898598141328</v>
      </c>
      <c r="BX135" s="5">
        <f t="shared" si="57"/>
        <v>93.00911854103343</v>
      </c>
      <c r="BY135" s="5">
        <f t="shared" si="57"/>
        <v>89.188270123219709</v>
      </c>
      <c r="BZ135" s="5">
        <f t="shared" si="57"/>
        <v>88.458386025302644</v>
      </c>
    </row>
    <row r="136" spans="1:81" s="6" customFormat="1" x14ac:dyDescent="0.3">
      <c r="A136" s="26">
        <v>57</v>
      </c>
      <c r="B136" s="6" t="s">
        <v>779</v>
      </c>
      <c r="D136" s="6">
        <v>5.65</v>
      </c>
      <c r="E136" s="6" t="s">
        <v>780</v>
      </c>
      <c r="F136" s="6" t="s">
        <v>789</v>
      </c>
      <c r="G136" s="6" t="s">
        <v>790</v>
      </c>
      <c r="H136" s="6" t="s">
        <v>793</v>
      </c>
      <c r="J136" s="6" t="s">
        <v>794</v>
      </c>
      <c r="K136" s="6" t="s">
        <v>795</v>
      </c>
      <c r="AB136" s="6">
        <v>60</v>
      </c>
      <c r="AC136" s="6">
        <v>1</v>
      </c>
      <c r="AE136" s="6">
        <v>38</v>
      </c>
      <c r="AF136" s="6">
        <v>-80</v>
      </c>
      <c r="AG136" s="6">
        <v>50</v>
      </c>
    </row>
    <row r="137" spans="1:81" s="6" customFormat="1" x14ac:dyDescent="0.3">
      <c r="A137" s="26">
        <v>57</v>
      </c>
      <c r="B137" s="6" t="s">
        <v>779</v>
      </c>
      <c r="D137" s="6">
        <v>5.65</v>
      </c>
      <c r="E137" s="6" t="s">
        <v>781</v>
      </c>
      <c r="F137" s="6" t="s">
        <v>789</v>
      </c>
      <c r="G137" s="6" t="s">
        <v>790</v>
      </c>
      <c r="H137" s="6" t="s">
        <v>793</v>
      </c>
      <c r="J137" s="6" t="s">
        <v>794</v>
      </c>
      <c r="K137" s="6" t="s">
        <v>795</v>
      </c>
      <c r="AB137" s="6">
        <v>53</v>
      </c>
      <c r="AC137" s="6">
        <v>54</v>
      </c>
      <c r="AE137" s="6">
        <v>22</v>
      </c>
      <c r="AF137" s="6">
        <v>-245</v>
      </c>
      <c r="AG137" s="6">
        <v>-30</v>
      </c>
    </row>
    <row r="138" spans="1:81" s="6" customFormat="1" x14ac:dyDescent="0.3">
      <c r="A138" s="26">
        <v>57</v>
      </c>
      <c r="B138" s="6" t="s">
        <v>779</v>
      </c>
      <c r="D138" s="6">
        <v>5.65</v>
      </c>
      <c r="E138" s="6" t="s">
        <v>782</v>
      </c>
      <c r="F138" s="6" t="s">
        <v>789</v>
      </c>
      <c r="G138" s="6" t="s">
        <v>790</v>
      </c>
      <c r="H138" s="6" t="s">
        <v>793</v>
      </c>
      <c r="J138" s="6" t="s">
        <v>794</v>
      </c>
      <c r="K138" s="6" t="s">
        <v>795</v>
      </c>
      <c r="AB138" s="6">
        <v>48</v>
      </c>
      <c r="AC138" s="6">
        <v>-1</v>
      </c>
      <c r="AE138" s="6">
        <v>18</v>
      </c>
      <c r="AF138" s="6">
        <v>-464</v>
      </c>
      <c r="AG138" s="6">
        <v>-90</v>
      </c>
    </row>
    <row r="139" spans="1:81" s="6" customFormat="1" x14ac:dyDescent="0.3">
      <c r="A139" s="26">
        <v>57</v>
      </c>
      <c r="B139" s="6" t="s">
        <v>788</v>
      </c>
      <c r="D139" s="6">
        <v>2.6</v>
      </c>
      <c r="E139" s="6" t="s">
        <v>781</v>
      </c>
      <c r="F139" s="6" t="s">
        <v>791</v>
      </c>
      <c r="G139" s="6" t="s">
        <v>790</v>
      </c>
      <c r="H139" s="6" t="s">
        <v>793</v>
      </c>
      <c r="J139" s="6" t="s">
        <v>796</v>
      </c>
      <c r="K139" s="6" t="s">
        <v>797</v>
      </c>
      <c r="AB139" s="6">
        <v>52</v>
      </c>
      <c r="AC139" s="6">
        <v>-1902</v>
      </c>
      <c r="AE139" s="6">
        <v>63</v>
      </c>
      <c r="AF139" s="6">
        <v>-236</v>
      </c>
      <c r="AG139" s="6">
        <v>-245</v>
      </c>
    </row>
    <row r="140" spans="1:81" s="6" customFormat="1" x14ac:dyDescent="0.3">
      <c r="A140" s="26">
        <v>57</v>
      </c>
      <c r="B140" s="6" t="s">
        <v>788</v>
      </c>
      <c r="D140" s="6">
        <v>2.6</v>
      </c>
      <c r="E140" s="6" t="s">
        <v>782</v>
      </c>
      <c r="F140" s="6" t="s">
        <v>791</v>
      </c>
      <c r="G140" s="6" t="s">
        <v>790</v>
      </c>
      <c r="H140" s="6" t="s">
        <v>793</v>
      </c>
      <c r="J140" s="6" t="s">
        <v>796</v>
      </c>
      <c r="K140" s="6" t="s">
        <v>797</v>
      </c>
      <c r="AB140" s="6">
        <v>17</v>
      </c>
      <c r="AC140" s="6">
        <v>-3</v>
      </c>
      <c r="AE140" s="6">
        <v>15</v>
      </c>
      <c r="AF140" s="6">
        <v>21</v>
      </c>
      <c r="AG140" s="6">
        <v>6</v>
      </c>
    </row>
    <row r="141" spans="1:81" s="6" customFormat="1" x14ac:dyDescent="0.3">
      <c r="A141" s="26">
        <v>57</v>
      </c>
      <c r="B141" s="6" t="s">
        <v>788</v>
      </c>
      <c r="D141" s="6">
        <v>2.6</v>
      </c>
      <c r="E141" s="6" t="s">
        <v>783</v>
      </c>
      <c r="F141" s="6" t="s">
        <v>791</v>
      </c>
      <c r="G141" s="6" t="s">
        <v>790</v>
      </c>
      <c r="H141" s="6" t="s">
        <v>793</v>
      </c>
      <c r="J141" s="6" t="s">
        <v>796</v>
      </c>
      <c r="K141" s="6" t="s">
        <v>797</v>
      </c>
      <c r="AB141" s="6">
        <v>35</v>
      </c>
      <c r="AC141" s="6">
        <v>-1</v>
      </c>
      <c r="AE141" s="6">
        <v>29</v>
      </c>
      <c r="AF141" s="6">
        <v>10</v>
      </c>
      <c r="AG141" s="6">
        <v>-4</v>
      </c>
    </row>
    <row r="142" spans="1:81" s="6" customFormat="1" x14ac:dyDescent="0.3">
      <c r="A142" s="26">
        <v>57</v>
      </c>
      <c r="B142" s="6" t="s">
        <v>788</v>
      </c>
      <c r="D142" s="6">
        <v>2.6</v>
      </c>
      <c r="E142" s="6" t="s">
        <v>784</v>
      </c>
      <c r="F142" s="6" t="s">
        <v>791</v>
      </c>
      <c r="G142" s="6" t="s">
        <v>790</v>
      </c>
      <c r="H142" s="6" t="s">
        <v>793</v>
      </c>
      <c r="J142" s="6" t="s">
        <v>796</v>
      </c>
      <c r="K142" s="6" t="s">
        <v>797</v>
      </c>
      <c r="AB142" s="6">
        <v>11</v>
      </c>
      <c r="AC142" s="6">
        <v>-110</v>
      </c>
      <c r="AE142" s="6">
        <v>7</v>
      </c>
      <c r="AF142" s="6">
        <v>-64</v>
      </c>
      <c r="AG142" s="6">
        <v>-76</v>
      </c>
    </row>
    <row r="143" spans="1:81" s="6" customFormat="1" x14ac:dyDescent="0.3">
      <c r="A143" s="26">
        <v>57</v>
      </c>
      <c r="B143" s="6" t="s">
        <v>788</v>
      </c>
      <c r="D143" s="6">
        <v>2.6</v>
      </c>
      <c r="E143" s="6" t="s">
        <v>785</v>
      </c>
      <c r="F143" s="6" t="s">
        <v>791</v>
      </c>
      <c r="G143" s="6" t="s">
        <v>790</v>
      </c>
      <c r="H143" s="6" t="s">
        <v>793</v>
      </c>
      <c r="J143" s="6" t="s">
        <v>796</v>
      </c>
      <c r="K143" s="6" t="s">
        <v>797</v>
      </c>
      <c r="AB143" s="6">
        <v>42</v>
      </c>
      <c r="AC143" s="6">
        <v>-37</v>
      </c>
      <c r="AE143" s="6">
        <v>36</v>
      </c>
      <c r="AF143" s="6">
        <v>-144</v>
      </c>
      <c r="AG143" s="6">
        <v>-203</v>
      </c>
    </row>
    <row r="144" spans="1:81" s="6" customFormat="1" x14ac:dyDescent="0.3">
      <c r="A144" s="26">
        <v>57</v>
      </c>
      <c r="B144" s="6" t="s">
        <v>787</v>
      </c>
      <c r="D144" s="6">
        <v>1.7</v>
      </c>
      <c r="E144" s="6" t="s">
        <v>783</v>
      </c>
      <c r="F144" s="6" t="s">
        <v>792</v>
      </c>
      <c r="G144" s="6" t="s">
        <v>790</v>
      </c>
      <c r="H144" s="6" t="s">
        <v>793</v>
      </c>
      <c r="J144" s="6" t="s">
        <v>798</v>
      </c>
      <c r="K144" s="6" t="s">
        <v>799</v>
      </c>
      <c r="AB144" s="6">
        <v>34</v>
      </c>
      <c r="AC144" s="6">
        <v>-41</v>
      </c>
      <c r="AE144" s="6">
        <v>30</v>
      </c>
      <c r="AF144" s="6">
        <v>67</v>
      </c>
      <c r="AG144" s="6">
        <v>28</v>
      </c>
    </row>
    <row r="145" spans="1:83" s="6" customFormat="1" x14ac:dyDescent="0.3">
      <c r="A145" s="26">
        <v>57</v>
      </c>
      <c r="B145" s="6" t="s">
        <v>787</v>
      </c>
      <c r="D145" s="6">
        <v>1.7</v>
      </c>
      <c r="E145" s="6" t="s">
        <v>784</v>
      </c>
      <c r="F145" s="6" t="s">
        <v>792</v>
      </c>
      <c r="G145" s="6" t="s">
        <v>790</v>
      </c>
      <c r="H145" s="6" t="s">
        <v>793</v>
      </c>
      <c r="J145" s="6" t="s">
        <v>798</v>
      </c>
      <c r="K145" s="6" t="s">
        <v>799</v>
      </c>
      <c r="AB145" s="6">
        <v>58</v>
      </c>
      <c r="AC145" s="6">
        <v>-127</v>
      </c>
      <c r="AE145" s="6">
        <v>28</v>
      </c>
      <c r="AF145" s="6">
        <v>-37</v>
      </c>
      <c r="AG145" s="6">
        <v>-139</v>
      </c>
    </row>
    <row r="146" spans="1:83" s="6" customFormat="1" x14ac:dyDescent="0.3">
      <c r="A146" s="26">
        <v>57</v>
      </c>
      <c r="B146" s="6" t="s">
        <v>787</v>
      </c>
      <c r="D146" s="6">
        <v>1.7</v>
      </c>
      <c r="E146" s="6" t="s">
        <v>785</v>
      </c>
      <c r="F146" s="6" t="s">
        <v>792</v>
      </c>
      <c r="G146" s="6" t="s">
        <v>790</v>
      </c>
      <c r="H146" s="6" t="s">
        <v>793</v>
      </c>
      <c r="J146" s="6" t="s">
        <v>798</v>
      </c>
      <c r="K146" s="6" t="s">
        <v>799</v>
      </c>
      <c r="AB146" s="6">
        <v>59</v>
      </c>
      <c r="AC146" s="6">
        <v>-35</v>
      </c>
      <c r="AE146" s="6">
        <v>42</v>
      </c>
      <c r="AF146" s="6">
        <v>-66</v>
      </c>
      <c r="AG146" s="6">
        <v>-88</v>
      </c>
    </row>
    <row r="147" spans="1:83" s="6" customFormat="1" x14ac:dyDescent="0.3">
      <c r="A147" s="26">
        <v>57</v>
      </c>
      <c r="B147" s="6" t="s">
        <v>787</v>
      </c>
      <c r="D147" s="6">
        <v>1.7</v>
      </c>
      <c r="E147" s="6" t="s">
        <v>786</v>
      </c>
      <c r="F147" s="6" t="s">
        <v>792</v>
      </c>
      <c r="G147" s="6" t="s">
        <v>790</v>
      </c>
      <c r="H147" s="6" t="s">
        <v>793</v>
      </c>
      <c r="J147" s="6" t="s">
        <v>798</v>
      </c>
      <c r="K147" s="6" t="s">
        <v>799</v>
      </c>
      <c r="AB147" s="6">
        <v>24</v>
      </c>
      <c r="AC147" s="6">
        <v>-25</v>
      </c>
      <c r="AE147" s="6">
        <v>31</v>
      </c>
      <c r="AF147" s="6">
        <v>10</v>
      </c>
      <c r="AG147" s="6">
        <v>-13</v>
      </c>
    </row>
    <row r="148" spans="1:83" s="8" customFormat="1" x14ac:dyDescent="0.3">
      <c r="A148" s="30">
        <v>70</v>
      </c>
      <c r="B148" s="8" t="s">
        <v>221</v>
      </c>
      <c r="C148" s="8" t="s">
        <v>938</v>
      </c>
      <c r="D148" s="8">
        <v>0.95</v>
      </c>
      <c r="E148" s="8" t="s">
        <v>939</v>
      </c>
      <c r="F148" s="8" t="s">
        <v>940</v>
      </c>
      <c r="G148" s="8" t="s">
        <v>292</v>
      </c>
      <c r="H148" s="8" t="s">
        <v>941</v>
      </c>
      <c r="AX148" s="8">
        <v>4.0999999999999996</v>
      </c>
      <c r="AY148" s="8">
        <v>21</v>
      </c>
      <c r="BA148" s="8">
        <v>26</v>
      </c>
      <c r="CE148" s="8" t="s">
        <v>942</v>
      </c>
    </row>
    <row r="149" spans="1:83" s="8" customFormat="1" x14ac:dyDescent="0.3">
      <c r="A149" s="30">
        <v>70</v>
      </c>
      <c r="B149" s="8" t="s">
        <v>220</v>
      </c>
      <c r="C149" s="8" t="s">
        <v>938</v>
      </c>
      <c r="D149" s="8">
        <v>1.95</v>
      </c>
      <c r="E149" s="8" t="s">
        <v>939</v>
      </c>
      <c r="F149" s="8" t="s">
        <v>940</v>
      </c>
      <c r="G149" s="8" t="s">
        <v>292</v>
      </c>
      <c r="H149" s="8" t="s">
        <v>941</v>
      </c>
      <c r="AX149" s="8">
        <v>2.7</v>
      </c>
      <c r="AY149" s="8">
        <v>21</v>
      </c>
      <c r="BA149" s="8">
        <v>24</v>
      </c>
      <c r="BT149" s="9">
        <f>(AX148-AX149)/AX148*100</f>
        <v>34.146341463414629</v>
      </c>
      <c r="BU149" s="9">
        <f t="shared" ref="BU149:BW149" si="58">(AY148-AY149)/AY148*100</f>
        <v>0</v>
      </c>
      <c r="BV149" s="9"/>
      <c r="BW149" s="9">
        <f t="shared" si="58"/>
        <v>7.6923076923076925</v>
      </c>
    </row>
    <row r="150" spans="1:83" s="4" customFormat="1" x14ac:dyDescent="0.3">
      <c r="A150" s="22">
        <v>72</v>
      </c>
      <c r="B150" s="4" t="s">
        <v>953</v>
      </c>
      <c r="D150" s="4">
        <v>6.4749999999999999E-3</v>
      </c>
      <c r="E150" s="4" t="s">
        <v>955</v>
      </c>
      <c r="F150" s="4" t="s">
        <v>961</v>
      </c>
      <c r="G150" s="4" t="s">
        <v>962</v>
      </c>
      <c r="I150" s="4" t="s">
        <v>959</v>
      </c>
      <c r="BW150" s="4">
        <v>14.8</v>
      </c>
    </row>
    <row r="151" spans="1:83" s="4" customFormat="1" x14ac:dyDescent="0.3">
      <c r="A151" s="22">
        <v>72</v>
      </c>
      <c r="B151" s="4" t="s">
        <v>954</v>
      </c>
      <c r="D151" s="4">
        <v>6.4749999999999999E-3</v>
      </c>
      <c r="E151" s="4" t="s">
        <v>955</v>
      </c>
      <c r="F151" s="4" t="s">
        <v>961</v>
      </c>
      <c r="G151" s="4" t="s">
        <v>962</v>
      </c>
      <c r="I151" s="4" t="s">
        <v>960</v>
      </c>
      <c r="BW151" s="4">
        <v>22.4</v>
      </c>
    </row>
    <row r="152" spans="1:83" s="4" customFormat="1" x14ac:dyDescent="0.3">
      <c r="A152" s="22">
        <v>72</v>
      </c>
      <c r="B152" s="4" t="s">
        <v>953</v>
      </c>
      <c r="D152" s="4">
        <v>6.4749999999999999E-3</v>
      </c>
      <c r="E152" s="4" t="s">
        <v>956</v>
      </c>
      <c r="F152" s="4" t="s">
        <v>961</v>
      </c>
      <c r="G152" s="4" t="s">
        <v>962</v>
      </c>
      <c r="BW152" s="4">
        <v>17.8</v>
      </c>
    </row>
    <row r="153" spans="1:83" s="4" customFormat="1" x14ac:dyDescent="0.3">
      <c r="A153" s="22">
        <v>72</v>
      </c>
      <c r="B153" s="4" t="s">
        <v>954</v>
      </c>
      <c r="D153" s="4">
        <v>6.4749999999999999E-3</v>
      </c>
      <c r="E153" s="4" t="s">
        <v>956</v>
      </c>
      <c r="F153" s="4" t="s">
        <v>961</v>
      </c>
      <c r="G153" s="4" t="s">
        <v>962</v>
      </c>
      <c r="BW153" s="4">
        <v>14.5</v>
      </c>
    </row>
    <row r="154" spans="1:83" s="4" customFormat="1" x14ac:dyDescent="0.3">
      <c r="A154" s="22">
        <v>72</v>
      </c>
      <c r="B154" s="4" t="s">
        <v>953</v>
      </c>
      <c r="D154" s="4">
        <v>6.4749999999999999E-3</v>
      </c>
      <c r="E154" s="4" t="s">
        <v>957</v>
      </c>
      <c r="F154" s="4" t="s">
        <v>961</v>
      </c>
      <c r="G154" s="4" t="s">
        <v>962</v>
      </c>
      <c r="BW154" s="4">
        <v>38.200000000000003</v>
      </c>
    </row>
    <row r="155" spans="1:83" s="4" customFormat="1" x14ac:dyDescent="0.3">
      <c r="A155" s="22">
        <v>72</v>
      </c>
      <c r="B155" s="4" t="s">
        <v>954</v>
      </c>
      <c r="D155" s="4">
        <v>6.4749999999999999E-3</v>
      </c>
      <c r="E155" s="4" t="s">
        <v>957</v>
      </c>
      <c r="F155" s="4" t="s">
        <v>961</v>
      </c>
      <c r="G155" s="4" t="s">
        <v>962</v>
      </c>
      <c r="BW155" s="4">
        <v>30.8</v>
      </c>
    </row>
    <row r="156" spans="1:83" s="4" customFormat="1" x14ac:dyDescent="0.3">
      <c r="A156" s="22">
        <v>72</v>
      </c>
      <c r="B156" s="4" t="s">
        <v>953</v>
      </c>
      <c r="D156" s="4">
        <v>6.4749999999999999E-3</v>
      </c>
      <c r="E156" s="4" t="s">
        <v>958</v>
      </c>
      <c r="F156" s="4" t="s">
        <v>961</v>
      </c>
      <c r="G156" s="4" t="s">
        <v>962</v>
      </c>
      <c r="BW156" s="4">
        <v>37.4</v>
      </c>
    </row>
    <row r="157" spans="1:83" s="4" customFormat="1" x14ac:dyDescent="0.3">
      <c r="A157" s="22">
        <v>72</v>
      </c>
      <c r="B157" s="4" t="s">
        <v>954</v>
      </c>
      <c r="D157" s="4">
        <v>6.4749999999999999E-3</v>
      </c>
      <c r="E157" s="4" t="s">
        <v>958</v>
      </c>
      <c r="F157" s="4" t="s">
        <v>961</v>
      </c>
      <c r="G157" s="4" t="s">
        <v>962</v>
      </c>
      <c r="BW157" s="4">
        <v>31.4</v>
      </c>
    </row>
    <row r="158" spans="1:83" s="4" customFormat="1" x14ac:dyDescent="0.3">
      <c r="A158" s="22">
        <v>72</v>
      </c>
      <c r="B158" s="4" t="s">
        <v>532</v>
      </c>
      <c r="D158" s="4">
        <v>6.4749999999999999E-3</v>
      </c>
      <c r="E158" s="4">
        <v>1981</v>
      </c>
      <c r="F158" s="4" t="s">
        <v>961</v>
      </c>
      <c r="G158" s="4" t="s">
        <v>962</v>
      </c>
      <c r="BM158" s="4">
        <v>8.27</v>
      </c>
      <c r="BN158" s="4">
        <v>8.66</v>
      </c>
      <c r="BO158" s="4">
        <v>2.81</v>
      </c>
    </row>
    <row r="159" spans="1:83" s="4" customFormat="1" x14ac:dyDescent="0.3">
      <c r="A159" s="22">
        <v>72</v>
      </c>
      <c r="B159" s="23" t="s">
        <v>963</v>
      </c>
      <c r="D159" s="4">
        <v>6.4749999999999999E-3</v>
      </c>
      <c r="E159" s="4">
        <v>1981</v>
      </c>
      <c r="F159" s="4" t="s">
        <v>961</v>
      </c>
      <c r="G159" s="4" t="s">
        <v>962</v>
      </c>
      <c r="BM159" s="4">
        <v>7.82</v>
      </c>
      <c r="BN159" s="4">
        <v>8.08</v>
      </c>
      <c r="BO159" s="4">
        <v>1.54</v>
      </c>
      <c r="BX159" s="5">
        <f>(BM158-BM159)/BM158*100</f>
        <v>5.4413542926239336</v>
      </c>
      <c r="BY159" s="5">
        <f t="shared" ref="BY159:BZ159" si="59">(BN158-BN159)/BN158*100</f>
        <v>6.6974595842956131</v>
      </c>
      <c r="BZ159" s="5">
        <f t="shared" si="59"/>
        <v>45.195729537366546</v>
      </c>
    </row>
    <row r="160" spans="1:83" s="4" customFormat="1" x14ac:dyDescent="0.3">
      <c r="A160" s="22">
        <v>72</v>
      </c>
      <c r="B160" s="23" t="s">
        <v>964</v>
      </c>
      <c r="D160" s="4">
        <v>6.4749999999999999E-3</v>
      </c>
      <c r="E160" s="4">
        <v>1981</v>
      </c>
      <c r="F160" s="4" t="s">
        <v>961</v>
      </c>
      <c r="G160" s="4" t="s">
        <v>962</v>
      </c>
      <c r="BM160" s="4">
        <v>7.8</v>
      </c>
      <c r="BN160" s="4">
        <v>8</v>
      </c>
      <c r="BO160" s="4">
        <v>1.7</v>
      </c>
      <c r="BX160" s="5">
        <f>(BM158-BM160)/BM158*100</f>
        <v>5.6831922611850034</v>
      </c>
      <c r="BY160" s="5">
        <f t="shared" ref="BY160:BZ160" si="60">(BN158-BN160)/BN158*100</f>
        <v>7.6212471131639745</v>
      </c>
      <c r="BZ160" s="5">
        <f t="shared" si="60"/>
        <v>39.501779359430607</v>
      </c>
    </row>
    <row r="161" spans="1:83" s="4" customFormat="1" x14ac:dyDescent="0.3">
      <c r="A161" s="22">
        <v>72</v>
      </c>
      <c r="B161" s="23" t="s">
        <v>954</v>
      </c>
      <c r="D161" s="4">
        <v>6.4749999999999999E-3</v>
      </c>
      <c r="E161" s="4">
        <v>1981</v>
      </c>
      <c r="F161" s="4" t="s">
        <v>961</v>
      </c>
      <c r="G161" s="4" t="s">
        <v>962</v>
      </c>
      <c r="BM161" s="4">
        <v>7.83</v>
      </c>
      <c r="BN161" s="4">
        <v>7.98</v>
      </c>
      <c r="BO161" s="4">
        <v>1.52</v>
      </c>
      <c r="BX161" s="5">
        <f>(BM158-BM161)/BM158*100</f>
        <v>5.3204353083434039</v>
      </c>
      <c r="BY161" s="5">
        <f t="shared" ref="BY161:BZ161" si="61">(BN158-BN161)/BN158*100</f>
        <v>7.8521939953810582</v>
      </c>
      <c r="BZ161" s="5">
        <f t="shared" si="61"/>
        <v>45.907473309608541</v>
      </c>
    </row>
    <row r="162" spans="1:83" s="6" customFormat="1" x14ac:dyDescent="0.3">
      <c r="A162" s="6">
        <v>77</v>
      </c>
      <c r="B162" s="6" t="s">
        <v>1042</v>
      </c>
      <c r="D162" s="6">
        <v>4.3999999999999997E-2</v>
      </c>
      <c r="E162" s="6">
        <v>2001</v>
      </c>
      <c r="F162" s="6" t="s">
        <v>1041</v>
      </c>
      <c r="G162" s="6" t="s">
        <v>915</v>
      </c>
      <c r="I162" s="6" t="s">
        <v>1054</v>
      </c>
      <c r="AX162" s="6">
        <v>1.5</v>
      </c>
      <c r="AY162" s="6">
        <v>7</v>
      </c>
      <c r="AZ162" s="6">
        <v>16</v>
      </c>
      <c r="CE162" s="6" t="s">
        <v>1056</v>
      </c>
    </row>
    <row r="163" spans="1:83" s="6" customFormat="1" x14ac:dyDescent="0.3">
      <c r="A163" s="6">
        <v>77</v>
      </c>
      <c r="B163" s="6" t="s">
        <v>1043</v>
      </c>
      <c r="D163" s="6">
        <v>4.3999999999999997E-2</v>
      </c>
      <c r="E163" s="6">
        <v>2001</v>
      </c>
      <c r="F163" s="6" t="s">
        <v>1041</v>
      </c>
      <c r="G163" s="6" t="s">
        <v>915</v>
      </c>
      <c r="I163" s="6" t="s">
        <v>1055</v>
      </c>
      <c r="AX163" s="6">
        <v>0.3</v>
      </c>
      <c r="AY163" s="6">
        <v>6</v>
      </c>
      <c r="AZ163" s="6">
        <v>9</v>
      </c>
      <c r="BT163" s="7">
        <f>(AX162-AX163)/AX162*100</f>
        <v>80</v>
      </c>
      <c r="BU163" s="7">
        <f t="shared" ref="BU163:BV163" si="62">(AY162-AY163)/AY162*100</f>
        <v>14.285714285714285</v>
      </c>
      <c r="BV163" s="7">
        <f t="shared" si="62"/>
        <v>43.75</v>
      </c>
    </row>
    <row r="164" spans="1:83" s="6" customFormat="1" x14ac:dyDescent="0.3">
      <c r="A164" s="6">
        <v>77</v>
      </c>
      <c r="B164" s="6" t="s">
        <v>1044</v>
      </c>
      <c r="D164" s="6">
        <v>4.3999999999999997E-2</v>
      </c>
      <c r="E164" s="6">
        <v>2001</v>
      </c>
      <c r="F164" s="6" t="s">
        <v>1041</v>
      </c>
      <c r="G164" s="6" t="s">
        <v>915</v>
      </c>
      <c r="AX164" s="6">
        <v>1.3</v>
      </c>
      <c r="AY164" s="6">
        <v>49</v>
      </c>
      <c r="AZ164" s="6">
        <v>21</v>
      </c>
    </row>
    <row r="165" spans="1:83" s="6" customFormat="1" x14ac:dyDescent="0.3">
      <c r="A165" s="6">
        <v>77</v>
      </c>
      <c r="B165" s="6" t="s">
        <v>1045</v>
      </c>
      <c r="D165" s="6">
        <v>4.3999999999999997E-2</v>
      </c>
      <c r="E165" s="6">
        <v>2001</v>
      </c>
      <c r="F165" s="6" t="s">
        <v>1041</v>
      </c>
      <c r="G165" s="6" t="s">
        <v>915</v>
      </c>
      <c r="AX165" s="6">
        <v>0.5</v>
      </c>
      <c r="AY165" s="6">
        <v>22</v>
      </c>
      <c r="AZ165" s="6">
        <v>17</v>
      </c>
      <c r="BT165" s="7">
        <f t="shared" ref="BT165" si="63">(AX164-AX165)/AX164*100</f>
        <v>61.53846153846154</v>
      </c>
      <c r="BU165" s="7">
        <f t="shared" ref="BU165" si="64">(AY164-AY165)/AY164*100</f>
        <v>55.102040816326522</v>
      </c>
      <c r="BV165" s="7">
        <f t="shared" ref="BV165" si="65">(AZ164-AZ165)/AZ164*100</f>
        <v>19.047619047619047</v>
      </c>
    </row>
    <row r="166" spans="1:83" s="6" customFormat="1" x14ac:dyDescent="0.3">
      <c r="A166" s="6">
        <v>77</v>
      </c>
      <c r="B166" s="35" t="s">
        <v>1046</v>
      </c>
      <c r="D166" s="6">
        <v>4.3999999999999997E-2</v>
      </c>
      <c r="E166" s="6">
        <v>2001</v>
      </c>
      <c r="F166" s="6" t="s">
        <v>1041</v>
      </c>
      <c r="G166" s="6" t="s">
        <v>915</v>
      </c>
      <c r="AX166" s="6">
        <v>1.2</v>
      </c>
      <c r="AY166" s="6">
        <v>70</v>
      </c>
      <c r="AZ166" s="6">
        <v>23</v>
      </c>
    </row>
    <row r="167" spans="1:83" s="6" customFormat="1" x14ac:dyDescent="0.3">
      <c r="A167" s="6">
        <v>77</v>
      </c>
      <c r="B167" s="35" t="s">
        <v>1047</v>
      </c>
      <c r="D167" s="6">
        <v>4.3999999999999997E-2</v>
      </c>
      <c r="E167" s="6">
        <v>2001</v>
      </c>
      <c r="F167" s="6" t="s">
        <v>1041</v>
      </c>
      <c r="G167" s="6" t="s">
        <v>915</v>
      </c>
      <c r="AX167" s="6">
        <v>0.6</v>
      </c>
      <c r="AY167" s="6">
        <v>31</v>
      </c>
      <c r="AZ167" s="6">
        <v>12</v>
      </c>
      <c r="BT167" s="7">
        <f t="shared" ref="BT167" si="66">(AX166-AX167)/AX166*100</f>
        <v>50</v>
      </c>
      <c r="BU167" s="7">
        <f t="shared" ref="BU167" si="67">(AY166-AY167)/AY166*100</f>
        <v>55.714285714285715</v>
      </c>
      <c r="BV167" s="7">
        <f t="shared" ref="BV167" si="68">(AZ166-AZ167)/AZ166*100</f>
        <v>47.826086956521742</v>
      </c>
    </row>
    <row r="168" spans="1:83" s="6" customFormat="1" x14ac:dyDescent="0.3">
      <c r="A168" s="6">
        <v>77</v>
      </c>
      <c r="B168" s="35" t="s">
        <v>1048</v>
      </c>
      <c r="D168" s="6">
        <v>4.3999999999999997E-2</v>
      </c>
      <c r="E168" s="6">
        <v>2001</v>
      </c>
      <c r="F168" s="6" t="s">
        <v>1041</v>
      </c>
      <c r="G168" s="6" t="s">
        <v>915</v>
      </c>
      <c r="AX168" s="6">
        <v>1</v>
      </c>
      <c r="AY168" s="6">
        <v>105</v>
      </c>
      <c r="AZ168" s="6">
        <v>27</v>
      </c>
    </row>
    <row r="169" spans="1:83" s="6" customFormat="1" x14ac:dyDescent="0.3">
      <c r="A169" s="6">
        <v>77</v>
      </c>
      <c r="B169" s="35" t="s">
        <v>1049</v>
      </c>
      <c r="D169" s="6">
        <v>4.3999999999999997E-2</v>
      </c>
      <c r="E169" s="6">
        <v>2001</v>
      </c>
      <c r="F169" s="6" t="s">
        <v>1041</v>
      </c>
      <c r="G169" s="6" t="s">
        <v>915</v>
      </c>
      <c r="AX169" s="6">
        <v>2.2000000000000002</v>
      </c>
      <c r="AY169" s="6">
        <v>50</v>
      </c>
      <c r="AZ169" s="6">
        <v>20</v>
      </c>
      <c r="BT169" s="7">
        <f t="shared" ref="BT169" si="69">(AX168-AX169)/AX168*100</f>
        <v>-120.00000000000001</v>
      </c>
      <c r="BU169" s="7">
        <f t="shared" ref="BU169" si="70">(AY168-AY169)/AY168*100</f>
        <v>52.380952380952387</v>
      </c>
      <c r="BV169" s="7">
        <f t="shared" ref="BV169" si="71">(AZ168-AZ169)/AZ168*100</f>
        <v>25.925925925925924</v>
      </c>
    </row>
    <row r="170" spans="1:83" s="6" customFormat="1" x14ac:dyDescent="0.3">
      <c r="A170" s="6">
        <v>77</v>
      </c>
      <c r="B170" s="35" t="s">
        <v>1050</v>
      </c>
      <c r="D170" s="6">
        <v>4.3999999999999997E-2</v>
      </c>
      <c r="E170" s="6">
        <v>2001</v>
      </c>
      <c r="F170" s="6" t="s">
        <v>1041</v>
      </c>
      <c r="G170" s="6" t="s">
        <v>915</v>
      </c>
      <c r="AX170" s="6">
        <v>0.7</v>
      </c>
      <c r="AY170" s="6">
        <v>131</v>
      </c>
      <c r="AZ170" s="6">
        <v>30</v>
      </c>
    </row>
    <row r="171" spans="1:83" s="6" customFormat="1" x14ac:dyDescent="0.3">
      <c r="A171" s="6">
        <v>77</v>
      </c>
      <c r="B171" s="35" t="s">
        <v>1051</v>
      </c>
      <c r="D171" s="6">
        <v>4.3999999999999997E-2</v>
      </c>
      <c r="E171" s="6">
        <v>2001</v>
      </c>
      <c r="F171" s="6" t="s">
        <v>1041</v>
      </c>
      <c r="G171" s="6" t="s">
        <v>915</v>
      </c>
      <c r="AX171" s="6">
        <v>4.8</v>
      </c>
      <c r="AY171" s="6">
        <v>60</v>
      </c>
      <c r="AZ171" s="6">
        <v>21</v>
      </c>
      <c r="BT171" s="7">
        <f t="shared" ref="BT171" si="72">(AX170-AX171)/AX170*100</f>
        <v>-585.71428571428567</v>
      </c>
      <c r="BU171" s="7">
        <f t="shared" ref="BU171" si="73">(AY170-AY171)/AY170*100</f>
        <v>54.198473282442748</v>
      </c>
      <c r="BV171" s="7">
        <f t="shared" ref="BV171" si="74">(AZ170-AZ171)/AZ170*100</f>
        <v>30</v>
      </c>
    </row>
    <row r="172" spans="1:83" s="6" customFormat="1" x14ac:dyDescent="0.3">
      <c r="A172" s="6">
        <v>77</v>
      </c>
      <c r="B172" s="35" t="s">
        <v>1052</v>
      </c>
      <c r="D172" s="6">
        <v>4.3999999999999997E-2</v>
      </c>
      <c r="E172" s="6">
        <v>2001</v>
      </c>
      <c r="F172" s="6" t="s">
        <v>1041</v>
      </c>
      <c r="G172" s="6" t="s">
        <v>915</v>
      </c>
      <c r="AX172" s="6">
        <v>0.6</v>
      </c>
      <c r="AY172" s="6">
        <v>139</v>
      </c>
      <c r="AZ172" s="6">
        <v>32</v>
      </c>
    </row>
    <row r="173" spans="1:83" s="6" customFormat="1" x14ac:dyDescent="0.3">
      <c r="A173" s="6">
        <v>77</v>
      </c>
      <c r="B173" s="35" t="s">
        <v>1053</v>
      </c>
      <c r="D173" s="6">
        <v>4.3999999999999997E-2</v>
      </c>
      <c r="E173" s="6">
        <v>2001</v>
      </c>
      <c r="F173" s="6" t="s">
        <v>1041</v>
      </c>
      <c r="G173" s="6" t="s">
        <v>915</v>
      </c>
      <c r="AX173" s="6">
        <v>1.1000000000000001</v>
      </c>
      <c r="AY173" s="6">
        <v>66</v>
      </c>
      <c r="AZ173" s="6">
        <v>21</v>
      </c>
      <c r="BT173" s="7">
        <f t="shared" ref="BT173" si="75">(AX172-AX173)/AX172*100</f>
        <v>-83.333333333333357</v>
      </c>
      <c r="BU173" s="7">
        <f t="shared" ref="BU173" si="76">(AY172-AY173)/AY172*100</f>
        <v>52.517985611510788</v>
      </c>
      <c r="BV173" s="7">
        <f t="shared" ref="BV173" si="77">(AZ172-AZ173)/AZ172*100</f>
        <v>34.375</v>
      </c>
    </row>
    <row r="174" spans="1:83" s="8" customFormat="1" x14ac:dyDescent="0.3">
      <c r="A174" s="8">
        <v>82</v>
      </c>
      <c r="B174" s="8" t="s">
        <v>1100</v>
      </c>
      <c r="C174" s="8" t="s">
        <v>1102</v>
      </c>
      <c r="D174" s="8">
        <v>2.2999999999999998</v>
      </c>
      <c r="E174" s="8">
        <v>2005</v>
      </c>
      <c r="F174" s="8" t="s">
        <v>1106</v>
      </c>
      <c r="G174" s="8" t="s">
        <v>962</v>
      </c>
      <c r="BB174" s="8">
        <v>0.20499999999999999</v>
      </c>
      <c r="BC174" s="8">
        <v>0.56399999999999995</v>
      </c>
      <c r="BD174" s="8">
        <v>285</v>
      </c>
      <c r="CE174" s="8" t="s">
        <v>1099</v>
      </c>
    </row>
    <row r="175" spans="1:83" s="8" customFormat="1" x14ac:dyDescent="0.3">
      <c r="A175" s="8">
        <v>82</v>
      </c>
      <c r="B175" s="8" t="s">
        <v>1101</v>
      </c>
      <c r="C175" s="8" t="s">
        <v>1102</v>
      </c>
      <c r="D175" s="8">
        <v>2.2999999999999998</v>
      </c>
      <c r="E175" s="8">
        <v>2005</v>
      </c>
      <c r="F175" s="8" t="s">
        <v>1106</v>
      </c>
      <c r="G175" s="8" t="s">
        <v>962</v>
      </c>
      <c r="BB175" s="8">
        <v>0.182</v>
      </c>
      <c r="BC175" s="8">
        <v>0.44400000000000001</v>
      </c>
      <c r="BD175" s="8">
        <v>35</v>
      </c>
      <c r="BX175" s="9">
        <f>(BB174-BB175)/BB174*100</f>
        <v>11.219512195121949</v>
      </c>
      <c r="BY175" s="9">
        <f t="shared" ref="BY175:BZ175" si="78">(BC174-BC175)/BC174*100</f>
        <v>21.276595744680844</v>
      </c>
      <c r="BZ175" s="9">
        <f t="shared" si="78"/>
        <v>87.719298245614027</v>
      </c>
    </row>
    <row r="176" spans="1:83" s="8" customFormat="1" x14ac:dyDescent="0.3">
      <c r="A176" s="8">
        <v>82</v>
      </c>
      <c r="B176" s="8" t="s">
        <v>1103</v>
      </c>
      <c r="C176" s="8" t="s">
        <v>1105</v>
      </c>
      <c r="D176" s="8">
        <v>7.3</v>
      </c>
      <c r="E176" s="8">
        <v>2005</v>
      </c>
      <c r="F176" s="8" t="s">
        <v>1106</v>
      </c>
      <c r="G176" s="8" t="s">
        <v>962</v>
      </c>
      <c r="BB176" s="8">
        <v>0.152</v>
      </c>
      <c r="BC176" s="8">
        <v>0.48099999999999998</v>
      </c>
      <c r="BD176" s="8">
        <v>430</v>
      </c>
    </row>
    <row r="177" spans="1:83" s="8" customFormat="1" x14ac:dyDescent="0.3">
      <c r="A177" s="8">
        <v>82</v>
      </c>
      <c r="B177" s="8" t="s">
        <v>1104</v>
      </c>
      <c r="C177" s="8" t="s">
        <v>1105</v>
      </c>
      <c r="D177" s="8">
        <v>7.3</v>
      </c>
      <c r="E177" s="8">
        <v>2005</v>
      </c>
      <c r="F177" s="8" t="s">
        <v>1106</v>
      </c>
      <c r="G177" s="8" t="s">
        <v>962</v>
      </c>
      <c r="BB177" s="8">
        <v>9.4E-2</v>
      </c>
      <c r="BC177" s="8">
        <v>0.33500000000000002</v>
      </c>
      <c r="BD177" s="8">
        <v>78</v>
      </c>
      <c r="BX177" s="9">
        <f>(BB176-BB177)/BB176*100</f>
        <v>38.157894736842103</v>
      </c>
      <c r="BY177" s="9">
        <f t="shared" ref="BY177:BZ177" si="79">(BC176-BC177)/BC176*100</f>
        <v>30.353430353430351</v>
      </c>
      <c r="BZ177" s="9">
        <f t="shared" si="79"/>
        <v>81.860465116279073</v>
      </c>
    </row>
    <row r="178" spans="1:83" s="4" customFormat="1" x14ac:dyDescent="0.3">
      <c r="A178" s="4">
        <v>83</v>
      </c>
      <c r="B178" s="4" t="s">
        <v>1111</v>
      </c>
      <c r="E178" s="4" t="s">
        <v>1115</v>
      </c>
      <c r="F178" s="4" t="s">
        <v>1117</v>
      </c>
      <c r="G178" s="4" t="s">
        <v>1118</v>
      </c>
      <c r="I178" s="4" t="s">
        <v>1116</v>
      </c>
      <c r="BT178" s="4">
        <v>38</v>
      </c>
      <c r="BY178" s="4">
        <v>-10</v>
      </c>
      <c r="CE178" s="4" t="s">
        <v>1110</v>
      </c>
    </row>
    <row r="179" spans="1:83" s="4" customFormat="1" x14ac:dyDescent="0.3">
      <c r="A179" s="4">
        <v>83</v>
      </c>
      <c r="B179" s="4" t="s">
        <v>1112</v>
      </c>
      <c r="E179" s="4" t="s">
        <v>1115</v>
      </c>
      <c r="F179" s="4" t="s">
        <v>1117</v>
      </c>
      <c r="G179" s="4" t="s">
        <v>1118</v>
      </c>
      <c r="I179" s="4" t="s">
        <v>1119</v>
      </c>
      <c r="BT179" s="4">
        <v>46</v>
      </c>
      <c r="BY179" s="4">
        <v>-60</v>
      </c>
    </row>
    <row r="180" spans="1:83" s="4" customFormat="1" x14ac:dyDescent="0.3">
      <c r="A180" s="4">
        <v>83</v>
      </c>
      <c r="B180" s="4" t="s">
        <v>1113</v>
      </c>
      <c r="E180" s="4" t="s">
        <v>1115</v>
      </c>
      <c r="F180" s="4" t="s">
        <v>1117</v>
      </c>
      <c r="G180" s="4" t="s">
        <v>1118</v>
      </c>
      <c r="BT180" s="4">
        <v>40</v>
      </c>
      <c r="BY180" s="4">
        <v>-60</v>
      </c>
    </row>
    <row r="181" spans="1:83" s="4" customFormat="1" x14ac:dyDescent="0.3">
      <c r="A181" s="4">
        <v>83</v>
      </c>
      <c r="B181" s="4" t="s">
        <v>1114</v>
      </c>
      <c r="E181" s="4" t="s">
        <v>1115</v>
      </c>
      <c r="F181" s="4" t="s">
        <v>1117</v>
      </c>
      <c r="G181" s="4" t="s">
        <v>1118</v>
      </c>
      <c r="BT181" s="4">
        <v>80</v>
      </c>
      <c r="BY181" s="4">
        <v>-70</v>
      </c>
    </row>
    <row r="182" spans="1:83" s="6" customFormat="1" x14ac:dyDescent="0.3">
      <c r="A182" s="6">
        <v>91</v>
      </c>
      <c r="B182" s="6" t="s">
        <v>1220</v>
      </c>
      <c r="C182" s="6" t="s">
        <v>285</v>
      </c>
      <c r="D182" s="6">
        <v>2800</v>
      </c>
      <c r="E182" s="6" t="s">
        <v>1222</v>
      </c>
      <c r="F182" s="6" t="s">
        <v>1228</v>
      </c>
      <c r="G182" s="6" t="s">
        <v>1229</v>
      </c>
      <c r="H182" s="6" t="s">
        <v>1230</v>
      </c>
      <c r="BI182" s="6">
        <v>125.1</v>
      </c>
      <c r="BJ182" s="6">
        <v>2.1</v>
      </c>
      <c r="BM182" s="6">
        <v>0.6</v>
      </c>
      <c r="BN182" s="6">
        <v>1.6</v>
      </c>
      <c r="CE182" s="6" t="s">
        <v>1231</v>
      </c>
    </row>
    <row r="183" spans="1:83" s="6" customFormat="1" x14ac:dyDescent="0.3">
      <c r="A183" s="6">
        <v>91</v>
      </c>
      <c r="B183" s="6" t="s">
        <v>1221</v>
      </c>
      <c r="C183" s="6" t="s">
        <v>285</v>
      </c>
      <c r="D183" s="6">
        <v>2800</v>
      </c>
      <c r="E183" s="6" t="s">
        <v>1222</v>
      </c>
      <c r="F183" s="6" t="s">
        <v>1228</v>
      </c>
      <c r="G183" s="6" t="s">
        <v>1229</v>
      </c>
      <c r="BI183" s="6">
        <v>145.1</v>
      </c>
      <c r="BJ183" s="6">
        <v>1.9</v>
      </c>
      <c r="BM183" s="6">
        <v>0.8</v>
      </c>
      <c r="BN183" s="6">
        <v>1.8</v>
      </c>
      <c r="BT183" s="7">
        <f>(BI182-BI183)/BI182*100</f>
        <v>-15.987210231814549</v>
      </c>
      <c r="BU183" s="7">
        <f t="shared" ref="BU183:BY183" si="80">(BJ182-BJ183)/BJ182*100</f>
        <v>9.5238095238095308</v>
      </c>
      <c r="BV183" s="7"/>
      <c r="BW183" s="7"/>
      <c r="BX183" s="7">
        <f t="shared" si="80"/>
        <v>-33.33333333333335</v>
      </c>
      <c r="BY183" s="7">
        <f t="shared" si="80"/>
        <v>-12.499999999999996</v>
      </c>
    </row>
    <row r="184" spans="1:83" s="6" customFormat="1" x14ac:dyDescent="0.3">
      <c r="A184" s="6">
        <v>91</v>
      </c>
      <c r="B184" s="6" t="s">
        <v>1220</v>
      </c>
      <c r="C184" s="6" t="s">
        <v>285</v>
      </c>
      <c r="D184" s="6">
        <v>2800</v>
      </c>
      <c r="E184" s="6" t="s">
        <v>1223</v>
      </c>
      <c r="F184" s="6" t="s">
        <v>1228</v>
      </c>
      <c r="G184" s="6" t="s">
        <v>1229</v>
      </c>
      <c r="BI184" s="6">
        <v>48.8</v>
      </c>
      <c r="BJ184" s="6">
        <v>10.4</v>
      </c>
      <c r="BM184" s="6">
        <v>1.6</v>
      </c>
      <c r="BN184" s="6">
        <v>2.6</v>
      </c>
    </row>
    <row r="185" spans="1:83" s="6" customFormat="1" x14ac:dyDescent="0.3">
      <c r="A185" s="6">
        <v>91</v>
      </c>
      <c r="B185" s="6" t="s">
        <v>1221</v>
      </c>
      <c r="C185" s="6" t="s">
        <v>285</v>
      </c>
      <c r="D185" s="6">
        <v>2800</v>
      </c>
      <c r="E185" s="6" t="s">
        <v>1223</v>
      </c>
      <c r="F185" s="6" t="s">
        <v>1228</v>
      </c>
      <c r="G185" s="6" t="s">
        <v>1229</v>
      </c>
      <c r="BI185" s="6">
        <v>54.4</v>
      </c>
      <c r="BJ185" s="6">
        <v>5.5</v>
      </c>
      <c r="BM185" s="6">
        <v>2.2999999999999998</v>
      </c>
      <c r="BN185" s="6">
        <v>3.4</v>
      </c>
      <c r="BT185" s="7">
        <f t="shared" ref="BT185" si="81">(BI184-BI185)/BI184*100</f>
        <v>-11.475409836065577</v>
      </c>
      <c r="BU185" s="7">
        <f t="shared" ref="BU185" si="82">(BJ184-BJ185)/BJ184*100</f>
        <v>47.115384615384613</v>
      </c>
      <c r="BV185" s="7"/>
      <c r="BW185" s="7"/>
      <c r="BX185" s="7">
        <f t="shared" ref="BX185" si="83">(BM184-BM185)/BM184*100</f>
        <v>-43.749999999999986</v>
      </c>
      <c r="BY185" s="7">
        <f t="shared" ref="BY185" si="84">(BN184-BN185)/BN184*100</f>
        <v>-30.769230769230759</v>
      </c>
    </row>
    <row r="186" spans="1:83" s="6" customFormat="1" x14ac:dyDescent="0.3">
      <c r="A186" s="6">
        <v>91</v>
      </c>
      <c r="B186" s="6" t="s">
        <v>1220</v>
      </c>
      <c r="C186" s="6" t="s">
        <v>285</v>
      </c>
      <c r="D186" s="6">
        <v>2800</v>
      </c>
      <c r="E186" s="6" t="s">
        <v>1224</v>
      </c>
      <c r="F186" s="6" t="s">
        <v>1228</v>
      </c>
      <c r="G186" s="6" t="s">
        <v>1229</v>
      </c>
      <c r="BI186" s="6">
        <v>43.9</v>
      </c>
      <c r="BJ186" s="6">
        <v>3.5</v>
      </c>
      <c r="BM186" s="6">
        <v>3.6</v>
      </c>
      <c r="BN186" s="6">
        <v>4.7</v>
      </c>
    </row>
    <row r="187" spans="1:83" s="6" customFormat="1" x14ac:dyDescent="0.3">
      <c r="A187" s="6">
        <v>91</v>
      </c>
      <c r="B187" s="6" t="s">
        <v>1221</v>
      </c>
      <c r="C187" s="6" t="s">
        <v>285</v>
      </c>
      <c r="D187" s="6">
        <v>2800</v>
      </c>
      <c r="E187" s="6" t="s">
        <v>1224</v>
      </c>
      <c r="F187" s="6" t="s">
        <v>1228</v>
      </c>
      <c r="G187" s="6" t="s">
        <v>1229</v>
      </c>
      <c r="BI187" s="6">
        <f>BI186+4.4</f>
        <v>48.3</v>
      </c>
      <c r="BJ187" s="6">
        <v>5.5</v>
      </c>
      <c r="BM187" s="6">
        <v>4.2</v>
      </c>
      <c r="BN187" s="6">
        <v>5.2</v>
      </c>
      <c r="BT187" s="7">
        <f t="shared" ref="BT187" si="85">(BI186-BI187)/BI186*100</f>
        <v>-10.022779043280179</v>
      </c>
      <c r="BU187" s="7">
        <f t="shared" ref="BU187" si="86">(BJ186-BJ187)/BJ186*100</f>
        <v>-57.142857142857139</v>
      </c>
      <c r="BV187" s="7"/>
      <c r="BW187" s="7"/>
      <c r="BX187" s="7">
        <f t="shared" ref="BX187" si="87">(BM186-BM187)/BM186*100</f>
        <v>-16.666666666666668</v>
      </c>
      <c r="BY187" s="7">
        <f t="shared" ref="BY187" si="88">(BN186-BN187)/BN186*100</f>
        <v>-10.638297872340425</v>
      </c>
    </row>
    <row r="188" spans="1:83" s="6" customFormat="1" x14ac:dyDescent="0.3">
      <c r="A188" s="6">
        <v>91</v>
      </c>
      <c r="B188" s="6" t="s">
        <v>1220</v>
      </c>
      <c r="C188" s="6" t="s">
        <v>285</v>
      </c>
      <c r="D188" s="6">
        <v>2800</v>
      </c>
      <c r="E188" s="6" t="s">
        <v>1225</v>
      </c>
      <c r="F188" s="6" t="s">
        <v>1228</v>
      </c>
      <c r="G188" s="6" t="s">
        <v>1229</v>
      </c>
      <c r="BI188" s="6">
        <v>136.4</v>
      </c>
      <c r="BJ188" s="6">
        <v>5.6</v>
      </c>
      <c r="BM188" s="6">
        <v>7.2</v>
      </c>
      <c r="BN188" s="6">
        <v>11.1</v>
      </c>
    </row>
    <row r="189" spans="1:83" s="6" customFormat="1" x14ac:dyDescent="0.3">
      <c r="A189" s="6">
        <v>91</v>
      </c>
      <c r="B189" s="6" t="s">
        <v>1221</v>
      </c>
      <c r="C189" s="6" t="s">
        <v>285</v>
      </c>
      <c r="D189" s="6">
        <v>2800</v>
      </c>
      <c r="E189" s="6" t="s">
        <v>1225</v>
      </c>
      <c r="F189" s="6" t="s">
        <v>1228</v>
      </c>
      <c r="G189" s="6" t="s">
        <v>1229</v>
      </c>
      <c r="BI189" s="6">
        <f>BI188-22.8</f>
        <v>113.60000000000001</v>
      </c>
      <c r="BJ189" s="6">
        <f>BJ188-1.8</f>
        <v>3.8</v>
      </c>
      <c r="BM189" s="6">
        <v>7.4</v>
      </c>
      <c r="BN189" s="6">
        <v>10.4</v>
      </c>
      <c r="BT189" s="7">
        <f t="shared" ref="BT189" si="89">(BI188-BI189)/BI188*100</f>
        <v>16.715542521994131</v>
      </c>
      <c r="BU189" s="7">
        <f t="shared" ref="BU189" si="90">(BJ188-BJ189)/BJ188*100</f>
        <v>32.142857142857139</v>
      </c>
      <c r="BV189" s="7"/>
      <c r="BW189" s="7"/>
      <c r="BX189" s="7">
        <f t="shared" ref="BX189" si="91">(BM188-BM189)/BM188*100</f>
        <v>-2.7777777777777799</v>
      </c>
      <c r="BY189" s="7">
        <f t="shared" ref="BY189" si="92">(BN188-BN189)/BN188*100</f>
        <v>6.3063063063063005</v>
      </c>
    </row>
    <row r="190" spans="1:83" s="6" customFormat="1" x14ac:dyDescent="0.3">
      <c r="A190" s="6">
        <v>91</v>
      </c>
      <c r="B190" s="6" t="s">
        <v>1220</v>
      </c>
      <c r="C190" s="6" t="s">
        <v>285</v>
      </c>
      <c r="D190" s="6">
        <v>2800</v>
      </c>
      <c r="E190" s="6" t="s">
        <v>1226</v>
      </c>
      <c r="F190" s="6" t="s">
        <v>1228</v>
      </c>
      <c r="G190" s="6" t="s">
        <v>1229</v>
      </c>
      <c r="BI190" s="6">
        <v>42.6</v>
      </c>
      <c r="BJ190" s="6">
        <v>6.7</v>
      </c>
      <c r="BM190" s="6">
        <v>3.9</v>
      </c>
      <c r="BN190" s="6">
        <v>5</v>
      </c>
    </row>
    <row r="191" spans="1:83" s="6" customFormat="1" x14ac:dyDescent="0.3">
      <c r="A191" s="6">
        <v>91</v>
      </c>
      <c r="B191" s="6" t="s">
        <v>1221</v>
      </c>
      <c r="C191" s="6" t="s">
        <v>285</v>
      </c>
      <c r="D191" s="6">
        <v>2800</v>
      </c>
      <c r="E191" s="6" t="s">
        <v>1226</v>
      </c>
      <c r="F191" s="6" t="s">
        <v>1228</v>
      </c>
      <c r="G191" s="6" t="s">
        <v>1229</v>
      </c>
      <c r="BI191" s="6">
        <v>43.6</v>
      </c>
      <c r="BJ191" s="6">
        <v>5</v>
      </c>
      <c r="BM191" s="6">
        <v>3.94</v>
      </c>
      <c r="BN191" s="6">
        <v>4.8</v>
      </c>
      <c r="BT191" s="7">
        <f t="shared" ref="BT191" si="93">(BI190-BI191)/BI190*100</f>
        <v>-2.3474178403755865</v>
      </c>
      <c r="BU191" s="7">
        <f t="shared" ref="BU191" si="94">(BJ190-BJ191)/BJ190*100</f>
        <v>25.373134328358208</v>
      </c>
      <c r="BV191" s="7"/>
      <c r="BW191" s="7"/>
      <c r="BX191" s="7">
        <f t="shared" ref="BX191" si="95">(BM190-BM191)/BM190*100</f>
        <v>-1.0256410256410264</v>
      </c>
      <c r="BY191" s="7">
        <f t="shared" ref="BY191" si="96">(BN190-BN191)/BN190*100</f>
        <v>4.0000000000000036</v>
      </c>
    </row>
    <row r="192" spans="1:83" s="6" customFormat="1" x14ac:dyDescent="0.3">
      <c r="A192" s="6">
        <v>91</v>
      </c>
      <c r="B192" s="6" t="s">
        <v>1220</v>
      </c>
      <c r="C192" s="6" t="s">
        <v>285</v>
      </c>
      <c r="D192" s="6">
        <v>2800</v>
      </c>
      <c r="E192" s="6" t="s">
        <v>1227</v>
      </c>
      <c r="F192" s="6" t="s">
        <v>1228</v>
      </c>
      <c r="G192" s="6" t="s">
        <v>1229</v>
      </c>
      <c r="BI192" s="6">
        <v>148.69999999999999</v>
      </c>
      <c r="BJ192" s="6">
        <v>2.6</v>
      </c>
      <c r="BM192" s="6">
        <v>2.1</v>
      </c>
      <c r="BN192" s="6">
        <v>3.1</v>
      </c>
    </row>
    <row r="193" spans="1:83" s="6" customFormat="1" x14ac:dyDescent="0.3">
      <c r="A193" s="6">
        <v>91</v>
      </c>
      <c r="B193" s="6" t="s">
        <v>1221</v>
      </c>
      <c r="C193" s="6" t="s">
        <v>285</v>
      </c>
      <c r="D193" s="6">
        <v>2800</v>
      </c>
      <c r="E193" s="6" t="s">
        <v>1227</v>
      </c>
      <c r="F193" s="6" t="s">
        <v>1228</v>
      </c>
      <c r="G193" s="6" t="s">
        <v>1229</v>
      </c>
      <c r="BI193" s="6">
        <v>148.6</v>
      </c>
      <c r="BJ193" s="6">
        <v>1.3</v>
      </c>
      <c r="BM193" s="6">
        <v>2.12</v>
      </c>
      <c r="BN193" s="6">
        <v>3.6</v>
      </c>
      <c r="BT193" s="7">
        <f t="shared" ref="BT193" si="97">(BI192-BI193)/BI192*100</f>
        <v>6.7249495628778966E-2</v>
      </c>
      <c r="BU193" s="7">
        <f t="shared" ref="BU193" si="98">(BJ192-BJ193)/BJ192*100</f>
        <v>50</v>
      </c>
      <c r="BV193" s="7"/>
      <c r="BW193" s="7"/>
      <c r="BX193" s="7">
        <f t="shared" ref="BX193" si="99">(BM192-BM193)/BM192*100</f>
        <v>-0.95238095238095322</v>
      </c>
      <c r="BY193" s="7">
        <f t="shared" ref="BY193:BZ195" si="100">(BN192-BN193)/BN192*100</f>
        <v>-16.129032258064516</v>
      </c>
    </row>
    <row r="194" spans="1:83" s="8" customFormat="1" x14ac:dyDescent="0.3">
      <c r="A194" s="8">
        <v>98</v>
      </c>
      <c r="B194" s="8" t="s">
        <v>1314</v>
      </c>
      <c r="D194" s="8">
        <v>8.0600000000000005E-2</v>
      </c>
      <c r="E194" s="8">
        <v>1991</v>
      </c>
      <c r="G194" s="8" t="s">
        <v>1322</v>
      </c>
      <c r="I194" s="8" t="s">
        <v>1323</v>
      </c>
      <c r="BN194" s="8">
        <v>14.2</v>
      </c>
      <c r="BO194" s="8">
        <v>108</v>
      </c>
      <c r="CE194" s="8" t="s">
        <v>1313</v>
      </c>
    </row>
    <row r="195" spans="1:83" s="8" customFormat="1" x14ac:dyDescent="0.3">
      <c r="A195" s="8">
        <v>98</v>
      </c>
      <c r="B195" s="8" t="s">
        <v>1315</v>
      </c>
      <c r="D195" s="8">
        <v>8.0600000000000005E-2</v>
      </c>
      <c r="E195" s="8">
        <v>1991</v>
      </c>
      <c r="G195" s="8" t="s">
        <v>1322</v>
      </c>
      <c r="BN195" s="8">
        <v>2.5</v>
      </c>
      <c r="BO195" s="8">
        <v>5.3</v>
      </c>
      <c r="BY195" s="9">
        <f>(BN194-BN195)/BN194*100</f>
        <v>82.394366197183103</v>
      </c>
      <c r="BZ195" s="9">
        <f t="shared" si="100"/>
        <v>95.092592592592595</v>
      </c>
    </row>
    <row r="196" spans="1:83" s="8" customFormat="1" x14ac:dyDescent="0.3">
      <c r="A196" s="8">
        <v>98</v>
      </c>
      <c r="B196" s="8" t="s">
        <v>1314</v>
      </c>
      <c r="D196" s="8">
        <v>8.0600000000000005E-2</v>
      </c>
      <c r="E196" s="8">
        <v>1992</v>
      </c>
      <c r="G196" s="8" t="s">
        <v>1322</v>
      </c>
      <c r="BN196" s="8">
        <v>17.7</v>
      </c>
      <c r="BO196" s="8">
        <v>44</v>
      </c>
    </row>
    <row r="197" spans="1:83" s="8" customFormat="1" x14ac:dyDescent="0.3">
      <c r="A197" s="8">
        <v>98</v>
      </c>
      <c r="B197" s="8" t="s">
        <v>1315</v>
      </c>
      <c r="D197" s="8">
        <v>8.0600000000000005E-2</v>
      </c>
      <c r="E197" s="8">
        <v>1992</v>
      </c>
      <c r="G197" s="8" t="s">
        <v>1322</v>
      </c>
      <c r="BN197" s="8">
        <v>2.2000000000000002</v>
      </c>
      <c r="BO197" s="8">
        <v>10</v>
      </c>
      <c r="BY197" s="9">
        <f t="shared" ref="BY197" si="101">(BN196-BN197)/BN196*100</f>
        <v>87.570621468926561</v>
      </c>
      <c r="BZ197" s="9">
        <f t="shared" ref="BZ197" si="102">(BO196-BO197)/BO196*100</f>
        <v>77.272727272727266</v>
      </c>
    </row>
    <row r="198" spans="1:83" s="8" customFormat="1" x14ac:dyDescent="0.3">
      <c r="A198" s="8">
        <v>98</v>
      </c>
      <c r="B198" s="8" t="s">
        <v>1314</v>
      </c>
      <c r="D198" s="8">
        <v>8.0600000000000005E-2</v>
      </c>
      <c r="E198" s="8">
        <v>1993</v>
      </c>
      <c r="G198" s="8" t="s">
        <v>1322</v>
      </c>
      <c r="BN198" s="8">
        <v>6.4</v>
      </c>
      <c r="BO198" s="8">
        <v>257</v>
      </c>
    </row>
    <row r="199" spans="1:83" s="8" customFormat="1" x14ac:dyDescent="0.3">
      <c r="A199" s="8">
        <v>98</v>
      </c>
      <c r="B199" s="8" t="s">
        <v>1315</v>
      </c>
      <c r="D199" s="8">
        <v>8.0600000000000005E-2</v>
      </c>
      <c r="E199" s="8">
        <v>1993</v>
      </c>
      <c r="G199" s="8" t="s">
        <v>1322</v>
      </c>
      <c r="BN199" s="8">
        <v>5.8</v>
      </c>
      <c r="BO199" s="8">
        <v>17.600000000000001</v>
      </c>
      <c r="BY199" s="9">
        <f t="shared" ref="BY199" si="103">(BN198-BN199)/BN198*100</f>
        <v>9.3750000000000089</v>
      </c>
      <c r="BZ199" s="9">
        <f t="shared" ref="BZ199" si="104">(BO198-BO199)/BO198*100</f>
        <v>93.151750972762642</v>
      </c>
    </row>
    <row r="200" spans="1:83" s="8" customFormat="1" x14ac:dyDescent="0.3">
      <c r="A200" s="8">
        <v>98</v>
      </c>
      <c r="B200" s="8" t="s">
        <v>1314</v>
      </c>
      <c r="D200" s="8">
        <v>8.0600000000000005E-2</v>
      </c>
      <c r="E200" s="8">
        <v>1994</v>
      </c>
      <c r="G200" s="8" t="s">
        <v>1322</v>
      </c>
      <c r="BN200" s="8">
        <v>12.6</v>
      </c>
      <c r="BO200" s="8">
        <v>304</v>
      </c>
    </row>
    <row r="201" spans="1:83" s="8" customFormat="1" x14ac:dyDescent="0.3">
      <c r="A201" s="8">
        <v>98</v>
      </c>
      <c r="B201" s="8" t="s">
        <v>1315</v>
      </c>
      <c r="D201" s="8">
        <v>8.0600000000000005E-2</v>
      </c>
      <c r="E201" s="8">
        <v>1994</v>
      </c>
      <c r="G201" s="8" t="s">
        <v>1322</v>
      </c>
      <c r="BN201" s="8">
        <v>6.8</v>
      </c>
      <c r="BO201" s="8">
        <v>3</v>
      </c>
      <c r="BY201" s="9">
        <f t="shared" ref="BY201" si="105">(BN200-BN201)/BN200*100</f>
        <v>46.031746031746032</v>
      </c>
      <c r="BZ201" s="9">
        <f t="shared" ref="BZ201" si="106">(BO200-BO201)/BO200*100</f>
        <v>99.01315789473685</v>
      </c>
    </row>
    <row r="202" spans="1:83" s="8" customFormat="1" x14ac:dyDescent="0.3">
      <c r="A202" s="8">
        <v>98</v>
      </c>
      <c r="B202" s="8" t="s">
        <v>1314</v>
      </c>
      <c r="D202" s="8">
        <v>8.0600000000000005E-2</v>
      </c>
      <c r="E202" s="8">
        <v>1995</v>
      </c>
      <c r="G202" s="8" t="s">
        <v>1322</v>
      </c>
      <c r="BN202" s="8">
        <v>4.2</v>
      </c>
      <c r="BO202" s="8">
        <v>67</v>
      </c>
    </row>
    <row r="203" spans="1:83" s="8" customFormat="1" x14ac:dyDescent="0.3">
      <c r="A203" s="8">
        <v>98</v>
      </c>
      <c r="B203" s="8" t="s">
        <v>1315</v>
      </c>
      <c r="D203" s="8">
        <v>8.0600000000000005E-2</v>
      </c>
      <c r="E203" s="8">
        <v>1995</v>
      </c>
      <c r="G203" s="8" t="s">
        <v>1322</v>
      </c>
      <c r="BN203" s="8">
        <v>4.8</v>
      </c>
      <c r="BO203" s="8">
        <v>5.2</v>
      </c>
      <c r="BY203" s="9">
        <f>(BN202-BN203)/BN202*100</f>
        <v>-14.285714285714276</v>
      </c>
      <c r="BZ203" s="9">
        <f t="shared" ref="BZ203" si="107">(BO202-BO203)/BO202*100</f>
        <v>92.238805970149258</v>
      </c>
    </row>
    <row r="204" spans="1:83" s="8" customFormat="1" x14ac:dyDescent="0.3">
      <c r="A204" s="8">
        <v>98</v>
      </c>
      <c r="B204" s="8" t="s">
        <v>1314</v>
      </c>
      <c r="D204" s="8">
        <v>8.0600000000000005E-2</v>
      </c>
      <c r="E204" s="8">
        <v>1996</v>
      </c>
      <c r="G204" s="8" t="s">
        <v>1322</v>
      </c>
      <c r="BO204" s="8">
        <v>36</v>
      </c>
    </row>
    <row r="205" spans="1:83" s="8" customFormat="1" x14ac:dyDescent="0.3">
      <c r="A205" s="8">
        <v>98</v>
      </c>
      <c r="B205" s="8" t="s">
        <v>1315</v>
      </c>
      <c r="D205" s="8">
        <v>8.0600000000000005E-2</v>
      </c>
      <c r="E205" s="8">
        <v>2002</v>
      </c>
      <c r="G205" s="8" t="s">
        <v>1322</v>
      </c>
      <c r="BO205" s="8">
        <v>8.8000000000000007</v>
      </c>
      <c r="BY205" s="9"/>
      <c r="BZ205" s="9">
        <f t="shared" ref="BZ205" si="108">(BO204-BO205)/BO204*100</f>
        <v>75.555555555555557</v>
      </c>
    </row>
    <row r="206" spans="1:83" s="8" customFormat="1" x14ac:dyDescent="0.3">
      <c r="A206" s="8">
        <v>98</v>
      </c>
      <c r="B206" s="8" t="s">
        <v>1314</v>
      </c>
      <c r="D206" s="8">
        <v>8.0600000000000005E-2</v>
      </c>
      <c r="E206" s="8">
        <v>2002</v>
      </c>
      <c r="G206" s="8" t="s">
        <v>1322</v>
      </c>
      <c r="BN206" s="8">
        <v>8.3000000000000007</v>
      </c>
      <c r="BO206" s="8">
        <v>66</v>
      </c>
    </row>
    <row r="207" spans="1:83" s="8" customFormat="1" x14ac:dyDescent="0.3">
      <c r="A207" s="8">
        <v>98</v>
      </c>
      <c r="B207" s="8" t="s">
        <v>1315</v>
      </c>
      <c r="D207" s="8">
        <v>8.0600000000000005E-2</v>
      </c>
      <c r="E207" s="8">
        <v>2003</v>
      </c>
      <c r="G207" s="8" t="s">
        <v>1322</v>
      </c>
      <c r="BN207" s="8">
        <v>7</v>
      </c>
      <c r="BO207" s="8">
        <v>2.4</v>
      </c>
      <c r="BY207" s="9">
        <f>(BN206-BN207)/BN206*100</f>
        <v>15.662650602409645</v>
      </c>
      <c r="BZ207" s="9">
        <f t="shared" ref="BZ207" si="109">(BO206-BO207)/BO206*100</f>
        <v>96.36363636363636</v>
      </c>
    </row>
    <row r="208" spans="1:83" s="8" customFormat="1" x14ac:dyDescent="0.3">
      <c r="A208" s="8">
        <v>98</v>
      </c>
      <c r="B208" s="8" t="s">
        <v>1314</v>
      </c>
      <c r="D208" s="8">
        <v>8.0600000000000005E-2</v>
      </c>
      <c r="E208" s="8">
        <v>2003</v>
      </c>
      <c r="G208" s="8" t="s">
        <v>1322</v>
      </c>
      <c r="BN208" s="8">
        <v>24</v>
      </c>
      <c r="BO208" s="8">
        <v>463</v>
      </c>
    </row>
    <row r="209" spans="1:78" s="8" customFormat="1" x14ac:dyDescent="0.3">
      <c r="A209" s="8">
        <v>98</v>
      </c>
      <c r="B209" s="8" t="s">
        <v>1315</v>
      </c>
      <c r="D209" s="8">
        <v>8.0600000000000005E-2</v>
      </c>
      <c r="E209" s="8">
        <v>2004</v>
      </c>
      <c r="G209" s="8" t="s">
        <v>1322</v>
      </c>
      <c r="BN209" s="8">
        <v>7.7</v>
      </c>
      <c r="BO209" s="8">
        <v>8.8000000000000007</v>
      </c>
      <c r="BY209" s="9">
        <f t="shared" ref="BY209" si="110">(BN208-BN209)/BN208*100</f>
        <v>67.916666666666671</v>
      </c>
      <c r="BZ209" s="9">
        <f t="shared" ref="BZ209" si="111">(BO208-BO209)/BO208*100</f>
        <v>98.099352051835851</v>
      </c>
    </row>
    <row r="210" spans="1:78" s="8" customFormat="1" x14ac:dyDescent="0.3">
      <c r="A210" s="8">
        <v>98</v>
      </c>
      <c r="B210" s="8" t="s">
        <v>1314</v>
      </c>
      <c r="D210" s="8">
        <v>8.0600000000000005E-2</v>
      </c>
      <c r="E210" s="8">
        <v>2004</v>
      </c>
      <c r="G210" s="8" t="s">
        <v>1322</v>
      </c>
      <c r="BN210" s="8">
        <v>34</v>
      </c>
      <c r="BO210" s="8">
        <v>148</v>
      </c>
    </row>
    <row r="211" spans="1:78" s="8" customFormat="1" x14ac:dyDescent="0.3">
      <c r="A211" s="8">
        <v>98</v>
      </c>
      <c r="B211" s="8" t="s">
        <v>1315</v>
      </c>
      <c r="D211" s="8">
        <v>8.0600000000000005E-2</v>
      </c>
      <c r="E211" s="8">
        <v>2005</v>
      </c>
      <c r="G211" s="8" t="s">
        <v>1322</v>
      </c>
      <c r="BN211" s="8">
        <v>4.5</v>
      </c>
      <c r="BO211" s="8">
        <v>6.1</v>
      </c>
      <c r="BY211" s="9">
        <f t="shared" ref="BY211" si="112">(BN210-BN211)/BN210*100</f>
        <v>86.764705882352942</v>
      </c>
      <c r="BZ211" s="9">
        <f t="shared" ref="BZ211" si="113">(BO210-BO211)/BO210*100</f>
        <v>95.878378378378386</v>
      </c>
    </row>
    <row r="212" spans="1:78" s="8" customFormat="1" x14ac:dyDescent="0.3">
      <c r="A212" s="8">
        <v>98</v>
      </c>
      <c r="B212" s="8" t="s">
        <v>1314</v>
      </c>
      <c r="D212" s="8">
        <v>8.0600000000000005E-2</v>
      </c>
      <c r="E212" s="8">
        <v>2005</v>
      </c>
      <c r="G212" s="8" t="s">
        <v>1322</v>
      </c>
      <c r="BN212" s="8">
        <v>6</v>
      </c>
      <c r="BO212" s="8">
        <v>515</v>
      </c>
    </row>
    <row r="213" spans="1:78" s="8" customFormat="1" x14ac:dyDescent="0.3">
      <c r="A213" s="8">
        <v>98</v>
      </c>
      <c r="B213" s="8" t="s">
        <v>1315</v>
      </c>
      <c r="D213" s="8">
        <v>8.0600000000000005E-2</v>
      </c>
      <c r="E213" s="8">
        <v>2005</v>
      </c>
      <c r="G213" s="8" t="s">
        <v>1322</v>
      </c>
      <c r="BN213" s="8">
        <v>3.4</v>
      </c>
      <c r="BO213" s="8">
        <v>19.5</v>
      </c>
      <c r="BY213" s="9">
        <f t="shared" ref="BY213" si="114">(BN212-BN213)/BN212*100</f>
        <v>43.333333333333336</v>
      </c>
      <c r="BZ213" s="9">
        <f t="shared" ref="BZ213" si="115">(BO212-BO213)/BO212*100</f>
        <v>96.213592233009706</v>
      </c>
    </row>
    <row r="214" spans="1:78" s="8" customFormat="1" x14ac:dyDescent="0.3">
      <c r="A214" s="8">
        <v>98</v>
      </c>
      <c r="B214" s="8" t="s">
        <v>1314</v>
      </c>
      <c r="D214" s="8">
        <v>8.0600000000000005E-2</v>
      </c>
      <c r="E214" s="8">
        <v>2006</v>
      </c>
      <c r="G214" s="8" t="s">
        <v>1322</v>
      </c>
      <c r="BN214" s="8">
        <v>11</v>
      </c>
      <c r="BO214" s="8">
        <v>290</v>
      </c>
    </row>
    <row r="215" spans="1:78" s="8" customFormat="1" x14ac:dyDescent="0.3">
      <c r="A215" s="8">
        <v>98</v>
      </c>
      <c r="B215" s="8" t="s">
        <v>1315</v>
      </c>
      <c r="D215" s="8">
        <v>8.0600000000000005E-2</v>
      </c>
      <c r="E215" s="8">
        <v>2006</v>
      </c>
      <c r="G215" s="8" t="s">
        <v>1322</v>
      </c>
      <c r="BN215" s="8">
        <v>4.7</v>
      </c>
      <c r="BO215" s="8">
        <v>11</v>
      </c>
      <c r="BY215" s="9">
        <f t="shared" ref="BY215" si="116">(BN214-BN215)/BN214*100</f>
        <v>57.272727272727273</v>
      </c>
      <c r="BZ215" s="9">
        <f t="shared" ref="BZ215" si="117">(BO214-BO215)/BO214*100</f>
        <v>96.206896551724142</v>
      </c>
    </row>
    <row r="216" spans="1:78" s="8" customFormat="1" x14ac:dyDescent="0.3">
      <c r="A216" s="8">
        <v>98</v>
      </c>
      <c r="B216" s="8" t="s">
        <v>1314</v>
      </c>
      <c r="D216" s="8">
        <v>8.0600000000000005E-2</v>
      </c>
      <c r="E216" s="8">
        <v>2007</v>
      </c>
      <c r="G216" s="8" t="s">
        <v>1322</v>
      </c>
      <c r="BN216" s="8">
        <v>6</v>
      </c>
      <c r="BO216" s="8">
        <v>310</v>
      </c>
    </row>
    <row r="217" spans="1:78" s="8" customFormat="1" x14ac:dyDescent="0.3">
      <c r="A217" s="8">
        <v>98</v>
      </c>
      <c r="B217" s="8" t="s">
        <v>1315</v>
      </c>
      <c r="D217" s="8">
        <v>8.0600000000000005E-2</v>
      </c>
      <c r="E217" s="8">
        <v>2007</v>
      </c>
      <c r="G217" s="8" t="s">
        <v>1322</v>
      </c>
      <c r="BN217" s="8">
        <v>1.6</v>
      </c>
      <c r="BO217" s="8">
        <v>13</v>
      </c>
      <c r="BY217" s="9">
        <f t="shared" ref="BY217" si="118">(BN216-BN217)/BN216*100</f>
        <v>73.333333333333343</v>
      </c>
      <c r="BZ217" s="9">
        <f t="shared" ref="BZ217" si="119">(BO216-BO217)/BO216*100</f>
        <v>95.806451612903217</v>
      </c>
    </row>
    <row r="218" spans="1:78" s="8" customFormat="1" x14ac:dyDescent="0.3">
      <c r="A218" s="8">
        <v>98</v>
      </c>
      <c r="B218" s="8" t="s">
        <v>1316</v>
      </c>
      <c r="D218" s="8">
        <v>0.18920000000000001</v>
      </c>
      <c r="E218" s="8">
        <v>1994</v>
      </c>
      <c r="G218" s="8" t="s">
        <v>1322</v>
      </c>
      <c r="BN218" s="8">
        <v>1.6</v>
      </c>
    </row>
    <row r="219" spans="1:78" s="8" customFormat="1" x14ac:dyDescent="0.3">
      <c r="A219" s="8">
        <v>98</v>
      </c>
      <c r="B219" s="8" t="s">
        <v>1317</v>
      </c>
      <c r="D219" s="8">
        <v>0.18920000000000001</v>
      </c>
      <c r="E219" s="8">
        <v>1994</v>
      </c>
      <c r="G219" s="8" t="s">
        <v>1322</v>
      </c>
      <c r="BN219" s="8">
        <v>1.2</v>
      </c>
      <c r="BY219" s="9">
        <f t="shared" ref="BY219" si="120">(BN218-BN219)/BN218*100</f>
        <v>25.000000000000007</v>
      </c>
      <c r="BZ219" s="9"/>
    </row>
    <row r="220" spans="1:78" s="8" customFormat="1" x14ac:dyDescent="0.3">
      <c r="A220" s="8">
        <v>98</v>
      </c>
      <c r="B220" s="8" t="s">
        <v>1316</v>
      </c>
      <c r="D220" s="8">
        <v>0.18920000000000001</v>
      </c>
      <c r="E220" s="8">
        <v>1995</v>
      </c>
      <c r="G220" s="8" t="s">
        <v>1322</v>
      </c>
      <c r="BN220" s="8">
        <v>2</v>
      </c>
      <c r="BO220" s="8">
        <v>96</v>
      </c>
    </row>
    <row r="221" spans="1:78" s="8" customFormat="1" x14ac:dyDescent="0.3">
      <c r="A221" s="8">
        <v>98</v>
      </c>
      <c r="B221" s="8" t="s">
        <v>1317</v>
      </c>
      <c r="D221" s="8">
        <v>0.18920000000000001</v>
      </c>
      <c r="E221" s="8">
        <v>1995</v>
      </c>
      <c r="G221" s="8" t="s">
        <v>1322</v>
      </c>
      <c r="BN221" s="8">
        <v>1.4</v>
      </c>
      <c r="BO221" s="8">
        <v>15.8</v>
      </c>
      <c r="BY221" s="9">
        <f t="shared" ref="BY221" si="121">(BN220-BN221)/BN220*100</f>
        <v>30.000000000000004</v>
      </c>
      <c r="BZ221" s="9">
        <f t="shared" ref="BZ221" si="122">(BO220-BO221)/BO220*100</f>
        <v>83.541666666666671</v>
      </c>
    </row>
    <row r="222" spans="1:78" s="8" customFormat="1" x14ac:dyDescent="0.3">
      <c r="A222" s="8">
        <v>98</v>
      </c>
      <c r="B222" s="8" t="s">
        <v>1316</v>
      </c>
      <c r="D222" s="8">
        <v>0.18920000000000001</v>
      </c>
      <c r="E222" s="8">
        <v>1996</v>
      </c>
      <c r="G222" s="8" t="s">
        <v>1322</v>
      </c>
      <c r="BN222" s="8">
        <v>2.4</v>
      </c>
      <c r="BO222" s="8">
        <v>82</v>
      </c>
    </row>
    <row r="223" spans="1:78" s="8" customFormat="1" x14ac:dyDescent="0.3">
      <c r="A223" s="8">
        <v>98</v>
      </c>
      <c r="B223" s="8" t="s">
        <v>1317</v>
      </c>
      <c r="D223" s="8">
        <v>0.18920000000000001</v>
      </c>
      <c r="E223" s="8">
        <v>1996</v>
      </c>
      <c r="G223" s="8" t="s">
        <v>1322</v>
      </c>
      <c r="BN223" s="8">
        <v>1.4</v>
      </c>
      <c r="BO223" s="8">
        <v>25</v>
      </c>
      <c r="BY223" s="9">
        <f t="shared" ref="BY223" si="123">(BN222-BN223)/BN222*100</f>
        <v>41.666666666666671</v>
      </c>
      <c r="BZ223" s="9">
        <f t="shared" ref="BZ223" si="124">(BO222-BO223)/BO222*100</f>
        <v>69.512195121951208</v>
      </c>
    </row>
    <row r="224" spans="1:78" s="8" customFormat="1" x14ac:dyDescent="0.3">
      <c r="A224" s="8">
        <v>98</v>
      </c>
      <c r="B224" s="8" t="s">
        <v>1316</v>
      </c>
      <c r="D224" s="8">
        <v>0.18920000000000001</v>
      </c>
      <c r="E224" s="8">
        <v>1997</v>
      </c>
      <c r="G224" s="8" t="s">
        <v>1322</v>
      </c>
      <c r="BN224" s="8">
        <v>2.1</v>
      </c>
      <c r="BO224" s="8">
        <v>139</v>
      </c>
    </row>
    <row r="225" spans="1:78" s="8" customFormat="1" x14ac:dyDescent="0.3">
      <c r="A225" s="8">
        <v>98</v>
      </c>
      <c r="B225" s="8" t="s">
        <v>1317</v>
      </c>
      <c r="D225" s="8">
        <v>0.18920000000000001</v>
      </c>
      <c r="E225" s="8">
        <v>1997</v>
      </c>
      <c r="G225" s="8" t="s">
        <v>1322</v>
      </c>
      <c r="BN225" s="8">
        <v>1.75</v>
      </c>
      <c r="BO225" s="8">
        <v>21</v>
      </c>
      <c r="BY225" s="9">
        <f t="shared" ref="BY225" si="125">(BN224-BN225)/BN224*100</f>
        <v>16.666666666666671</v>
      </c>
      <c r="BZ225" s="9">
        <f t="shared" ref="BZ225" si="126">(BO224-BO225)/BO224*100</f>
        <v>84.892086330935257</v>
      </c>
    </row>
    <row r="226" spans="1:78" s="8" customFormat="1" x14ac:dyDescent="0.3">
      <c r="A226" s="8">
        <v>98</v>
      </c>
      <c r="B226" s="8" t="s">
        <v>1316</v>
      </c>
      <c r="D226" s="8">
        <v>0.18920000000000001</v>
      </c>
      <c r="E226" s="8">
        <v>1998</v>
      </c>
      <c r="G226" s="8" t="s">
        <v>1322</v>
      </c>
      <c r="BN226" s="8">
        <v>1.7</v>
      </c>
      <c r="BO226" s="8">
        <v>33</v>
      </c>
    </row>
    <row r="227" spans="1:78" s="8" customFormat="1" x14ac:dyDescent="0.3">
      <c r="A227" s="8">
        <v>98</v>
      </c>
      <c r="B227" s="8" t="s">
        <v>1317</v>
      </c>
      <c r="D227" s="8">
        <v>0.18920000000000001</v>
      </c>
      <c r="E227" s="8">
        <v>1998</v>
      </c>
      <c r="G227" s="8" t="s">
        <v>1322</v>
      </c>
      <c r="BN227" s="8">
        <v>2.4</v>
      </c>
      <c r="BO227" s="8">
        <v>10.5</v>
      </c>
      <c r="BY227" s="9">
        <f t="shared" ref="BY227" si="127">(BN226-BN227)/BN226*100</f>
        <v>-41.17647058823529</v>
      </c>
      <c r="BZ227" s="9">
        <f t="shared" ref="BZ227" si="128">(BO226-BO227)/BO226*100</f>
        <v>68.181818181818173</v>
      </c>
    </row>
    <row r="228" spans="1:78" s="8" customFormat="1" x14ac:dyDescent="0.3">
      <c r="A228" s="8">
        <v>98</v>
      </c>
      <c r="B228" s="8" t="s">
        <v>1316</v>
      </c>
      <c r="D228" s="8">
        <v>0.18920000000000001</v>
      </c>
      <c r="E228" s="8">
        <v>1999</v>
      </c>
      <c r="G228" s="8" t="s">
        <v>1322</v>
      </c>
      <c r="BO228" s="8">
        <v>228</v>
      </c>
    </row>
    <row r="229" spans="1:78" s="8" customFormat="1" x14ac:dyDescent="0.3">
      <c r="A229" s="8">
        <v>98</v>
      </c>
      <c r="B229" s="8" t="s">
        <v>1317</v>
      </c>
      <c r="D229" s="8">
        <v>0.18920000000000001</v>
      </c>
      <c r="E229" s="8">
        <v>1999</v>
      </c>
      <c r="G229" s="8" t="s">
        <v>1322</v>
      </c>
      <c r="BO229" s="8">
        <v>10.3</v>
      </c>
      <c r="BY229" s="9"/>
      <c r="BZ229" s="9">
        <f t="shared" ref="BZ229" si="129">(BO228-BO229)/BO228*100</f>
        <v>95.482456140350862</v>
      </c>
    </row>
    <row r="230" spans="1:78" s="8" customFormat="1" x14ac:dyDescent="0.3">
      <c r="A230" s="8">
        <v>98</v>
      </c>
      <c r="B230" s="8" t="s">
        <v>1316</v>
      </c>
      <c r="D230" s="8">
        <v>0.18920000000000001</v>
      </c>
      <c r="E230" s="8">
        <v>2000</v>
      </c>
      <c r="G230" s="8" t="s">
        <v>1322</v>
      </c>
      <c r="BO230" s="8">
        <v>354</v>
      </c>
    </row>
    <row r="231" spans="1:78" s="8" customFormat="1" x14ac:dyDescent="0.3">
      <c r="A231" s="8">
        <v>98</v>
      </c>
      <c r="B231" s="8" t="s">
        <v>1317</v>
      </c>
      <c r="D231" s="8">
        <v>0.18920000000000001</v>
      </c>
      <c r="E231" s="8">
        <v>2000</v>
      </c>
      <c r="G231" s="8" t="s">
        <v>1322</v>
      </c>
      <c r="BO231" s="8">
        <v>7.8</v>
      </c>
      <c r="BY231" s="9"/>
      <c r="BZ231" s="9">
        <f t="shared" ref="BZ231" si="130">(BO230-BO231)/BO230*100</f>
        <v>97.79661016949153</v>
      </c>
    </row>
    <row r="232" spans="1:78" s="8" customFormat="1" x14ac:dyDescent="0.3">
      <c r="A232" s="8">
        <v>98</v>
      </c>
      <c r="B232" s="8" t="s">
        <v>1316</v>
      </c>
      <c r="D232" s="8">
        <v>0.18920000000000001</v>
      </c>
      <c r="E232" s="8">
        <v>2001</v>
      </c>
      <c r="G232" s="8" t="s">
        <v>1322</v>
      </c>
      <c r="BN232" s="8">
        <v>3.6</v>
      </c>
      <c r="BO232" s="8">
        <v>39</v>
      </c>
    </row>
    <row r="233" spans="1:78" s="8" customFormat="1" x14ac:dyDescent="0.3">
      <c r="A233" s="8">
        <v>98</v>
      </c>
      <c r="B233" s="8" t="s">
        <v>1317</v>
      </c>
      <c r="D233" s="8">
        <v>0.18920000000000001</v>
      </c>
      <c r="E233" s="8">
        <v>2001</v>
      </c>
      <c r="G233" s="8" t="s">
        <v>1322</v>
      </c>
      <c r="BN233" s="8">
        <v>3.3</v>
      </c>
      <c r="BO233" s="8">
        <v>3</v>
      </c>
      <c r="BY233" s="9">
        <f t="shared" ref="BY233" si="131">(BN232-BN233)/BN232*100</f>
        <v>8.333333333333341</v>
      </c>
      <c r="BZ233" s="9">
        <f t="shared" ref="BZ233" si="132">(BO232-BO233)/BO232*100</f>
        <v>92.307692307692307</v>
      </c>
    </row>
    <row r="234" spans="1:78" s="8" customFormat="1" x14ac:dyDescent="0.3">
      <c r="A234" s="8">
        <v>98</v>
      </c>
      <c r="B234" s="8" t="s">
        <v>1316</v>
      </c>
      <c r="D234" s="8">
        <v>0.18920000000000001</v>
      </c>
      <c r="E234" s="8">
        <v>2002</v>
      </c>
      <c r="G234" s="8" t="s">
        <v>1322</v>
      </c>
      <c r="BN234" s="8">
        <v>2.6</v>
      </c>
      <c r="BO234" s="8">
        <v>815</v>
      </c>
    </row>
    <row r="235" spans="1:78" s="8" customFormat="1" x14ac:dyDescent="0.3">
      <c r="A235" s="8">
        <v>98</v>
      </c>
      <c r="B235" s="8" t="s">
        <v>1317</v>
      </c>
      <c r="D235" s="8">
        <v>0.18920000000000001</v>
      </c>
      <c r="E235" s="8">
        <v>2002</v>
      </c>
      <c r="G235" s="8" t="s">
        <v>1322</v>
      </c>
      <c r="BN235" s="8">
        <v>3</v>
      </c>
      <c r="BO235" s="8">
        <v>7</v>
      </c>
      <c r="BY235" s="9">
        <f t="shared" ref="BY235" si="133">(BN234-BN235)/BN234*100</f>
        <v>-15.38461538461538</v>
      </c>
      <c r="BZ235" s="9">
        <f t="shared" ref="BZ235" si="134">(BO234-BO235)/BO234*100</f>
        <v>99.141104294478538</v>
      </c>
    </row>
    <row r="236" spans="1:78" s="8" customFormat="1" x14ac:dyDescent="0.3">
      <c r="A236" s="8">
        <v>98</v>
      </c>
      <c r="B236" s="8" t="s">
        <v>1316</v>
      </c>
      <c r="D236" s="8">
        <v>0.18920000000000001</v>
      </c>
      <c r="E236" s="8">
        <v>2003</v>
      </c>
      <c r="G236" s="8" t="s">
        <v>1322</v>
      </c>
      <c r="BN236" s="8">
        <v>4.3</v>
      </c>
      <c r="BO236" s="8">
        <v>639</v>
      </c>
    </row>
    <row r="237" spans="1:78" s="8" customFormat="1" x14ac:dyDescent="0.3">
      <c r="A237" s="8">
        <v>98</v>
      </c>
      <c r="B237" s="8" t="s">
        <v>1317</v>
      </c>
      <c r="D237" s="8">
        <v>0.18920000000000001</v>
      </c>
      <c r="E237" s="8">
        <v>2003</v>
      </c>
      <c r="G237" s="8" t="s">
        <v>1322</v>
      </c>
      <c r="BN237" s="8">
        <v>4.0999999999999996</v>
      </c>
      <c r="BO237" s="8">
        <v>12.2</v>
      </c>
      <c r="BY237" s="9">
        <f t="shared" ref="BY237" si="135">(BN236-BN237)/BN236*100</f>
        <v>4.6511627906976782</v>
      </c>
      <c r="BZ237" s="9">
        <f t="shared" ref="BZ237" si="136">(BO236-BO237)/BO236*100</f>
        <v>98.090766823161175</v>
      </c>
    </row>
    <row r="238" spans="1:78" s="8" customFormat="1" x14ac:dyDescent="0.3">
      <c r="A238" s="8">
        <v>98</v>
      </c>
      <c r="B238" s="8" t="s">
        <v>1316</v>
      </c>
      <c r="D238" s="8">
        <v>0.18920000000000001</v>
      </c>
      <c r="E238" s="8">
        <v>2004</v>
      </c>
      <c r="G238" s="8" t="s">
        <v>1322</v>
      </c>
      <c r="BN238" s="8">
        <v>3.6</v>
      </c>
      <c r="BO238" s="8">
        <v>129</v>
      </c>
    </row>
    <row r="239" spans="1:78" s="8" customFormat="1" x14ac:dyDescent="0.3">
      <c r="A239" s="8">
        <v>98</v>
      </c>
      <c r="B239" s="8" t="s">
        <v>1317</v>
      </c>
      <c r="D239" s="8">
        <v>0.18920000000000001</v>
      </c>
      <c r="E239" s="8">
        <v>2004</v>
      </c>
      <c r="G239" s="8" t="s">
        <v>1322</v>
      </c>
      <c r="BN239" s="8">
        <v>3.4</v>
      </c>
      <c r="BO239" s="8">
        <v>10</v>
      </c>
      <c r="BY239" s="9">
        <f t="shared" ref="BY239" si="137">(BN238-BN239)/BN238*100</f>
        <v>5.5555555555555598</v>
      </c>
      <c r="BZ239" s="9">
        <f t="shared" ref="BZ239" si="138">(BO238-BO239)/BO238*100</f>
        <v>92.248062015503876</v>
      </c>
    </row>
    <row r="240" spans="1:78" s="8" customFormat="1" x14ac:dyDescent="0.3">
      <c r="A240" s="8">
        <v>98</v>
      </c>
      <c r="B240" s="8" t="s">
        <v>1316</v>
      </c>
      <c r="D240" s="8">
        <v>0.18920000000000001</v>
      </c>
      <c r="E240" s="8">
        <v>2005</v>
      </c>
      <c r="G240" s="8" t="s">
        <v>1322</v>
      </c>
      <c r="BN240" s="8">
        <v>3.2</v>
      </c>
      <c r="BO240" s="8">
        <v>77</v>
      </c>
    </row>
    <row r="241" spans="1:78" s="8" customFormat="1" x14ac:dyDescent="0.3">
      <c r="A241" s="8">
        <v>98</v>
      </c>
      <c r="B241" s="8" t="s">
        <v>1317</v>
      </c>
      <c r="D241" s="8">
        <v>0.18920000000000001</v>
      </c>
      <c r="E241" s="8">
        <v>2005</v>
      </c>
      <c r="G241" s="8" t="s">
        <v>1322</v>
      </c>
      <c r="BN241" s="8">
        <v>2.2000000000000002</v>
      </c>
      <c r="BO241" s="8">
        <v>8.3000000000000007</v>
      </c>
      <c r="BY241" s="9">
        <f t="shared" ref="BY241" si="139">(BN240-BN241)/BN240*100</f>
        <v>31.25</v>
      </c>
      <c r="BZ241" s="9">
        <f t="shared" ref="BZ241" si="140">(BO240-BO241)/BO240*100</f>
        <v>89.220779220779221</v>
      </c>
    </row>
    <row r="242" spans="1:78" s="8" customFormat="1" x14ac:dyDescent="0.3">
      <c r="A242" s="8">
        <v>98</v>
      </c>
      <c r="B242" s="8" t="s">
        <v>1316</v>
      </c>
      <c r="D242" s="8">
        <v>0.18920000000000001</v>
      </c>
      <c r="E242" s="8">
        <v>2006</v>
      </c>
      <c r="G242" s="8" t="s">
        <v>1322</v>
      </c>
      <c r="BN242" s="8">
        <v>3</v>
      </c>
      <c r="BO242" s="8">
        <v>200</v>
      </c>
    </row>
    <row r="243" spans="1:78" s="8" customFormat="1" x14ac:dyDescent="0.3">
      <c r="A243" s="8">
        <v>98</v>
      </c>
      <c r="B243" s="8" t="s">
        <v>1317</v>
      </c>
      <c r="D243" s="8">
        <v>0.18920000000000001</v>
      </c>
      <c r="E243" s="8">
        <v>2006</v>
      </c>
      <c r="G243" s="8" t="s">
        <v>1322</v>
      </c>
      <c r="BN243" s="8">
        <v>1.9</v>
      </c>
      <c r="BO243" s="8">
        <v>5</v>
      </c>
      <c r="BY243" s="9">
        <f t="shared" ref="BY243" si="141">(BN242-BN243)/BN242*100</f>
        <v>36.666666666666671</v>
      </c>
      <c r="BZ243" s="9">
        <f t="shared" ref="BZ243" si="142">(BO242-BO243)/BO242*100</f>
        <v>97.5</v>
      </c>
    </row>
    <row r="244" spans="1:78" s="8" customFormat="1" x14ac:dyDescent="0.3">
      <c r="A244" s="8">
        <v>98</v>
      </c>
      <c r="B244" s="8" t="s">
        <v>1316</v>
      </c>
      <c r="D244" s="8">
        <v>0.18920000000000001</v>
      </c>
      <c r="E244" s="8">
        <v>2007</v>
      </c>
      <c r="G244" s="8" t="s">
        <v>1322</v>
      </c>
      <c r="BN244" s="8">
        <v>2.5</v>
      </c>
      <c r="BO244" s="8">
        <v>90</v>
      </c>
    </row>
    <row r="245" spans="1:78" s="8" customFormat="1" x14ac:dyDescent="0.3">
      <c r="A245" s="8">
        <v>98</v>
      </c>
      <c r="B245" s="8" t="s">
        <v>1317</v>
      </c>
      <c r="D245" s="8">
        <v>0.18920000000000001</v>
      </c>
      <c r="E245" s="8">
        <v>2007</v>
      </c>
      <c r="G245" s="8" t="s">
        <v>1322</v>
      </c>
      <c r="BN245" s="8">
        <v>1.8</v>
      </c>
      <c r="BO245" s="8">
        <v>4.4000000000000004</v>
      </c>
      <c r="BY245" s="9">
        <f t="shared" ref="BY245" si="143">(BN244-BN245)/BN244*100</f>
        <v>27.999999999999996</v>
      </c>
      <c r="BZ245" s="9">
        <f t="shared" ref="BZ245" si="144">(BO244-BO245)/BO244*100</f>
        <v>95.1111111111111</v>
      </c>
    </row>
    <row r="246" spans="1:78" s="8" customFormat="1" x14ac:dyDescent="0.3">
      <c r="A246" s="8">
        <v>98</v>
      </c>
      <c r="B246" s="8" t="s">
        <v>1318</v>
      </c>
      <c r="D246" s="8">
        <v>0.5</v>
      </c>
      <c r="E246" s="8">
        <v>1993</v>
      </c>
      <c r="G246" s="8" t="s">
        <v>1322</v>
      </c>
      <c r="BO246" s="8">
        <v>51</v>
      </c>
    </row>
    <row r="247" spans="1:78" s="8" customFormat="1" x14ac:dyDescent="0.3">
      <c r="A247" s="8">
        <v>98</v>
      </c>
      <c r="B247" s="8" t="s">
        <v>1319</v>
      </c>
      <c r="D247" s="8">
        <v>0.5</v>
      </c>
      <c r="E247" s="8">
        <v>1993</v>
      </c>
      <c r="G247" s="8" t="s">
        <v>1322</v>
      </c>
      <c r="BO247" s="8">
        <v>5.5</v>
      </c>
      <c r="BY247" s="9" t="e">
        <f t="shared" ref="BY247" si="145">(BN246-BN247)/BN246*100</f>
        <v>#DIV/0!</v>
      </c>
      <c r="BZ247" s="9">
        <f t="shared" ref="BZ247" si="146">(BO246-BO247)/BO246*100</f>
        <v>89.215686274509807</v>
      </c>
    </row>
    <row r="248" spans="1:78" s="8" customFormat="1" x14ac:dyDescent="0.3">
      <c r="A248" s="8">
        <v>98</v>
      </c>
      <c r="B248" s="8" t="s">
        <v>1318</v>
      </c>
      <c r="D248" s="8">
        <v>0.5</v>
      </c>
      <c r="E248" s="8">
        <v>1994</v>
      </c>
      <c r="G248" s="8" t="s">
        <v>1322</v>
      </c>
      <c r="BN248" s="8">
        <v>1.6</v>
      </c>
      <c r="BO248" s="8">
        <v>33</v>
      </c>
    </row>
    <row r="249" spans="1:78" s="8" customFormat="1" x14ac:dyDescent="0.3">
      <c r="A249" s="8">
        <v>98</v>
      </c>
      <c r="B249" s="8" t="s">
        <v>1319</v>
      </c>
      <c r="D249" s="8">
        <v>0.5</v>
      </c>
      <c r="E249" s="8">
        <v>1994</v>
      </c>
      <c r="G249" s="8" t="s">
        <v>1322</v>
      </c>
      <c r="BN249" s="8">
        <v>1.2</v>
      </c>
      <c r="BO249" s="8">
        <v>4.3</v>
      </c>
      <c r="BY249" s="9">
        <f t="shared" ref="BY249" si="147">(BN248-BN249)/BN248*100</f>
        <v>25.000000000000007</v>
      </c>
      <c r="BZ249" s="9">
        <f t="shared" ref="BZ249" si="148">(BO248-BO249)/BO248*100</f>
        <v>86.969696969696969</v>
      </c>
    </row>
    <row r="250" spans="1:78" s="8" customFormat="1" x14ac:dyDescent="0.3">
      <c r="A250" s="8">
        <v>98</v>
      </c>
      <c r="B250" s="8" t="s">
        <v>1318</v>
      </c>
      <c r="D250" s="8">
        <v>0.5</v>
      </c>
      <c r="E250" s="8">
        <v>1995</v>
      </c>
      <c r="G250" s="8" t="s">
        <v>1322</v>
      </c>
      <c r="BN250" s="8">
        <v>2</v>
      </c>
      <c r="BO250" s="8">
        <v>216</v>
      </c>
    </row>
    <row r="251" spans="1:78" s="8" customFormat="1" x14ac:dyDescent="0.3">
      <c r="A251" s="8">
        <v>98</v>
      </c>
      <c r="B251" s="8" t="s">
        <v>1319</v>
      </c>
      <c r="D251" s="8">
        <v>0.5</v>
      </c>
      <c r="E251" s="8">
        <v>1995</v>
      </c>
      <c r="G251" s="8" t="s">
        <v>1322</v>
      </c>
      <c r="BN251" s="8">
        <v>1.4</v>
      </c>
      <c r="BO251" s="8">
        <v>12.2</v>
      </c>
      <c r="BY251" s="9">
        <f t="shared" ref="BY251" si="149">(BN250-BN251)/BN250*100</f>
        <v>30.000000000000004</v>
      </c>
      <c r="BZ251" s="9">
        <f t="shared" ref="BZ251" si="150">(BO250-BO251)/BO250*100</f>
        <v>94.351851851851848</v>
      </c>
    </row>
    <row r="252" spans="1:78" s="8" customFormat="1" x14ac:dyDescent="0.3">
      <c r="A252" s="8">
        <v>98</v>
      </c>
      <c r="B252" s="8" t="s">
        <v>1318</v>
      </c>
      <c r="D252" s="8">
        <v>0.5</v>
      </c>
      <c r="E252" s="8">
        <v>1996</v>
      </c>
      <c r="G252" s="8" t="s">
        <v>1322</v>
      </c>
      <c r="BN252" s="8">
        <v>2.4</v>
      </c>
      <c r="BO252" s="8">
        <v>160</v>
      </c>
    </row>
    <row r="253" spans="1:78" s="8" customFormat="1" x14ac:dyDescent="0.3">
      <c r="A253" s="8">
        <v>98</v>
      </c>
      <c r="B253" s="8" t="s">
        <v>1319</v>
      </c>
      <c r="D253" s="8">
        <v>0.5</v>
      </c>
      <c r="E253" s="8">
        <v>1996</v>
      </c>
      <c r="G253" s="8" t="s">
        <v>1322</v>
      </c>
      <c r="BN253" s="8">
        <v>1.4</v>
      </c>
      <c r="BO253" s="8">
        <v>8.9</v>
      </c>
      <c r="BY253" s="9">
        <f t="shared" ref="BY253" si="151">(BN252-BN253)/BN252*100</f>
        <v>41.666666666666671</v>
      </c>
      <c r="BZ253" s="9">
        <f t="shared" ref="BZ253" si="152">(BO252-BO253)/BO252*100</f>
        <v>94.4375</v>
      </c>
    </row>
    <row r="254" spans="1:78" s="8" customFormat="1" x14ac:dyDescent="0.3">
      <c r="A254" s="8">
        <v>98</v>
      </c>
      <c r="B254" s="8" t="s">
        <v>1318</v>
      </c>
      <c r="D254" s="8">
        <v>0.5</v>
      </c>
      <c r="E254" s="8">
        <v>1997</v>
      </c>
      <c r="G254" s="8" t="s">
        <v>1322</v>
      </c>
      <c r="BN254" s="8">
        <v>2.1</v>
      </c>
      <c r="BO254" s="8">
        <v>55</v>
      </c>
    </row>
    <row r="255" spans="1:78" s="8" customFormat="1" x14ac:dyDescent="0.3">
      <c r="A255" s="8">
        <v>98</v>
      </c>
      <c r="B255" s="8" t="s">
        <v>1319</v>
      </c>
      <c r="D255" s="8">
        <v>0.5</v>
      </c>
      <c r="E255" s="8">
        <v>1997</v>
      </c>
      <c r="G255" s="8" t="s">
        <v>1322</v>
      </c>
      <c r="BN255" s="8">
        <v>1.75</v>
      </c>
      <c r="BO255" s="8">
        <v>9</v>
      </c>
      <c r="BY255" s="9">
        <f t="shared" ref="BY255" si="153">(BN254-BN255)/BN254*100</f>
        <v>16.666666666666671</v>
      </c>
      <c r="BZ255" s="9">
        <f t="shared" ref="BZ255" si="154">(BO254-BO255)/BO254*100</f>
        <v>83.636363636363626</v>
      </c>
    </row>
    <row r="256" spans="1:78" s="8" customFormat="1" x14ac:dyDescent="0.3">
      <c r="A256" s="8">
        <v>98</v>
      </c>
      <c r="B256" s="8" t="s">
        <v>1318</v>
      </c>
      <c r="D256" s="8">
        <v>0.5</v>
      </c>
      <c r="E256" s="8">
        <v>1998</v>
      </c>
      <c r="G256" s="8" t="s">
        <v>1322</v>
      </c>
      <c r="BN256" s="8">
        <v>1.7</v>
      </c>
      <c r="BO256" s="8">
        <v>33</v>
      </c>
    </row>
    <row r="257" spans="1:78" s="8" customFormat="1" x14ac:dyDescent="0.3">
      <c r="A257" s="8">
        <v>98</v>
      </c>
      <c r="B257" s="8" t="s">
        <v>1319</v>
      </c>
      <c r="D257" s="8">
        <v>0.5</v>
      </c>
      <c r="E257" s="8">
        <v>1998</v>
      </c>
      <c r="G257" s="8" t="s">
        <v>1322</v>
      </c>
      <c r="BN257" s="8">
        <v>2.4</v>
      </c>
      <c r="BO257" s="8">
        <v>11.4</v>
      </c>
      <c r="BY257" s="9">
        <f t="shared" ref="BY257" si="155">(BN256-BN257)/BN256*100</f>
        <v>-41.17647058823529</v>
      </c>
      <c r="BZ257" s="9">
        <f t="shared" ref="BZ257" si="156">(BO256-BO257)/BO256*100</f>
        <v>65.454545454545453</v>
      </c>
    </row>
    <row r="258" spans="1:78" s="8" customFormat="1" x14ac:dyDescent="0.3">
      <c r="A258" s="8">
        <v>98</v>
      </c>
      <c r="B258" s="8" t="s">
        <v>1318</v>
      </c>
      <c r="D258" s="8">
        <v>0.5</v>
      </c>
      <c r="E258" s="8">
        <v>1999</v>
      </c>
      <c r="G258" s="8" t="s">
        <v>1322</v>
      </c>
      <c r="BO258" s="8">
        <v>22</v>
      </c>
    </row>
    <row r="259" spans="1:78" s="8" customFormat="1" x14ac:dyDescent="0.3">
      <c r="A259" s="8">
        <v>98</v>
      </c>
      <c r="B259" s="8" t="s">
        <v>1319</v>
      </c>
      <c r="D259" s="8">
        <v>0.5</v>
      </c>
      <c r="E259" s="8">
        <v>1999</v>
      </c>
      <c r="G259" s="8" t="s">
        <v>1322</v>
      </c>
      <c r="BO259" s="8">
        <v>8.8000000000000007</v>
      </c>
      <c r="BY259" s="9"/>
      <c r="BZ259" s="9">
        <f t="shared" ref="BZ259" si="157">(BO258-BO259)/BO258*100</f>
        <v>60</v>
      </c>
    </row>
    <row r="260" spans="1:78" s="8" customFormat="1" x14ac:dyDescent="0.3">
      <c r="A260" s="8">
        <v>98</v>
      </c>
      <c r="B260" s="8" t="s">
        <v>1318</v>
      </c>
      <c r="D260" s="8">
        <v>0.5</v>
      </c>
      <c r="E260" s="8">
        <v>2000</v>
      </c>
      <c r="G260" s="8" t="s">
        <v>1322</v>
      </c>
      <c r="BO260" s="8">
        <v>312</v>
      </c>
    </row>
    <row r="261" spans="1:78" s="8" customFormat="1" x14ac:dyDescent="0.3">
      <c r="A261" s="8">
        <v>98</v>
      </c>
      <c r="B261" s="8" t="s">
        <v>1319</v>
      </c>
      <c r="D261" s="8">
        <v>0.5</v>
      </c>
      <c r="E261" s="8">
        <v>2000</v>
      </c>
      <c r="G261" s="8" t="s">
        <v>1322</v>
      </c>
      <c r="BO261" s="8">
        <v>14.3</v>
      </c>
      <c r="BY261" s="9"/>
      <c r="BZ261" s="9">
        <f t="shared" ref="BZ261" si="158">(BO260-BO261)/BO260*100</f>
        <v>95.416666666666657</v>
      </c>
    </row>
    <row r="262" spans="1:78" s="8" customFormat="1" x14ac:dyDescent="0.3">
      <c r="A262" s="8">
        <v>98</v>
      </c>
      <c r="B262" s="8" t="s">
        <v>1318</v>
      </c>
      <c r="D262" s="8">
        <v>0.5</v>
      </c>
      <c r="E262" s="8">
        <v>2001</v>
      </c>
      <c r="G262" s="8" t="s">
        <v>1322</v>
      </c>
      <c r="BN262" s="8">
        <v>3.6</v>
      </c>
      <c r="BO262" s="8">
        <v>19.2</v>
      </c>
    </row>
    <row r="263" spans="1:78" s="8" customFormat="1" x14ac:dyDescent="0.3">
      <c r="A263" s="8">
        <v>98</v>
      </c>
      <c r="B263" s="8" t="s">
        <v>1319</v>
      </c>
      <c r="D263" s="8">
        <v>0.5</v>
      </c>
      <c r="E263" s="8">
        <v>2001</v>
      </c>
      <c r="G263" s="8" t="s">
        <v>1322</v>
      </c>
      <c r="BN263" s="8">
        <v>3.3</v>
      </c>
      <c r="BO263" s="8">
        <v>12</v>
      </c>
      <c r="BY263" s="9">
        <f t="shared" ref="BY263" si="159">(BN262-BN263)/BN262*100</f>
        <v>8.333333333333341</v>
      </c>
      <c r="BZ263" s="9">
        <f t="shared" ref="BZ263" si="160">(BO262-BO263)/BO262*100</f>
        <v>37.5</v>
      </c>
    </row>
    <row r="264" spans="1:78" s="8" customFormat="1" x14ac:dyDescent="0.3">
      <c r="A264" s="8">
        <v>98</v>
      </c>
      <c r="B264" s="8" t="s">
        <v>1318</v>
      </c>
      <c r="D264" s="8">
        <v>0.5</v>
      </c>
      <c r="E264" s="8">
        <v>2002</v>
      </c>
      <c r="G264" s="8" t="s">
        <v>1322</v>
      </c>
      <c r="BN264" s="8">
        <v>2.6</v>
      </c>
      <c r="BO264" s="8">
        <v>14.8</v>
      </c>
    </row>
    <row r="265" spans="1:78" s="8" customFormat="1" x14ac:dyDescent="0.3">
      <c r="A265" s="8">
        <v>98</v>
      </c>
      <c r="B265" s="8" t="s">
        <v>1319</v>
      </c>
      <c r="D265" s="8">
        <v>0.5</v>
      </c>
      <c r="E265" s="8">
        <v>2002</v>
      </c>
      <c r="G265" s="8" t="s">
        <v>1322</v>
      </c>
      <c r="BN265" s="8">
        <v>3</v>
      </c>
      <c r="BO265" s="8">
        <v>9.9</v>
      </c>
      <c r="BY265" s="9">
        <f t="shared" ref="BY265" si="161">(BN264-BN265)/BN264*100</f>
        <v>-15.38461538461538</v>
      </c>
      <c r="BZ265" s="9">
        <f t="shared" ref="BZ265" si="162">(BO264-BO265)/BO264*100</f>
        <v>33.108108108108105</v>
      </c>
    </row>
    <row r="266" spans="1:78" s="8" customFormat="1" x14ac:dyDescent="0.3">
      <c r="A266" s="8">
        <v>98</v>
      </c>
      <c r="B266" s="8" t="s">
        <v>1318</v>
      </c>
      <c r="D266" s="8">
        <v>0.5</v>
      </c>
      <c r="E266" s="8">
        <v>2003</v>
      </c>
      <c r="G266" s="8" t="s">
        <v>1322</v>
      </c>
      <c r="BN266" s="8">
        <v>4.3</v>
      </c>
      <c r="BO266" s="8">
        <v>55</v>
      </c>
    </row>
    <row r="267" spans="1:78" s="8" customFormat="1" x14ac:dyDescent="0.3">
      <c r="A267" s="8">
        <v>98</v>
      </c>
      <c r="B267" s="8" t="s">
        <v>1319</v>
      </c>
      <c r="D267" s="8">
        <v>0.5</v>
      </c>
      <c r="E267" s="8">
        <v>2003</v>
      </c>
      <c r="G267" s="8" t="s">
        <v>1322</v>
      </c>
      <c r="BN267" s="8">
        <v>4.0999999999999996</v>
      </c>
      <c r="BO267" s="8">
        <v>5</v>
      </c>
      <c r="BY267" s="9">
        <f t="shared" ref="BY267" si="163">(BN266-BN267)/BN266*100</f>
        <v>4.6511627906976782</v>
      </c>
      <c r="BZ267" s="9">
        <f t="shared" ref="BZ267" si="164">(BO266-BO267)/BO266*100</f>
        <v>90.909090909090907</v>
      </c>
    </row>
    <row r="268" spans="1:78" s="8" customFormat="1" x14ac:dyDescent="0.3">
      <c r="A268" s="8">
        <v>98</v>
      </c>
      <c r="B268" s="8" t="s">
        <v>1318</v>
      </c>
      <c r="D268" s="8">
        <v>0.5</v>
      </c>
      <c r="E268" s="8">
        <v>2004</v>
      </c>
      <c r="G268" s="8" t="s">
        <v>1322</v>
      </c>
      <c r="BN268" s="8">
        <v>3.6</v>
      </c>
      <c r="BO268" s="8">
        <v>64</v>
      </c>
    </row>
    <row r="269" spans="1:78" s="8" customFormat="1" x14ac:dyDescent="0.3">
      <c r="A269" s="8">
        <v>98</v>
      </c>
      <c r="B269" s="8" t="s">
        <v>1319</v>
      </c>
      <c r="D269" s="8">
        <v>0.5</v>
      </c>
      <c r="E269" s="8">
        <v>2004</v>
      </c>
      <c r="G269" s="8" t="s">
        <v>1322</v>
      </c>
      <c r="BN269" s="8">
        <v>3.4</v>
      </c>
      <c r="BO269" s="8">
        <v>4</v>
      </c>
      <c r="BY269" s="9">
        <f t="shared" ref="BY269" si="165">(BN268-BN269)/BN268*100</f>
        <v>5.5555555555555598</v>
      </c>
      <c r="BZ269" s="9">
        <f t="shared" ref="BZ269" si="166">(BO268-BO269)/BO268*100</f>
        <v>93.75</v>
      </c>
    </row>
    <row r="270" spans="1:78" s="8" customFormat="1" x14ac:dyDescent="0.3">
      <c r="A270" s="8">
        <v>98</v>
      </c>
      <c r="B270" s="8" t="s">
        <v>1318</v>
      </c>
      <c r="D270" s="8">
        <v>0.5</v>
      </c>
      <c r="E270" s="8">
        <v>2005</v>
      </c>
      <c r="G270" s="8" t="s">
        <v>1322</v>
      </c>
      <c r="BN270" s="8">
        <v>3.2</v>
      </c>
      <c r="BO270" s="8">
        <v>76</v>
      </c>
    </row>
    <row r="271" spans="1:78" s="8" customFormat="1" x14ac:dyDescent="0.3">
      <c r="A271" s="8">
        <v>98</v>
      </c>
      <c r="B271" s="8" t="s">
        <v>1319</v>
      </c>
      <c r="D271" s="8">
        <v>0.5</v>
      </c>
      <c r="E271" s="8">
        <v>2005</v>
      </c>
      <c r="G271" s="8" t="s">
        <v>1322</v>
      </c>
      <c r="BN271" s="8">
        <v>2.2000000000000002</v>
      </c>
      <c r="BO271" s="8">
        <v>3.6</v>
      </c>
      <c r="BY271" s="9">
        <f t="shared" ref="BY271" si="167">(BN270-BN271)/BN270*100</f>
        <v>31.25</v>
      </c>
      <c r="BZ271" s="9">
        <f t="shared" ref="BZ271" si="168">(BO270-BO271)/BO270*100</f>
        <v>95.26315789473685</v>
      </c>
    </row>
    <row r="272" spans="1:78" s="8" customFormat="1" x14ac:dyDescent="0.3">
      <c r="A272" s="8">
        <v>98</v>
      </c>
      <c r="B272" s="8" t="s">
        <v>1318</v>
      </c>
      <c r="D272" s="8">
        <v>0.5</v>
      </c>
      <c r="E272" s="8">
        <v>2006</v>
      </c>
      <c r="G272" s="8" t="s">
        <v>1322</v>
      </c>
      <c r="BN272" s="8">
        <v>3</v>
      </c>
      <c r="BO272" s="8">
        <v>106</v>
      </c>
    </row>
    <row r="273" spans="1:78" s="8" customFormat="1" x14ac:dyDescent="0.3">
      <c r="A273" s="8">
        <v>98</v>
      </c>
      <c r="B273" s="8" t="s">
        <v>1319</v>
      </c>
      <c r="D273" s="8">
        <v>0.5</v>
      </c>
      <c r="E273" s="8">
        <v>2006</v>
      </c>
      <c r="G273" s="8" t="s">
        <v>1322</v>
      </c>
      <c r="BN273" s="8">
        <v>1.9</v>
      </c>
      <c r="BO273" s="8">
        <v>8.8000000000000007</v>
      </c>
      <c r="BY273" s="9">
        <f t="shared" ref="BY273" si="169">(BN272-BN273)/BN272*100</f>
        <v>36.666666666666671</v>
      </c>
      <c r="BZ273" s="9">
        <f t="shared" ref="BZ273" si="170">(BO272-BO273)/BO272*100</f>
        <v>91.698113207547166</v>
      </c>
    </row>
    <row r="274" spans="1:78" s="8" customFormat="1" x14ac:dyDescent="0.3">
      <c r="A274" s="8">
        <v>98</v>
      </c>
      <c r="B274" s="8" t="s">
        <v>1318</v>
      </c>
      <c r="D274" s="8">
        <v>0.5</v>
      </c>
      <c r="E274" s="8">
        <v>2007</v>
      </c>
      <c r="G274" s="8" t="s">
        <v>1322</v>
      </c>
      <c r="BN274" s="8">
        <v>2.5</v>
      </c>
      <c r="BO274" s="8">
        <v>18.600000000000001</v>
      </c>
    </row>
    <row r="275" spans="1:78" s="8" customFormat="1" x14ac:dyDescent="0.3">
      <c r="A275" s="8">
        <v>98</v>
      </c>
      <c r="B275" s="8" t="s">
        <v>1319</v>
      </c>
      <c r="D275" s="8">
        <v>0.5</v>
      </c>
      <c r="E275" s="8">
        <v>2007</v>
      </c>
      <c r="G275" s="8" t="s">
        <v>1322</v>
      </c>
      <c r="BN275" s="8">
        <v>1.8</v>
      </c>
      <c r="BO275" s="8">
        <v>2.8</v>
      </c>
      <c r="BY275" s="9">
        <f t="shared" ref="BY275" si="171">(BN274-BN275)/BN274*100</f>
        <v>27.999999999999996</v>
      </c>
      <c r="BZ275" s="9">
        <f t="shared" ref="BZ275" si="172">(BO274-BO275)/BO274*100</f>
        <v>84.946236559139791</v>
      </c>
    </row>
    <row r="276" spans="1:78" s="8" customFormat="1" x14ac:dyDescent="0.3">
      <c r="A276" s="8">
        <v>98</v>
      </c>
      <c r="B276" s="8" t="s">
        <v>1320</v>
      </c>
      <c r="D276" s="8">
        <v>0.216</v>
      </c>
      <c r="E276" s="8">
        <v>1996</v>
      </c>
      <c r="G276" s="8" t="s">
        <v>1322</v>
      </c>
      <c r="BN276" s="8">
        <v>1.45</v>
      </c>
      <c r="BO276" s="8">
        <v>16.100000000000001</v>
      </c>
    </row>
    <row r="277" spans="1:78" s="8" customFormat="1" x14ac:dyDescent="0.3">
      <c r="A277" s="8">
        <v>98</v>
      </c>
      <c r="B277" s="8" t="s">
        <v>1321</v>
      </c>
      <c r="D277" s="8">
        <v>0.216</v>
      </c>
      <c r="E277" s="8">
        <v>1996</v>
      </c>
      <c r="G277" s="8" t="s">
        <v>1322</v>
      </c>
      <c r="BN277" s="8">
        <v>0.6</v>
      </c>
      <c r="BO277" s="8">
        <v>10</v>
      </c>
      <c r="BY277" s="9">
        <f t="shared" ref="BY277" si="173">(BN276-BN277)/BN276*100</f>
        <v>58.620689655172406</v>
      </c>
      <c r="BZ277" s="9">
        <f t="shared" ref="BZ277" si="174">(BO276-BO277)/BO276*100</f>
        <v>37.88819875776398</v>
      </c>
    </row>
    <row r="278" spans="1:78" s="8" customFormat="1" x14ac:dyDescent="0.3">
      <c r="A278" s="8">
        <v>98</v>
      </c>
      <c r="B278" s="8" t="s">
        <v>1320</v>
      </c>
      <c r="D278" s="8">
        <v>0.216</v>
      </c>
      <c r="E278" s="8">
        <v>1997</v>
      </c>
      <c r="G278" s="8" t="s">
        <v>1322</v>
      </c>
      <c r="BN278" s="8">
        <v>1.9</v>
      </c>
      <c r="BO278" s="8">
        <v>15.8</v>
      </c>
    </row>
    <row r="279" spans="1:78" s="8" customFormat="1" x14ac:dyDescent="0.3">
      <c r="A279" s="8">
        <v>98</v>
      </c>
      <c r="B279" s="8" t="s">
        <v>1321</v>
      </c>
      <c r="D279" s="8">
        <v>0.216</v>
      </c>
      <c r="E279" s="8">
        <v>1997</v>
      </c>
      <c r="G279" s="8" t="s">
        <v>1322</v>
      </c>
      <c r="BN279" s="8">
        <v>0.7</v>
      </c>
      <c r="BO279" s="8">
        <v>2.2999999999999998</v>
      </c>
      <c r="BY279" s="9">
        <f t="shared" ref="BY279" si="175">(BN278-BN279)/BN278*100</f>
        <v>63.157894736842103</v>
      </c>
      <c r="BZ279" s="9">
        <f t="shared" ref="BZ279" si="176">(BO278-BO279)/BO278*100</f>
        <v>85.443037974683548</v>
      </c>
    </row>
    <row r="280" spans="1:78" s="8" customFormat="1" x14ac:dyDescent="0.3">
      <c r="A280" s="8">
        <v>98</v>
      </c>
      <c r="B280" s="8" t="s">
        <v>1320</v>
      </c>
      <c r="D280" s="8">
        <v>0.216</v>
      </c>
      <c r="E280" s="8">
        <v>1998</v>
      </c>
      <c r="G280" s="8" t="s">
        <v>1322</v>
      </c>
      <c r="BN280" s="8">
        <v>1.9</v>
      </c>
      <c r="BO280" s="8">
        <v>56</v>
      </c>
    </row>
    <row r="281" spans="1:78" s="8" customFormat="1" x14ac:dyDescent="0.3">
      <c r="A281" s="8">
        <v>98</v>
      </c>
      <c r="B281" s="8" t="s">
        <v>1321</v>
      </c>
      <c r="D281" s="8">
        <v>0.216</v>
      </c>
      <c r="E281" s="8">
        <v>1998</v>
      </c>
      <c r="G281" s="8" t="s">
        <v>1322</v>
      </c>
      <c r="BN281" s="8">
        <v>1</v>
      </c>
      <c r="BO281" s="8">
        <v>8.3000000000000007</v>
      </c>
      <c r="BY281" s="9">
        <f t="shared" ref="BY281" si="177">(BN280-BN281)/BN280*100</f>
        <v>47.368421052631575</v>
      </c>
      <c r="BZ281" s="9">
        <f t="shared" ref="BZ281" si="178">(BO280-BO281)/BO280*100</f>
        <v>85.178571428571431</v>
      </c>
    </row>
    <row r="282" spans="1:78" s="8" customFormat="1" x14ac:dyDescent="0.3">
      <c r="A282" s="8">
        <v>98</v>
      </c>
      <c r="B282" s="8" t="s">
        <v>1320</v>
      </c>
      <c r="D282" s="8">
        <v>0.216</v>
      </c>
      <c r="E282" s="8">
        <v>1999</v>
      </c>
      <c r="G282" s="8" t="s">
        <v>1322</v>
      </c>
      <c r="BN282" s="8">
        <v>2</v>
      </c>
      <c r="BO282" s="8">
        <v>92</v>
      </c>
    </row>
    <row r="283" spans="1:78" s="8" customFormat="1" x14ac:dyDescent="0.3">
      <c r="A283" s="8">
        <v>98</v>
      </c>
      <c r="B283" s="8" t="s">
        <v>1321</v>
      </c>
      <c r="D283" s="8">
        <v>0.216</v>
      </c>
      <c r="E283" s="8">
        <v>1999</v>
      </c>
      <c r="G283" s="8" t="s">
        <v>1322</v>
      </c>
      <c r="BN283" s="8">
        <v>0.7</v>
      </c>
      <c r="BO283" s="8">
        <v>8.3000000000000007</v>
      </c>
      <c r="BY283" s="9">
        <f t="shared" ref="BY283" si="179">(BN282-BN283)/BN282*100</f>
        <v>65</v>
      </c>
      <c r="BZ283" s="9">
        <f t="shared" ref="BZ283" si="180">(BO282-BO283)/BO282*100</f>
        <v>90.978260869565219</v>
      </c>
    </row>
    <row r="284" spans="1:78" s="8" customFormat="1" x14ac:dyDescent="0.3">
      <c r="A284" s="8">
        <v>98</v>
      </c>
      <c r="B284" s="8" t="s">
        <v>1320</v>
      </c>
      <c r="D284" s="8">
        <v>0.216</v>
      </c>
      <c r="E284" s="8">
        <v>2000</v>
      </c>
      <c r="G284" s="8" t="s">
        <v>1322</v>
      </c>
      <c r="BN284" s="8">
        <v>2.1</v>
      </c>
      <c r="BO284" s="8">
        <v>18.5</v>
      </c>
    </row>
    <row r="285" spans="1:78" s="8" customFormat="1" x14ac:dyDescent="0.3">
      <c r="A285" s="8">
        <v>98</v>
      </c>
      <c r="B285" s="8" t="s">
        <v>1321</v>
      </c>
      <c r="D285" s="8">
        <v>0.216</v>
      </c>
      <c r="E285" s="8">
        <v>2000</v>
      </c>
      <c r="G285" s="8" t="s">
        <v>1322</v>
      </c>
      <c r="BN285" s="8">
        <v>2.2000000000000002</v>
      </c>
      <c r="BO285" s="8">
        <v>2.6</v>
      </c>
      <c r="BY285" s="9">
        <f t="shared" ref="BY285" si="181">(BN284-BN285)/BN284*100</f>
        <v>-4.7619047619047654</v>
      </c>
      <c r="BZ285" s="9">
        <f t="shared" ref="BZ285" si="182">(BO284-BO285)/BO284*100</f>
        <v>85.945945945945951</v>
      </c>
    </row>
    <row r="286" spans="1:78" s="8" customFormat="1" x14ac:dyDescent="0.3">
      <c r="A286" s="8">
        <v>98</v>
      </c>
      <c r="B286" s="8" t="s">
        <v>1320</v>
      </c>
      <c r="D286" s="8">
        <v>0.216</v>
      </c>
      <c r="E286" s="8">
        <v>2001</v>
      </c>
      <c r="G286" s="8" t="s">
        <v>1322</v>
      </c>
      <c r="BN286" s="8">
        <v>1.6</v>
      </c>
      <c r="BO286" s="8">
        <v>23</v>
      </c>
    </row>
    <row r="287" spans="1:78" s="8" customFormat="1" x14ac:dyDescent="0.3">
      <c r="A287" s="8">
        <v>98</v>
      </c>
      <c r="B287" s="8" t="s">
        <v>1321</v>
      </c>
      <c r="D287" s="8">
        <v>0.216</v>
      </c>
      <c r="E287" s="8">
        <v>2001</v>
      </c>
      <c r="G287" s="8" t="s">
        <v>1322</v>
      </c>
      <c r="BN287" s="8">
        <v>1.3</v>
      </c>
      <c r="BO287" s="8">
        <v>2.5</v>
      </c>
      <c r="BY287" s="9">
        <f t="shared" ref="BY287" si="183">(BN286-BN287)/BN286*100</f>
        <v>18.750000000000004</v>
      </c>
      <c r="BZ287" s="9">
        <f t="shared" ref="BZ287" si="184">(BO286-BO287)/BO286*100</f>
        <v>89.130434782608688</v>
      </c>
    </row>
    <row r="288" spans="1:78" s="8" customFormat="1" x14ac:dyDescent="0.3">
      <c r="A288" s="8">
        <v>98</v>
      </c>
      <c r="B288" s="8" t="s">
        <v>1320</v>
      </c>
      <c r="D288" s="8">
        <v>0.216</v>
      </c>
      <c r="E288" s="8">
        <v>2002</v>
      </c>
      <c r="G288" s="8" t="s">
        <v>1322</v>
      </c>
      <c r="BN288" s="8">
        <v>1.5</v>
      </c>
      <c r="BO288" s="8">
        <v>9.8000000000000007</v>
      </c>
    </row>
    <row r="289" spans="1:83" s="8" customFormat="1" x14ac:dyDescent="0.3">
      <c r="A289" s="8">
        <v>98</v>
      </c>
      <c r="B289" s="8" t="s">
        <v>1321</v>
      </c>
      <c r="D289" s="8">
        <v>0.216</v>
      </c>
      <c r="E289" s="8">
        <v>2002</v>
      </c>
      <c r="G289" s="8" t="s">
        <v>1322</v>
      </c>
      <c r="BN289" s="8">
        <v>1.4</v>
      </c>
      <c r="BO289" s="8">
        <v>1.8</v>
      </c>
      <c r="BY289" s="9">
        <f t="shared" ref="BY289" si="185">(BN288-BN289)/BN288*100</f>
        <v>6.6666666666666723</v>
      </c>
      <c r="BZ289" s="9">
        <f t="shared" ref="BZ289" si="186">(BO288-BO289)/BO288*100</f>
        <v>81.632653061224474</v>
      </c>
    </row>
    <row r="290" spans="1:83" s="8" customFormat="1" x14ac:dyDescent="0.3">
      <c r="A290" s="8">
        <v>98</v>
      </c>
      <c r="B290" s="8" t="s">
        <v>1320</v>
      </c>
      <c r="D290" s="8">
        <v>0.216</v>
      </c>
      <c r="E290" s="8">
        <v>2003</v>
      </c>
      <c r="G290" s="8" t="s">
        <v>1322</v>
      </c>
      <c r="BN290" s="8">
        <v>2.6</v>
      </c>
      <c r="BO290" s="8">
        <v>22</v>
      </c>
    </row>
    <row r="291" spans="1:83" s="8" customFormat="1" x14ac:dyDescent="0.3">
      <c r="A291" s="8">
        <v>98</v>
      </c>
      <c r="B291" s="8" t="s">
        <v>1321</v>
      </c>
      <c r="D291" s="8">
        <v>0.216</v>
      </c>
      <c r="E291" s="8">
        <v>2003</v>
      </c>
      <c r="G291" s="8" t="s">
        <v>1322</v>
      </c>
      <c r="BN291" s="8">
        <v>1.7</v>
      </c>
      <c r="BO291" s="8">
        <v>8.1999999999999993</v>
      </c>
      <c r="BY291" s="9">
        <f t="shared" ref="BY291" si="187">(BN290-BN291)/BN290*100</f>
        <v>34.61538461538462</v>
      </c>
      <c r="BZ291" s="9">
        <f t="shared" ref="BZ291" si="188">(BO290-BO291)/BO290*100</f>
        <v>62.727272727272734</v>
      </c>
    </row>
    <row r="292" spans="1:83" s="8" customFormat="1" x14ac:dyDescent="0.3">
      <c r="A292" s="8">
        <v>98</v>
      </c>
      <c r="B292" s="8" t="s">
        <v>1320</v>
      </c>
      <c r="D292" s="8">
        <v>0.216</v>
      </c>
      <c r="E292" s="8">
        <v>2004</v>
      </c>
      <c r="G292" s="8" t="s">
        <v>1322</v>
      </c>
      <c r="BN292" s="8">
        <v>2.2999999999999998</v>
      </c>
      <c r="BO292" s="8">
        <v>48</v>
      </c>
    </row>
    <row r="293" spans="1:83" s="8" customFormat="1" x14ac:dyDescent="0.3">
      <c r="A293" s="8">
        <v>98</v>
      </c>
      <c r="B293" s="8" t="s">
        <v>1321</v>
      </c>
      <c r="D293" s="8">
        <v>0.216</v>
      </c>
      <c r="E293" s="8">
        <v>2004</v>
      </c>
      <c r="G293" s="8" t="s">
        <v>1322</v>
      </c>
      <c r="BN293" s="8">
        <v>1.2</v>
      </c>
      <c r="BO293" s="8">
        <v>2.9</v>
      </c>
      <c r="BY293" s="9">
        <f t="shared" ref="BY293" si="189">(BN292-BN293)/BN292*100</f>
        <v>47.826086956521735</v>
      </c>
      <c r="BZ293" s="9">
        <f t="shared" ref="BZ293" si="190">(BO292-BO293)/BO292*100</f>
        <v>93.958333333333329</v>
      </c>
    </row>
    <row r="294" spans="1:83" s="8" customFormat="1" x14ac:dyDescent="0.3">
      <c r="A294" s="8">
        <v>98</v>
      </c>
      <c r="B294" s="8" t="s">
        <v>1320</v>
      </c>
      <c r="D294" s="8">
        <v>0.216</v>
      </c>
      <c r="E294" s="8">
        <v>2005</v>
      </c>
      <c r="G294" s="8" t="s">
        <v>1322</v>
      </c>
      <c r="BN294" s="8">
        <v>1.7</v>
      </c>
      <c r="BO294" s="8">
        <v>20</v>
      </c>
    </row>
    <row r="295" spans="1:83" s="8" customFormat="1" x14ac:dyDescent="0.3">
      <c r="A295" s="8">
        <v>98</v>
      </c>
      <c r="B295" s="8" t="s">
        <v>1321</v>
      </c>
      <c r="D295" s="8">
        <v>0.216</v>
      </c>
      <c r="E295" s="8">
        <v>2005</v>
      </c>
      <c r="G295" s="8" t="s">
        <v>1322</v>
      </c>
      <c r="BN295" s="8">
        <v>1.2</v>
      </c>
      <c r="BO295" s="8">
        <v>3.1</v>
      </c>
      <c r="BY295" s="9">
        <f t="shared" ref="BY295" si="191">(BN294-BN295)/BN294*100</f>
        <v>29.411764705882355</v>
      </c>
      <c r="BZ295" s="9">
        <f t="shared" ref="BZ295" si="192">(BO294-BO295)/BO294*100</f>
        <v>84.5</v>
      </c>
    </row>
    <row r="296" spans="1:83" s="8" customFormat="1" x14ac:dyDescent="0.3">
      <c r="A296" s="8">
        <v>98</v>
      </c>
      <c r="B296" s="8" t="s">
        <v>1320</v>
      </c>
      <c r="D296" s="8">
        <v>0.216</v>
      </c>
      <c r="E296" s="8">
        <v>2006</v>
      </c>
      <c r="G296" s="8" t="s">
        <v>1322</v>
      </c>
      <c r="BN296" s="8">
        <v>2.2000000000000002</v>
      </c>
      <c r="BO296" s="8">
        <v>39</v>
      </c>
    </row>
    <row r="297" spans="1:83" s="8" customFormat="1" x14ac:dyDescent="0.3">
      <c r="A297" s="8">
        <v>98</v>
      </c>
      <c r="B297" s="8" t="s">
        <v>1321</v>
      </c>
      <c r="D297" s="8">
        <v>0.216</v>
      </c>
      <c r="E297" s="8">
        <v>2006</v>
      </c>
      <c r="G297" s="8" t="s">
        <v>1322</v>
      </c>
      <c r="BN297" s="8">
        <v>1.4</v>
      </c>
      <c r="BO297" s="8">
        <v>3</v>
      </c>
      <c r="BY297" s="9">
        <f t="shared" ref="BY297" si="193">(BN296-BN297)/BN296*100</f>
        <v>36.363636363636367</v>
      </c>
      <c r="BZ297" s="9">
        <f t="shared" ref="BZ297" si="194">(BO296-BO297)/BO296*100</f>
        <v>92.307692307692307</v>
      </c>
    </row>
    <row r="298" spans="1:83" s="8" customFormat="1" x14ac:dyDescent="0.3">
      <c r="A298" s="8">
        <v>98</v>
      </c>
      <c r="B298" s="8" t="s">
        <v>1320</v>
      </c>
      <c r="D298" s="8">
        <v>0.216</v>
      </c>
      <c r="E298" s="8">
        <v>2007</v>
      </c>
      <c r="G298" s="8" t="s">
        <v>1322</v>
      </c>
      <c r="BN298" s="8">
        <v>2</v>
      </c>
      <c r="BO298" s="8">
        <v>41</v>
      </c>
    </row>
    <row r="299" spans="1:83" s="8" customFormat="1" x14ac:dyDescent="0.3">
      <c r="A299" s="8">
        <v>98</v>
      </c>
      <c r="B299" s="8" t="s">
        <v>1321</v>
      </c>
      <c r="D299" s="8">
        <v>0.216</v>
      </c>
      <c r="E299" s="8">
        <v>2007</v>
      </c>
      <c r="G299" s="8" t="s">
        <v>1322</v>
      </c>
      <c r="BN299" s="8">
        <v>1.8</v>
      </c>
      <c r="BO299" s="8">
        <v>3.5</v>
      </c>
      <c r="BY299" s="9">
        <f t="shared" ref="BY299" si="195">(BN298-BN299)/BN298*100</f>
        <v>9.9999999999999982</v>
      </c>
      <c r="BZ299" s="9">
        <f t="shared" ref="BZ299" si="196">(BO298-BO299)/BO298*100</f>
        <v>91.463414634146346</v>
      </c>
    </row>
    <row r="300" spans="1:83" s="4" customFormat="1" x14ac:dyDescent="0.3">
      <c r="A300" s="4">
        <v>101</v>
      </c>
      <c r="B300" s="4" t="s">
        <v>1348</v>
      </c>
      <c r="E300" s="4" t="s">
        <v>1351</v>
      </c>
      <c r="F300" s="4" t="s">
        <v>1353</v>
      </c>
      <c r="G300" s="4" t="s">
        <v>1354</v>
      </c>
      <c r="H300" s="4" t="s">
        <v>1347</v>
      </c>
      <c r="BU300" s="4">
        <v>35</v>
      </c>
      <c r="BV300" s="4">
        <v>34</v>
      </c>
      <c r="BY300" s="4">
        <v>22</v>
      </c>
      <c r="BZ300" s="4">
        <v>79</v>
      </c>
      <c r="CC300" s="4">
        <v>83</v>
      </c>
      <c r="CE300" s="4" t="s">
        <v>1350</v>
      </c>
    </row>
    <row r="301" spans="1:83" s="4" customFormat="1" x14ac:dyDescent="0.3">
      <c r="A301" s="4">
        <v>101</v>
      </c>
      <c r="B301" s="4" t="s">
        <v>1349</v>
      </c>
      <c r="E301" s="4" t="s">
        <v>1351</v>
      </c>
      <c r="F301" s="4" t="s">
        <v>1353</v>
      </c>
      <c r="G301" s="4" t="s">
        <v>1354</v>
      </c>
      <c r="H301" s="4" t="s">
        <v>1355</v>
      </c>
      <c r="BU301" s="4">
        <v>46</v>
      </c>
      <c r="BV301" s="4">
        <v>46</v>
      </c>
      <c r="BY301" s="4">
        <v>27</v>
      </c>
      <c r="BZ301" s="4">
        <v>68</v>
      </c>
      <c r="CC301" s="4">
        <v>84</v>
      </c>
    </row>
    <row r="302" spans="1:83" s="4" customFormat="1" x14ac:dyDescent="0.3">
      <c r="A302" s="4">
        <v>101</v>
      </c>
      <c r="B302" s="4" t="s">
        <v>1348</v>
      </c>
      <c r="E302" s="4" t="s">
        <v>1352</v>
      </c>
      <c r="F302" s="4" t="s">
        <v>1353</v>
      </c>
      <c r="G302" s="4" t="s">
        <v>1354</v>
      </c>
      <c r="BU302" s="4">
        <v>76.2</v>
      </c>
      <c r="BV302" s="4">
        <v>81</v>
      </c>
      <c r="BY302" s="4">
        <v>75</v>
      </c>
      <c r="BZ302" s="4">
        <v>92</v>
      </c>
      <c r="CC302" s="4">
        <v>98</v>
      </c>
    </row>
    <row r="303" spans="1:83" s="4" customFormat="1" x14ac:dyDescent="0.3">
      <c r="A303" s="4">
        <v>101</v>
      </c>
      <c r="B303" s="4" t="s">
        <v>1349</v>
      </c>
      <c r="E303" s="4" t="s">
        <v>1352</v>
      </c>
      <c r="F303" s="4" t="s">
        <v>1353</v>
      </c>
      <c r="G303" s="4" t="s">
        <v>1354</v>
      </c>
      <c r="BU303" s="4">
        <v>91</v>
      </c>
      <c r="BV303" s="4">
        <v>93</v>
      </c>
      <c r="BY303" s="4">
        <v>88</v>
      </c>
      <c r="BZ303" s="4">
        <v>96</v>
      </c>
      <c r="CC303" s="4">
        <v>99</v>
      </c>
    </row>
    <row r="304" spans="1:83" s="38" customFormat="1" x14ac:dyDescent="0.3"/>
    <row r="305" s="38" customFormat="1" x14ac:dyDescent="0.3"/>
    <row r="306" s="38" customFormat="1" x14ac:dyDescent="0.3"/>
    <row r="307" s="38" customFormat="1" x14ac:dyDescent="0.3"/>
    <row r="308" s="38" customFormat="1" x14ac:dyDescent="0.3"/>
    <row r="309" s="38" customFormat="1" x14ac:dyDescent="0.3"/>
    <row r="310" s="38" customFormat="1" x14ac:dyDescent="0.3"/>
    <row r="311" s="38" customFormat="1" x14ac:dyDescent="0.3"/>
    <row r="312" s="38" customFormat="1" x14ac:dyDescent="0.3"/>
    <row r="313" s="38" customFormat="1" x14ac:dyDescent="0.3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50"/>
  <sheetViews>
    <sheetView topLeftCell="BM1" workbookViewId="0">
      <pane ySplit="1" topLeftCell="A129" activePane="bottomLeft" state="frozen"/>
      <selection activeCell="BT1" sqref="BT1"/>
      <selection pane="bottomLeft" activeCell="CE138" sqref="CE138"/>
    </sheetView>
  </sheetViews>
  <sheetFormatPr defaultRowHeight="14.4" x14ac:dyDescent="0.3"/>
  <cols>
    <col min="4" max="26" width="8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4</v>
      </c>
      <c r="B2" s="4" t="s">
        <v>136</v>
      </c>
      <c r="C2" s="4" t="s">
        <v>62</v>
      </c>
      <c r="D2" s="4">
        <v>0.1</v>
      </c>
      <c r="E2" s="4" t="s">
        <v>144</v>
      </c>
      <c r="G2" s="4" t="s">
        <v>133</v>
      </c>
      <c r="H2" s="4" t="s">
        <v>52</v>
      </c>
      <c r="J2" s="4" t="s">
        <v>130</v>
      </c>
      <c r="K2" s="4" t="s">
        <v>131</v>
      </c>
      <c r="L2" s="4" t="s">
        <v>134</v>
      </c>
      <c r="Q2" s="4">
        <v>9.8000000000000007</v>
      </c>
      <c r="AB2" s="4">
        <v>25</v>
      </c>
      <c r="AI2" s="4">
        <v>5.53</v>
      </c>
      <c r="AM2" s="5">
        <f>(AB3-AB2)/AB3*100</f>
        <v>-10.132158590308373</v>
      </c>
      <c r="AT2" s="5">
        <f>(AI3-AI2)/AI3*100</f>
        <v>-30.117647058823536</v>
      </c>
      <c r="AX2" s="4">
        <v>3.11</v>
      </c>
      <c r="BI2" s="4">
        <v>1.4</v>
      </c>
      <c r="BP2" s="4">
        <v>2.41</v>
      </c>
      <c r="BT2" s="5">
        <f>(BI3-BI2)/BI3*100</f>
        <v>12.500000000000011</v>
      </c>
      <c r="CA2" s="5">
        <f>(BP3-BP2)/BP3*100</f>
        <v>49.581589958158993</v>
      </c>
      <c r="CE2" s="4" t="s">
        <v>135</v>
      </c>
    </row>
    <row r="3" spans="1:83" s="4" customFormat="1" x14ac:dyDescent="0.3">
      <c r="A3" s="4">
        <v>4</v>
      </c>
      <c r="B3" s="4" t="s">
        <v>137</v>
      </c>
      <c r="C3" s="4" t="s">
        <v>62</v>
      </c>
      <c r="D3" s="4">
        <v>0.1</v>
      </c>
      <c r="E3" s="4" t="s">
        <v>144</v>
      </c>
      <c r="G3" s="4" t="s">
        <v>133</v>
      </c>
      <c r="H3" s="4" t="s">
        <v>52</v>
      </c>
      <c r="J3" s="4" t="s">
        <v>130</v>
      </c>
      <c r="K3" s="4" t="s">
        <v>131</v>
      </c>
      <c r="L3" s="4" t="s">
        <v>134</v>
      </c>
      <c r="Q3" s="4">
        <v>9.9</v>
      </c>
      <c r="AB3" s="4">
        <v>22.7</v>
      </c>
      <c r="AI3" s="4">
        <v>4.25</v>
      </c>
      <c r="AX3" s="4">
        <v>2.79</v>
      </c>
      <c r="BI3" s="4">
        <v>1.6</v>
      </c>
      <c r="BP3" s="4">
        <v>4.78</v>
      </c>
    </row>
    <row r="4" spans="1:83" s="4" customFormat="1" x14ac:dyDescent="0.3">
      <c r="A4" s="4">
        <v>4</v>
      </c>
      <c r="B4" s="4" t="s">
        <v>138</v>
      </c>
      <c r="C4" s="4" t="s">
        <v>62</v>
      </c>
      <c r="D4" s="4">
        <v>0.1</v>
      </c>
      <c r="E4" s="4" t="s">
        <v>144</v>
      </c>
      <c r="G4" s="4" t="s">
        <v>133</v>
      </c>
      <c r="H4" s="4" t="s">
        <v>52</v>
      </c>
      <c r="J4" s="4" t="s">
        <v>130</v>
      </c>
      <c r="K4" s="4" t="s">
        <v>131</v>
      </c>
      <c r="L4" s="4" t="s">
        <v>134</v>
      </c>
      <c r="Q4" s="4">
        <v>11.2</v>
      </c>
      <c r="AB4" s="4">
        <v>29.7</v>
      </c>
      <c r="AI4" s="4">
        <v>4.88</v>
      </c>
      <c r="AM4" s="5">
        <f>(AB5-AB4)/AB5*100</f>
        <v>-15.56420233463035</v>
      </c>
      <c r="AT4" s="5">
        <f>(AI5-AI4)/AI5*100</f>
        <v>-59.477124183006524</v>
      </c>
      <c r="AX4" s="4">
        <v>2.77</v>
      </c>
      <c r="BI4" s="4">
        <v>1.2</v>
      </c>
      <c r="BP4" s="4">
        <v>2.52</v>
      </c>
      <c r="BT4" s="5">
        <f>(BI5-BI4)/BI5*100</f>
        <v>9.7744360902255725</v>
      </c>
      <c r="CA4" s="5">
        <f>(BP5-BP4)/BP5*100</f>
        <v>32.620320855614978</v>
      </c>
    </row>
    <row r="5" spans="1:83" s="4" customFormat="1" x14ac:dyDescent="0.3">
      <c r="A5" s="4">
        <v>4</v>
      </c>
      <c r="B5" s="4" t="s">
        <v>139</v>
      </c>
      <c r="C5" s="4" t="s">
        <v>62</v>
      </c>
      <c r="D5" s="4">
        <v>0.1</v>
      </c>
      <c r="E5" s="4" t="s">
        <v>144</v>
      </c>
      <c r="G5" s="4" t="s">
        <v>133</v>
      </c>
      <c r="H5" s="4" t="s">
        <v>52</v>
      </c>
      <c r="J5" s="4" t="s">
        <v>130</v>
      </c>
      <c r="K5" s="4" t="s">
        <v>131</v>
      </c>
      <c r="L5" s="4" t="s">
        <v>134</v>
      </c>
      <c r="Q5" s="4">
        <v>11.4</v>
      </c>
      <c r="AB5" s="4">
        <v>25.7</v>
      </c>
      <c r="AI5" s="4">
        <v>3.06</v>
      </c>
      <c r="AX5" s="4">
        <v>1.92</v>
      </c>
      <c r="BI5" s="4">
        <v>1.33</v>
      </c>
      <c r="BP5" s="4">
        <v>3.74</v>
      </c>
    </row>
    <row r="6" spans="1:83" s="4" customFormat="1" x14ac:dyDescent="0.3">
      <c r="A6" s="4">
        <v>4</v>
      </c>
      <c r="B6" s="4" t="s">
        <v>140</v>
      </c>
      <c r="C6" s="4" t="s">
        <v>62</v>
      </c>
      <c r="D6" s="4">
        <v>0.1</v>
      </c>
      <c r="E6" s="4" t="s">
        <v>144</v>
      </c>
      <c r="G6" s="4" t="s">
        <v>133</v>
      </c>
      <c r="H6" s="4" t="s">
        <v>52</v>
      </c>
      <c r="J6" s="4" t="s">
        <v>130</v>
      </c>
      <c r="K6" s="4" t="s">
        <v>131</v>
      </c>
      <c r="L6" s="4" t="s">
        <v>134</v>
      </c>
      <c r="Q6" s="4">
        <v>8.6999999999999993</v>
      </c>
      <c r="AB6" s="4">
        <v>15.7</v>
      </c>
      <c r="AI6" s="4">
        <v>1.71</v>
      </c>
      <c r="AM6" s="5">
        <f>(AB7-AB6)/AB7*100</f>
        <v>-15.441176470588234</v>
      </c>
      <c r="AT6" s="5">
        <f>(AI7-AI6)/AI7*100</f>
        <v>27.542372881355931</v>
      </c>
      <c r="AX6" s="4">
        <v>1.62</v>
      </c>
      <c r="BI6" s="4">
        <v>1.48</v>
      </c>
      <c r="BP6" s="4">
        <v>5.82</v>
      </c>
      <c r="BT6" s="5">
        <f>(BI7-BI6)/BI7*100</f>
        <v>31.162790697674414</v>
      </c>
      <c r="CA6" s="5">
        <f>(BP7-BP6)/BP7*100</f>
        <v>12.217194570135741</v>
      </c>
    </row>
    <row r="7" spans="1:83" s="4" customFormat="1" x14ac:dyDescent="0.3">
      <c r="A7" s="4">
        <v>4</v>
      </c>
      <c r="B7" s="4" t="s">
        <v>141</v>
      </c>
      <c r="C7" s="4" t="s">
        <v>62</v>
      </c>
      <c r="D7" s="4">
        <v>0.1</v>
      </c>
      <c r="E7" s="4" t="s">
        <v>144</v>
      </c>
      <c r="G7" s="4" t="s">
        <v>133</v>
      </c>
      <c r="H7" s="4" t="s">
        <v>52</v>
      </c>
      <c r="J7" s="4" t="s">
        <v>130</v>
      </c>
      <c r="K7" s="4" t="s">
        <v>131</v>
      </c>
      <c r="L7" s="4" t="s">
        <v>134</v>
      </c>
      <c r="Q7" s="4">
        <v>7.6</v>
      </c>
      <c r="AB7" s="4">
        <v>13.6</v>
      </c>
      <c r="AI7" s="4">
        <v>2.36</v>
      </c>
      <c r="AX7" s="4">
        <v>2.4300000000000002</v>
      </c>
      <c r="BI7" s="4">
        <v>2.15</v>
      </c>
      <c r="BP7" s="4">
        <v>6.63</v>
      </c>
    </row>
    <row r="8" spans="1:83" s="4" customFormat="1" x14ac:dyDescent="0.3">
      <c r="A8" s="4">
        <v>4</v>
      </c>
      <c r="B8" s="4" t="s">
        <v>142</v>
      </c>
      <c r="C8" s="4" t="s">
        <v>62</v>
      </c>
      <c r="D8" s="4">
        <v>0.1</v>
      </c>
      <c r="E8" s="4" t="s">
        <v>144</v>
      </c>
      <c r="G8" s="4" t="s">
        <v>133</v>
      </c>
      <c r="H8" s="4" t="s">
        <v>52</v>
      </c>
      <c r="J8" s="4" t="s">
        <v>130</v>
      </c>
      <c r="K8" s="4" t="s">
        <v>131</v>
      </c>
      <c r="L8" s="4" t="s">
        <v>134</v>
      </c>
      <c r="Q8" s="4">
        <v>8.3000000000000007</v>
      </c>
      <c r="AB8" s="4">
        <v>17.3</v>
      </c>
      <c r="AI8" s="4">
        <v>4.13</v>
      </c>
      <c r="AM8" s="5">
        <f>(AB9-AB8)/AB9*100</f>
        <v>-49.137931034482769</v>
      </c>
      <c r="AT8" s="5">
        <f>(AI9-AI8)/AI9*100</f>
        <v>-51.282051282051277</v>
      </c>
      <c r="AX8" s="4">
        <v>1.63</v>
      </c>
      <c r="BI8" s="4">
        <v>1.48</v>
      </c>
      <c r="BP8" s="4">
        <v>4.18</v>
      </c>
      <c r="BT8" s="5">
        <f>(BI9-BI8)/BI9*100</f>
        <v>37.288135593220332</v>
      </c>
      <c r="CA8" s="5">
        <f>(BP9-BP8)/BP9*100</f>
        <v>48.395061728395063</v>
      </c>
    </row>
    <row r="9" spans="1:83" s="4" customFormat="1" x14ac:dyDescent="0.3">
      <c r="A9" s="4">
        <v>4</v>
      </c>
      <c r="B9" s="4" t="s">
        <v>143</v>
      </c>
      <c r="C9" s="4" t="s">
        <v>62</v>
      </c>
      <c r="D9" s="4">
        <v>0.1</v>
      </c>
      <c r="E9" s="4" t="s">
        <v>144</v>
      </c>
      <c r="G9" s="4" t="s">
        <v>133</v>
      </c>
      <c r="H9" s="4" t="s">
        <v>52</v>
      </c>
      <c r="J9" s="4" t="s">
        <v>130</v>
      </c>
      <c r="K9" s="4" t="s">
        <v>131</v>
      </c>
      <c r="L9" s="4" t="s">
        <v>134</v>
      </c>
      <c r="Q9" s="4">
        <v>7</v>
      </c>
      <c r="AB9" s="4">
        <v>11.6</v>
      </c>
      <c r="AI9" s="4">
        <v>2.73</v>
      </c>
      <c r="AX9" s="4">
        <v>1.83</v>
      </c>
      <c r="BI9" s="4">
        <v>2.36</v>
      </c>
      <c r="BP9" s="4">
        <v>8.1</v>
      </c>
    </row>
    <row r="10" spans="1:83" s="6" customFormat="1" x14ac:dyDescent="0.3">
      <c r="A10" s="6">
        <v>20</v>
      </c>
      <c r="B10" s="6" t="s">
        <v>356</v>
      </c>
      <c r="C10" s="6" t="s">
        <v>300</v>
      </c>
      <c r="D10" s="6">
        <v>0.13</v>
      </c>
      <c r="E10" s="6">
        <v>2002</v>
      </c>
      <c r="F10" s="6" t="s">
        <v>358</v>
      </c>
      <c r="G10" s="6" t="s">
        <v>346</v>
      </c>
      <c r="H10" s="6" t="s">
        <v>359</v>
      </c>
      <c r="J10" s="6" t="s">
        <v>361</v>
      </c>
      <c r="K10" s="6" t="s">
        <v>363</v>
      </c>
      <c r="L10" s="6" t="s">
        <v>364</v>
      </c>
      <c r="Q10" s="6">
        <v>19.100000000000001</v>
      </c>
      <c r="AB10" s="6">
        <v>40.4</v>
      </c>
      <c r="CE10" s="6" t="s">
        <v>372</v>
      </c>
    </row>
    <row r="11" spans="1:83" s="6" customFormat="1" x14ac:dyDescent="0.3">
      <c r="A11" s="6">
        <v>20</v>
      </c>
      <c r="B11" s="6" t="s">
        <v>365</v>
      </c>
      <c r="C11" s="6" t="s">
        <v>300</v>
      </c>
      <c r="D11" s="6">
        <v>0.13</v>
      </c>
      <c r="E11" s="6">
        <v>2002</v>
      </c>
      <c r="F11" s="6" t="s">
        <v>358</v>
      </c>
      <c r="G11" s="6" t="s">
        <v>346</v>
      </c>
      <c r="H11" s="6" t="s">
        <v>359</v>
      </c>
      <c r="J11" s="6" t="s">
        <v>361</v>
      </c>
      <c r="K11" s="6" t="s">
        <v>363</v>
      </c>
      <c r="L11" s="6" t="s">
        <v>364</v>
      </c>
      <c r="Q11" s="6">
        <v>5.8</v>
      </c>
      <c r="AB11" s="6">
        <v>11.2</v>
      </c>
      <c r="AM11" s="7">
        <f>(AB10-AB11)/AB10*100</f>
        <v>72.277227722772281</v>
      </c>
    </row>
    <row r="12" spans="1:83" s="6" customFormat="1" x14ac:dyDescent="0.3">
      <c r="A12" s="6">
        <v>20</v>
      </c>
      <c r="B12" s="6" t="s">
        <v>356</v>
      </c>
      <c r="C12" s="6" t="s">
        <v>300</v>
      </c>
      <c r="D12" s="6">
        <v>0.13</v>
      </c>
      <c r="E12" s="6">
        <v>2003</v>
      </c>
      <c r="F12" s="6" t="s">
        <v>358</v>
      </c>
      <c r="G12" s="6" t="s">
        <v>346</v>
      </c>
      <c r="H12" s="6" t="s">
        <v>359</v>
      </c>
      <c r="J12" s="6" t="s">
        <v>361</v>
      </c>
      <c r="K12" s="6" t="s">
        <v>363</v>
      </c>
      <c r="L12" s="6" t="s">
        <v>364</v>
      </c>
      <c r="Q12" s="6">
        <v>24.7</v>
      </c>
      <c r="AB12" s="6">
        <v>81.099999999999994</v>
      </c>
    </row>
    <row r="13" spans="1:83" s="6" customFormat="1" x14ac:dyDescent="0.3">
      <c r="A13" s="6">
        <v>20</v>
      </c>
      <c r="B13" s="6" t="s">
        <v>365</v>
      </c>
      <c r="C13" s="6" t="s">
        <v>300</v>
      </c>
      <c r="D13" s="6">
        <v>0.13</v>
      </c>
      <c r="E13" s="6">
        <v>2003</v>
      </c>
      <c r="F13" s="6" t="s">
        <v>358</v>
      </c>
      <c r="G13" s="6" t="s">
        <v>346</v>
      </c>
      <c r="H13" s="6" t="s">
        <v>359</v>
      </c>
      <c r="J13" s="6" t="s">
        <v>361</v>
      </c>
      <c r="K13" s="6" t="s">
        <v>363</v>
      </c>
      <c r="L13" s="6" t="s">
        <v>364</v>
      </c>
      <c r="Q13" s="6">
        <v>11.8</v>
      </c>
      <c r="AB13" s="6">
        <v>33.9</v>
      </c>
      <c r="AM13" s="7">
        <f t="shared" ref="AM13" si="0">(AB12-AB13)/AB12*100</f>
        <v>58.199753390875465</v>
      </c>
    </row>
    <row r="14" spans="1:83" s="6" customFormat="1" x14ac:dyDescent="0.3">
      <c r="A14" s="6">
        <v>20</v>
      </c>
      <c r="B14" s="6" t="s">
        <v>356</v>
      </c>
      <c r="C14" s="6" t="s">
        <v>300</v>
      </c>
      <c r="D14" s="6">
        <v>0.13</v>
      </c>
      <c r="E14" s="6">
        <v>2004</v>
      </c>
      <c r="F14" s="6" t="s">
        <v>358</v>
      </c>
      <c r="G14" s="6" t="s">
        <v>346</v>
      </c>
      <c r="H14" s="6" t="s">
        <v>359</v>
      </c>
      <c r="J14" s="6" t="s">
        <v>361</v>
      </c>
      <c r="K14" s="6" t="s">
        <v>363</v>
      </c>
      <c r="L14" s="6" t="s">
        <v>364</v>
      </c>
      <c r="Q14" s="6">
        <v>19.8</v>
      </c>
      <c r="AB14" s="6">
        <v>47.2</v>
      </c>
    </row>
    <row r="15" spans="1:83" s="6" customFormat="1" x14ac:dyDescent="0.3">
      <c r="A15" s="6">
        <v>20</v>
      </c>
      <c r="B15" s="6" t="s">
        <v>365</v>
      </c>
      <c r="C15" s="6" t="s">
        <v>300</v>
      </c>
      <c r="D15" s="6">
        <v>0.13</v>
      </c>
      <c r="E15" s="6">
        <v>2004</v>
      </c>
      <c r="F15" s="6" t="s">
        <v>358</v>
      </c>
      <c r="G15" s="6" t="s">
        <v>346</v>
      </c>
      <c r="H15" s="6" t="s">
        <v>359</v>
      </c>
      <c r="J15" s="6" t="s">
        <v>361</v>
      </c>
      <c r="K15" s="6" t="s">
        <v>363</v>
      </c>
      <c r="L15" s="6" t="s">
        <v>364</v>
      </c>
      <c r="Q15" s="6">
        <v>9.3000000000000007</v>
      </c>
      <c r="AB15" s="6">
        <v>11.1</v>
      </c>
      <c r="AM15" s="7">
        <f t="shared" ref="AM15" si="1">(AB14-AB15)/AB14*100</f>
        <v>76.483050847457619</v>
      </c>
    </row>
    <row r="16" spans="1:83" s="6" customFormat="1" x14ac:dyDescent="0.3">
      <c r="A16" s="6">
        <v>20</v>
      </c>
      <c r="B16" s="6" t="s">
        <v>356</v>
      </c>
      <c r="C16" s="6" t="s">
        <v>300</v>
      </c>
      <c r="D16" s="6">
        <v>0.13</v>
      </c>
      <c r="E16" s="6">
        <v>2005</v>
      </c>
      <c r="F16" s="6" t="s">
        <v>358</v>
      </c>
      <c r="G16" s="6" t="s">
        <v>346</v>
      </c>
      <c r="H16" s="6" t="s">
        <v>359</v>
      </c>
      <c r="J16" s="6" t="s">
        <v>361</v>
      </c>
      <c r="K16" s="6" t="s">
        <v>363</v>
      </c>
      <c r="L16" s="6" t="s">
        <v>364</v>
      </c>
      <c r="Q16" s="6">
        <v>21.6</v>
      </c>
      <c r="AB16" s="6">
        <v>34.4</v>
      </c>
    </row>
    <row r="17" spans="1:83" s="6" customFormat="1" x14ac:dyDescent="0.3">
      <c r="A17" s="6">
        <v>20</v>
      </c>
      <c r="B17" s="6" t="s">
        <v>365</v>
      </c>
      <c r="C17" s="6" t="s">
        <v>300</v>
      </c>
      <c r="D17" s="6">
        <v>0.13</v>
      </c>
      <c r="E17" s="6">
        <v>2005</v>
      </c>
      <c r="F17" s="6" t="s">
        <v>358</v>
      </c>
      <c r="G17" s="6" t="s">
        <v>346</v>
      </c>
      <c r="H17" s="6" t="s">
        <v>359</v>
      </c>
      <c r="J17" s="6" t="s">
        <v>361</v>
      </c>
      <c r="K17" s="6" t="s">
        <v>363</v>
      </c>
      <c r="L17" s="6" t="s">
        <v>364</v>
      </c>
      <c r="Q17" s="6">
        <v>8</v>
      </c>
      <c r="AB17" s="6">
        <v>19.8</v>
      </c>
      <c r="AM17" s="7">
        <f t="shared" ref="AM17" si="2">(AB16-AB17)/AB16*100</f>
        <v>42.441860465116278</v>
      </c>
    </row>
    <row r="18" spans="1:83" s="8" customFormat="1" x14ac:dyDescent="0.3">
      <c r="A18" s="8">
        <v>21</v>
      </c>
      <c r="B18" s="8" t="s">
        <v>370</v>
      </c>
      <c r="C18" s="8" t="s">
        <v>362</v>
      </c>
      <c r="D18" s="8">
        <v>0.13</v>
      </c>
      <c r="E18" s="8">
        <v>2006</v>
      </c>
      <c r="F18" s="8" t="s">
        <v>358</v>
      </c>
      <c r="G18" s="8" t="s">
        <v>346</v>
      </c>
      <c r="H18" s="8" t="s">
        <v>359</v>
      </c>
      <c r="J18" s="8" t="s">
        <v>361</v>
      </c>
      <c r="K18" s="8" t="s">
        <v>363</v>
      </c>
      <c r="L18" s="8" t="s">
        <v>364</v>
      </c>
      <c r="Q18" s="8">
        <v>15.9</v>
      </c>
      <c r="AB18" s="8">
        <v>36</v>
      </c>
      <c r="CE18" s="8" t="s">
        <v>373</v>
      </c>
    </row>
    <row r="19" spans="1:83" s="8" customFormat="1" x14ac:dyDescent="0.3">
      <c r="A19" s="8">
        <v>21</v>
      </c>
      <c r="B19" s="8" t="s">
        <v>371</v>
      </c>
      <c r="C19" s="8" t="s">
        <v>362</v>
      </c>
      <c r="D19" s="8">
        <v>0.13</v>
      </c>
      <c r="E19" s="8">
        <v>2006</v>
      </c>
      <c r="F19" s="8" t="s">
        <v>358</v>
      </c>
      <c r="G19" s="8" t="s">
        <v>346</v>
      </c>
      <c r="H19" s="8" t="s">
        <v>359</v>
      </c>
      <c r="J19" s="8" t="s">
        <v>361</v>
      </c>
      <c r="K19" s="8" t="s">
        <v>363</v>
      </c>
      <c r="L19" s="8" t="s">
        <v>364</v>
      </c>
      <c r="Q19" s="8">
        <v>12.8</v>
      </c>
      <c r="AB19" s="8">
        <v>21.6</v>
      </c>
      <c r="AM19" s="9">
        <f>(AB18-AB19)/AB18*100</f>
        <v>40</v>
      </c>
    </row>
    <row r="20" spans="1:83" s="8" customFormat="1" x14ac:dyDescent="0.3">
      <c r="A20" s="8">
        <v>21</v>
      </c>
      <c r="B20" s="8" t="s">
        <v>365</v>
      </c>
      <c r="C20" s="8" t="s">
        <v>362</v>
      </c>
      <c r="D20" s="8">
        <v>0.13</v>
      </c>
      <c r="E20" s="8">
        <v>2006</v>
      </c>
      <c r="F20" s="8" t="s">
        <v>358</v>
      </c>
      <c r="G20" s="8" t="s">
        <v>346</v>
      </c>
      <c r="H20" s="8" t="s">
        <v>359</v>
      </c>
      <c r="J20" s="8" t="s">
        <v>361</v>
      </c>
      <c r="K20" s="8" t="s">
        <v>363</v>
      </c>
      <c r="L20" s="8" t="s">
        <v>364</v>
      </c>
      <c r="Q20" s="8">
        <v>4.9000000000000004</v>
      </c>
      <c r="AB20" s="8">
        <v>9</v>
      </c>
      <c r="AM20" s="9">
        <f>(AB18-AB20)/AB18*100</f>
        <v>75</v>
      </c>
    </row>
    <row r="21" spans="1:83" s="8" customFormat="1" x14ac:dyDescent="0.3">
      <c r="A21" s="8">
        <v>21</v>
      </c>
      <c r="B21" s="8" t="s">
        <v>370</v>
      </c>
      <c r="C21" s="8" t="s">
        <v>362</v>
      </c>
      <c r="D21" s="8">
        <v>0.13</v>
      </c>
      <c r="E21" s="8">
        <v>2007</v>
      </c>
      <c r="F21" s="8" t="s">
        <v>358</v>
      </c>
      <c r="G21" s="8" t="s">
        <v>346</v>
      </c>
      <c r="H21" s="8" t="s">
        <v>359</v>
      </c>
      <c r="J21" s="8" t="s">
        <v>361</v>
      </c>
      <c r="K21" s="8" t="s">
        <v>363</v>
      </c>
      <c r="L21" s="8" t="s">
        <v>364</v>
      </c>
      <c r="Q21" s="8">
        <v>14.9</v>
      </c>
      <c r="AB21" s="8">
        <v>66.900000000000006</v>
      </c>
    </row>
    <row r="22" spans="1:83" s="8" customFormat="1" x14ac:dyDescent="0.3">
      <c r="A22" s="8">
        <v>21</v>
      </c>
      <c r="B22" s="8" t="s">
        <v>371</v>
      </c>
      <c r="C22" s="8" t="s">
        <v>362</v>
      </c>
      <c r="D22" s="8">
        <v>0.13</v>
      </c>
      <c r="E22" s="8">
        <v>2007</v>
      </c>
      <c r="F22" s="8" t="s">
        <v>358</v>
      </c>
      <c r="G22" s="8" t="s">
        <v>346</v>
      </c>
      <c r="H22" s="8" t="s">
        <v>359</v>
      </c>
      <c r="J22" s="8" t="s">
        <v>361</v>
      </c>
      <c r="K22" s="8" t="s">
        <v>363</v>
      </c>
      <c r="L22" s="8" t="s">
        <v>364</v>
      </c>
      <c r="Q22" s="8">
        <v>9.9</v>
      </c>
      <c r="AB22" s="8">
        <v>42.9</v>
      </c>
      <c r="AM22" s="9">
        <f t="shared" ref="AM22" si="3">(AB21-AB22)/AB21*100</f>
        <v>35.874439461883419</v>
      </c>
    </row>
    <row r="23" spans="1:83" s="8" customFormat="1" x14ac:dyDescent="0.3">
      <c r="A23" s="8">
        <v>21</v>
      </c>
      <c r="B23" s="8" t="s">
        <v>365</v>
      </c>
      <c r="C23" s="8" t="s">
        <v>362</v>
      </c>
      <c r="D23" s="8">
        <v>0.13</v>
      </c>
      <c r="E23" s="8">
        <v>2007</v>
      </c>
      <c r="F23" s="8" t="s">
        <v>358</v>
      </c>
      <c r="G23" s="8" t="s">
        <v>346</v>
      </c>
      <c r="H23" s="8" t="s">
        <v>359</v>
      </c>
      <c r="J23" s="8" t="s">
        <v>361</v>
      </c>
      <c r="K23" s="8" t="s">
        <v>363</v>
      </c>
      <c r="L23" s="8" t="s">
        <v>364</v>
      </c>
      <c r="Q23" s="8">
        <v>7.8</v>
      </c>
      <c r="AB23" s="8">
        <v>34.6</v>
      </c>
      <c r="AM23" s="9">
        <f t="shared" ref="AM23" si="4">(AB21-AB23)/AB21*100</f>
        <v>48.281016442451424</v>
      </c>
    </row>
    <row r="24" spans="1:83" s="8" customFormat="1" x14ac:dyDescent="0.3">
      <c r="A24" s="8">
        <v>21</v>
      </c>
      <c r="B24" s="8" t="s">
        <v>370</v>
      </c>
      <c r="C24" s="8" t="s">
        <v>362</v>
      </c>
      <c r="D24" s="8">
        <v>0.13</v>
      </c>
      <c r="E24" s="8">
        <v>2008</v>
      </c>
      <c r="F24" s="8" t="s">
        <v>358</v>
      </c>
      <c r="G24" s="8" t="s">
        <v>346</v>
      </c>
      <c r="H24" s="8" t="s">
        <v>359</v>
      </c>
      <c r="J24" s="8" t="s">
        <v>361</v>
      </c>
      <c r="K24" s="8" t="s">
        <v>363</v>
      </c>
      <c r="L24" s="8" t="s">
        <v>364</v>
      </c>
      <c r="Q24" s="8">
        <v>14.5</v>
      </c>
      <c r="AB24" s="8">
        <v>62.8</v>
      </c>
    </row>
    <row r="25" spans="1:83" s="8" customFormat="1" x14ac:dyDescent="0.3">
      <c r="A25" s="8">
        <v>21</v>
      </c>
      <c r="B25" s="8" t="s">
        <v>371</v>
      </c>
      <c r="C25" s="8" t="s">
        <v>362</v>
      </c>
      <c r="D25" s="8">
        <v>0.13</v>
      </c>
      <c r="E25" s="8">
        <v>2008</v>
      </c>
      <c r="F25" s="8" t="s">
        <v>358</v>
      </c>
      <c r="G25" s="8" t="s">
        <v>346</v>
      </c>
      <c r="H25" s="8" t="s">
        <v>359</v>
      </c>
      <c r="J25" s="8" t="s">
        <v>361</v>
      </c>
      <c r="K25" s="8" t="s">
        <v>363</v>
      </c>
      <c r="L25" s="8" t="s">
        <v>364</v>
      </c>
      <c r="Q25" s="8">
        <v>9.8000000000000007</v>
      </c>
      <c r="AB25" s="8">
        <v>33.299999999999997</v>
      </c>
      <c r="AM25" s="9">
        <f t="shared" ref="AM25" si="5">(AB24-AB25)/AB24*100</f>
        <v>46.974522292993633</v>
      </c>
    </row>
    <row r="26" spans="1:83" s="8" customFormat="1" x14ac:dyDescent="0.3">
      <c r="A26" s="8">
        <v>21</v>
      </c>
      <c r="B26" s="8" t="s">
        <v>365</v>
      </c>
      <c r="C26" s="8" t="s">
        <v>362</v>
      </c>
      <c r="D26" s="8">
        <v>0.13</v>
      </c>
      <c r="E26" s="8">
        <v>2008</v>
      </c>
      <c r="F26" s="8" t="s">
        <v>358</v>
      </c>
      <c r="G26" s="8" t="s">
        <v>346</v>
      </c>
      <c r="H26" s="8" t="s">
        <v>359</v>
      </c>
      <c r="J26" s="8" t="s">
        <v>361</v>
      </c>
      <c r="K26" s="8" t="s">
        <v>363</v>
      </c>
      <c r="L26" s="8" t="s">
        <v>364</v>
      </c>
      <c r="Q26" s="8">
        <v>8.1</v>
      </c>
      <c r="AB26" s="8">
        <v>36.6</v>
      </c>
      <c r="AM26" s="9">
        <f t="shared" ref="AM26" si="6">(AB24-AB26)/AB24*100</f>
        <v>41.71974522292993</v>
      </c>
    </row>
    <row r="27" spans="1:83" s="8" customFormat="1" x14ac:dyDescent="0.3">
      <c r="A27" s="8">
        <v>21</v>
      </c>
      <c r="B27" s="8" t="s">
        <v>370</v>
      </c>
      <c r="C27" s="8" t="s">
        <v>362</v>
      </c>
      <c r="D27" s="8">
        <v>0.13</v>
      </c>
      <c r="E27" s="8">
        <v>2009</v>
      </c>
      <c r="F27" s="8" t="s">
        <v>358</v>
      </c>
      <c r="G27" s="8" t="s">
        <v>346</v>
      </c>
      <c r="H27" s="8" t="s">
        <v>359</v>
      </c>
      <c r="J27" s="8" t="s">
        <v>361</v>
      </c>
      <c r="K27" s="8" t="s">
        <v>363</v>
      </c>
      <c r="L27" s="8" t="s">
        <v>364</v>
      </c>
      <c r="Q27" s="8">
        <v>7.1</v>
      </c>
      <c r="AB27" s="8">
        <v>28.9</v>
      </c>
    </row>
    <row r="28" spans="1:83" s="8" customFormat="1" x14ac:dyDescent="0.3">
      <c r="A28" s="8">
        <v>21</v>
      </c>
      <c r="B28" s="8" t="s">
        <v>371</v>
      </c>
      <c r="C28" s="8" t="s">
        <v>362</v>
      </c>
      <c r="D28" s="8">
        <v>0.13</v>
      </c>
      <c r="E28" s="8">
        <v>2009</v>
      </c>
      <c r="F28" s="8" t="s">
        <v>358</v>
      </c>
      <c r="G28" s="8" t="s">
        <v>346</v>
      </c>
      <c r="H28" s="8" t="s">
        <v>359</v>
      </c>
      <c r="J28" s="8" t="s">
        <v>361</v>
      </c>
      <c r="K28" s="8" t="s">
        <v>363</v>
      </c>
      <c r="L28" s="8" t="s">
        <v>364</v>
      </c>
      <c r="Q28" s="8">
        <v>5.4</v>
      </c>
      <c r="AB28" s="8">
        <v>17.399999999999999</v>
      </c>
      <c r="AM28" s="9">
        <f t="shared" ref="AM28" si="7">(AB27-AB28)/AB27*100</f>
        <v>39.792387543252602</v>
      </c>
    </row>
    <row r="29" spans="1:83" s="8" customFormat="1" x14ac:dyDescent="0.3">
      <c r="A29" s="8">
        <v>21</v>
      </c>
      <c r="B29" s="8" t="s">
        <v>365</v>
      </c>
      <c r="C29" s="8" t="s">
        <v>362</v>
      </c>
      <c r="D29" s="8">
        <v>0.13</v>
      </c>
      <c r="E29" s="8">
        <v>2009</v>
      </c>
      <c r="F29" s="8" t="s">
        <v>358</v>
      </c>
      <c r="G29" s="8" t="s">
        <v>346</v>
      </c>
      <c r="H29" s="8" t="s">
        <v>359</v>
      </c>
      <c r="J29" s="8" t="s">
        <v>361</v>
      </c>
      <c r="K29" s="8" t="s">
        <v>363</v>
      </c>
      <c r="L29" s="8" t="s">
        <v>364</v>
      </c>
      <c r="Q29" s="8">
        <v>5.4</v>
      </c>
      <c r="AB29" s="8">
        <v>19</v>
      </c>
      <c r="AM29" s="9">
        <f t="shared" ref="AM29" si="8">(AB27-AB29)/AB27*100</f>
        <v>34.256055363321799</v>
      </c>
    </row>
    <row r="30" spans="1:83" s="8" customFormat="1" x14ac:dyDescent="0.3">
      <c r="A30" s="8">
        <v>21</v>
      </c>
      <c r="B30" s="8" t="s">
        <v>370</v>
      </c>
      <c r="C30" s="8" t="s">
        <v>362</v>
      </c>
      <c r="D30" s="8">
        <v>0.13</v>
      </c>
      <c r="E30" s="8">
        <v>2010</v>
      </c>
      <c r="F30" s="8" t="s">
        <v>358</v>
      </c>
      <c r="G30" s="8" t="s">
        <v>346</v>
      </c>
      <c r="H30" s="8" t="s">
        <v>359</v>
      </c>
      <c r="J30" s="8" t="s">
        <v>361</v>
      </c>
      <c r="K30" s="8" t="s">
        <v>363</v>
      </c>
      <c r="L30" s="8" t="s">
        <v>364</v>
      </c>
      <c r="Q30" s="8">
        <v>7.6</v>
      </c>
      <c r="AB30" s="8">
        <v>34.9</v>
      </c>
    </row>
    <row r="31" spans="1:83" s="8" customFormat="1" x14ac:dyDescent="0.3">
      <c r="A31" s="8">
        <v>21</v>
      </c>
      <c r="B31" s="8" t="s">
        <v>371</v>
      </c>
      <c r="C31" s="8" t="s">
        <v>362</v>
      </c>
      <c r="D31" s="8">
        <v>0.13</v>
      </c>
      <c r="E31" s="8">
        <v>2010</v>
      </c>
      <c r="F31" s="8" t="s">
        <v>358</v>
      </c>
      <c r="G31" s="8" t="s">
        <v>346</v>
      </c>
      <c r="H31" s="8" t="s">
        <v>359</v>
      </c>
      <c r="J31" s="8" t="s">
        <v>361</v>
      </c>
      <c r="K31" s="8" t="s">
        <v>363</v>
      </c>
      <c r="L31" s="8" t="s">
        <v>364</v>
      </c>
      <c r="Q31" s="8">
        <v>6.7</v>
      </c>
      <c r="AB31" s="8">
        <v>24.3</v>
      </c>
      <c r="AM31" s="9">
        <f t="shared" ref="AM31" si="9">(AB30-AB31)/AB30*100</f>
        <v>30.372492836676212</v>
      </c>
    </row>
    <row r="32" spans="1:83" s="8" customFormat="1" x14ac:dyDescent="0.3">
      <c r="A32" s="8">
        <v>21</v>
      </c>
      <c r="B32" s="8" t="s">
        <v>365</v>
      </c>
      <c r="C32" s="8" t="s">
        <v>362</v>
      </c>
      <c r="D32" s="8">
        <v>0.13</v>
      </c>
      <c r="E32" s="8">
        <v>2010</v>
      </c>
      <c r="F32" s="8" t="s">
        <v>358</v>
      </c>
      <c r="G32" s="8" t="s">
        <v>346</v>
      </c>
      <c r="H32" s="8" t="s">
        <v>359</v>
      </c>
      <c r="J32" s="8" t="s">
        <v>361</v>
      </c>
      <c r="K32" s="8" t="s">
        <v>363</v>
      </c>
      <c r="L32" s="8" t="s">
        <v>364</v>
      </c>
      <c r="Q32" s="8">
        <v>4.8</v>
      </c>
      <c r="AB32" s="8">
        <v>21.9</v>
      </c>
      <c r="AM32" s="9">
        <f t="shared" ref="AM32" si="10">(AB30-AB32)/AB30*100</f>
        <v>37.249283667621782</v>
      </c>
    </row>
    <row r="33" spans="1:83" s="4" customFormat="1" x14ac:dyDescent="0.3">
      <c r="A33" s="4">
        <v>23</v>
      </c>
      <c r="B33" s="4" t="s">
        <v>389</v>
      </c>
      <c r="C33" s="4" t="s">
        <v>362</v>
      </c>
      <c r="D33" s="4">
        <v>4.4999999999999999E-4</v>
      </c>
      <c r="E33" s="4" t="s">
        <v>395</v>
      </c>
      <c r="F33" s="4" t="s">
        <v>358</v>
      </c>
      <c r="G33" s="4" t="s">
        <v>346</v>
      </c>
      <c r="H33" s="4" t="s">
        <v>359</v>
      </c>
      <c r="J33" s="4" t="s">
        <v>398</v>
      </c>
      <c r="K33" s="4" t="s">
        <v>399</v>
      </c>
      <c r="L33" s="4" t="s">
        <v>400</v>
      </c>
      <c r="BB33" s="4">
        <v>0.159</v>
      </c>
      <c r="BC33" s="4">
        <v>0.45200000000000001</v>
      </c>
      <c r="BM33" s="4">
        <v>9</v>
      </c>
      <c r="BN33" s="4">
        <v>31</v>
      </c>
      <c r="CE33" s="4" t="s">
        <v>401</v>
      </c>
    </row>
    <row r="34" spans="1:83" s="4" customFormat="1" x14ac:dyDescent="0.3">
      <c r="A34" s="4">
        <v>23</v>
      </c>
      <c r="B34" s="4" t="s">
        <v>390</v>
      </c>
      <c r="C34" s="4" t="s">
        <v>362</v>
      </c>
      <c r="D34" s="4">
        <v>4.4999999999999999E-4</v>
      </c>
      <c r="E34" s="4" t="s">
        <v>396</v>
      </c>
      <c r="F34" s="4" t="s">
        <v>358</v>
      </c>
      <c r="G34" s="4" t="s">
        <v>346</v>
      </c>
      <c r="H34" s="4" t="s">
        <v>359</v>
      </c>
      <c r="J34" s="4" t="s">
        <v>398</v>
      </c>
      <c r="K34" s="4" t="s">
        <v>399</v>
      </c>
      <c r="L34" s="4" t="s">
        <v>400</v>
      </c>
      <c r="BB34" s="4">
        <v>0.151</v>
      </c>
      <c r="BC34" s="4">
        <v>0.373</v>
      </c>
      <c r="BM34" s="4">
        <v>10.4</v>
      </c>
      <c r="BN34" s="4">
        <v>27</v>
      </c>
      <c r="BX34" s="5">
        <f>(BM33-BM34)/BM33*100</f>
        <v>-15.555555555555559</v>
      </c>
      <c r="BY34" s="5">
        <f>(BN33-BN34)/BN33*100</f>
        <v>12.903225806451612</v>
      </c>
    </row>
    <row r="35" spans="1:83" s="4" customFormat="1" x14ac:dyDescent="0.3">
      <c r="A35" s="4">
        <v>23</v>
      </c>
      <c r="B35" s="4" t="s">
        <v>391</v>
      </c>
      <c r="C35" s="4" t="s">
        <v>362</v>
      </c>
      <c r="D35" s="4">
        <v>4.4999999999999999E-4</v>
      </c>
      <c r="E35" s="4" t="s">
        <v>395</v>
      </c>
      <c r="F35" s="4" t="s">
        <v>358</v>
      </c>
      <c r="G35" s="4" t="s">
        <v>346</v>
      </c>
      <c r="H35" s="4" t="s">
        <v>359</v>
      </c>
      <c r="J35" s="4" t="s">
        <v>398</v>
      </c>
      <c r="K35" s="4" t="s">
        <v>399</v>
      </c>
      <c r="L35" s="4" t="s">
        <v>400</v>
      </c>
      <c r="BB35" s="4">
        <v>1.1839999999999999</v>
      </c>
      <c r="BC35" s="4">
        <v>1.399</v>
      </c>
      <c r="BM35" s="4">
        <v>58.2</v>
      </c>
      <c r="BN35" s="4">
        <v>72</v>
      </c>
    </row>
    <row r="36" spans="1:83" s="4" customFormat="1" x14ac:dyDescent="0.3">
      <c r="A36" s="4">
        <v>23</v>
      </c>
      <c r="B36" s="4" t="s">
        <v>392</v>
      </c>
      <c r="C36" s="4" t="s">
        <v>362</v>
      </c>
      <c r="D36" s="4">
        <v>4.4999999999999999E-4</v>
      </c>
      <c r="E36" s="4" t="s">
        <v>395</v>
      </c>
      <c r="F36" s="4" t="s">
        <v>358</v>
      </c>
      <c r="G36" s="4" t="s">
        <v>346</v>
      </c>
      <c r="H36" s="4" t="s">
        <v>359</v>
      </c>
      <c r="J36" s="4" t="s">
        <v>398</v>
      </c>
      <c r="K36" s="4" t="s">
        <v>399</v>
      </c>
      <c r="L36" s="4" t="s">
        <v>400</v>
      </c>
      <c r="BB36" s="4">
        <v>0.43</v>
      </c>
      <c r="BC36" s="4">
        <v>0.61599999999999999</v>
      </c>
      <c r="BM36" s="4">
        <v>15.5</v>
      </c>
      <c r="BN36" s="4">
        <v>24</v>
      </c>
      <c r="BX36" s="5">
        <f t="shared" ref="BX36" si="11">(BM35-BM36)/BM35*100</f>
        <v>73.36769759450172</v>
      </c>
      <c r="BY36" s="5">
        <f t="shared" ref="BY36" si="12">(BN35-BN36)/BN35*100</f>
        <v>66.666666666666657</v>
      </c>
    </row>
    <row r="37" spans="1:83" s="4" customFormat="1" x14ac:dyDescent="0.3">
      <c r="A37" s="4">
        <v>23</v>
      </c>
      <c r="B37" s="4" t="s">
        <v>393</v>
      </c>
      <c r="C37" s="4" t="s">
        <v>362</v>
      </c>
      <c r="D37" s="4">
        <v>4.4999999999999999E-4</v>
      </c>
      <c r="E37" s="4" t="s">
        <v>395</v>
      </c>
      <c r="F37" s="4" t="s">
        <v>358</v>
      </c>
      <c r="G37" s="4" t="s">
        <v>346</v>
      </c>
      <c r="H37" s="4" t="s">
        <v>359</v>
      </c>
      <c r="J37" s="4" t="s">
        <v>398</v>
      </c>
      <c r="K37" s="4" t="s">
        <v>399</v>
      </c>
      <c r="L37" s="4" t="s">
        <v>400</v>
      </c>
      <c r="BB37" s="4">
        <v>0.35699999999999998</v>
      </c>
      <c r="BC37" s="4">
        <v>0.66900000000000004</v>
      </c>
      <c r="BM37" s="4">
        <v>27.1</v>
      </c>
      <c r="BN37" s="4">
        <v>46</v>
      </c>
    </row>
    <row r="38" spans="1:83" s="4" customFormat="1" x14ac:dyDescent="0.3">
      <c r="A38" s="4">
        <v>23</v>
      </c>
      <c r="B38" s="4" t="s">
        <v>394</v>
      </c>
      <c r="C38" s="4" t="s">
        <v>362</v>
      </c>
      <c r="D38" s="4">
        <v>4.4999999999999999E-4</v>
      </c>
      <c r="E38" s="4" t="s">
        <v>395</v>
      </c>
      <c r="F38" s="4" t="s">
        <v>358</v>
      </c>
      <c r="G38" s="4" t="s">
        <v>346</v>
      </c>
      <c r="H38" s="4" t="s">
        <v>359</v>
      </c>
      <c r="J38" s="4" t="s">
        <v>398</v>
      </c>
      <c r="K38" s="4" t="s">
        <v>399</v>
      </c>
      <c r="L38" s="4" t="s">
        <v>400</v>
      </c>
      <c r="BB38" s="4">
        <v>0.52100000000000002</v>
      </c>
      <c r="BC38" s="4">
        <v>0.66700000000000004</v>
      </c>
      <c r="BM38" s="4">
        <v>29.3</v>
      </c>
      <c r="BN38" s="4">
        <v>37</v>
      </c>
      <c r="BX38" s="5">
        <f t="shared" ref="BX38" si="13">(BM37-BM38)/BM37*100</f>
        <v>-8.1180811808118047</v>
      </c>
      <c r="BY38" s="5">
        <f t="shared" ref="BY38" si="14">(BN37-BN38)/BN37*100</f>
        <v>19.565217391304348</v>
      </c>
    </row>
    <row r="39" spans="1:83" s="4" customFormat="1" x14ac:dyDescent="0.3">
      <c r="A39" s="4">
        <v>23</v>
      </c>
      <c r="B39" s="4" t="s">
        <v>389</v>
      </c>
      <c r="C39" s="4" t="s">
        <v>362</v>
      </c>
      <c r="D39" s="4">
        <v>4.4999999999999999E-4</v>
      </c>
      <c r="E39" s="4" t="s">
        <v>397</v>
      </c>
      <c r="F39" s="4" t="s">
        <v>358</v>
      </c>
      <c r="G39" s="4" t="s">
        <v>346</v>
      </c>
      <c r="H39" s="4" t="s">
        <v>359</v>
      </c>
      <c r="J39" s="4" t="s">
        <v>398</v>
      </c>
      <c r="K39" s="4" t="s">
        <v>399</v>
      </c>
      <c r="L39" s="4" t="s">
        <v>400</v>
      </c>
      <c r="BB39" s="4">
        <v>7.0999999999999994E-2</v>
      </c>
      <c r="BC39" s="4">
        <v>1.1160000000000001</v>
      </c>
      <c r="BM39" s="4">
        <v>2.2999999999999998</v>
      </c>
      <c r="BN39" s="4">
        <v>51</v>
      </c>
    </row>
    <row r="40" spans="1:83" s="4" customFormat="1" x14ac:dyDescent="0.3">
      <c r="A40" s="4">
        <v>23</v>
      </c>
      <c r="B40" s="4" t="s">
        <v>390</v>
      </c>
      <c r="C40" s="4" t="s">
        <v>362</v>
      </c>
      <c r="D40" s="4">
        <v>4.4999999999999999E-4</v>
      </c>
      <c r="E40" s="4" t="s">
        <v>397</v>
      </c>
      <c r="F40" s="4" t="s">
        <v>358</v>
      </c>
      <c r="G40" s="4" t="s">
        <v>346</v>
      </c>
      <c r="H40" s="4" t="s">
        <v>359</v>
      </c>
      <c r="J40" s="4" t="s">
        <v>398</v>
      </c>
      <c r="K40" s="4" t="s">
        <v>399</v>
      </c>
      <c r="L40" s="4" t="s">
        <v>400</v>
      </c>
      <c r="BB40" s="4">
        <v>0.14099999999999999</v>
      </c>
      <c r="BC40" s="4">
        <v>0.78500000000000003</v>
      </c>
      <c r="BM40" s="4">
        <v>4.9000000000000004</v>
      </c>
      <c r="BN40" s="4">
        <v>25</v>
      </c>
      <c r="BX40" s="5">
        <f t="shared" ref="BX40" si="15">(BM39-BM40)/BM39*100</f>
        <v>-113.04347826086961</v>
      </c>
      <c r="BY40" s="5">
        <f t="shared" ref="BY40" si="16">(BN39-BN40)/BN39*100</f>
        <v>50.980392156862742</v>
      </c>
    </row>
    <row r="41" spans="1:83" s="4" customFormat="1" x14ac:dyDescent="0.3">
      <c r="A41" s="4">
        <v>23</v>
      </c>
      <c r="B41" s="4" t="s">
        <v>391</v>
      </c>
      <c r="C41" s="4" t="s">
        <v>362</v>
      </c>
      <c r="D41" s="4">
        <v>4.4999999999999999E-4</v>
      </c>
      <c r="E41" s="4" t="s">
        <v>397</v>
      </c>
      <c r="F41" s="4" t="s">
        <v>358</v>
      </c>
      <c r="G41" s="4" t="s">
        <v>346</v>
      </c>
      <c r="H41" s="4" t="s">
        <v>359</v>
      </c>
      <c r="J41" s="4" t="s">
        <v>398</v>
      </c>
      <c r="K41" s="4" t="s">
        <v>399</v>
      </c>
      <c r="L41" s="4" t="s">
        <v>400</v>
      </c>
      <c r="BB41" s="4">
        <v>0.97</v>
      </c>
      <c r="BC41" s="4">
        <v>0.95899999999999996</v>
      </c>
      <c r="BM41" s="4">
        <v>5.4</v>
      </c>
      <c r="BN41" s="4">
        <v>28</v>
      </c>
    </row>
    <row r="42" spans="1:83" s="4" customFormat="1" x14ac:dyDescent="0.3">
      <c r="A42" s="4">
        <v>23</v>
      </c>
      <c r="B42" s="4" t="s">
        <v>392</v>
      </c>
      <c r="C42" s="4" t="s">
        <v>362</v>
      </c>
      <c r="D42" s="4">
        <v>4.4999999999999999E-4</v>
      </c>
      <c r="E42" s="4" t="s">
        <v>397</v>
      </c>
      <c r="F42" s="4" t="s">
        <v>358</v>
      </c>
      <c r="G42" s="4" t="s">
        <v>346</v>
      </c>
      <c r="H42" s="4" t="s">
        <v>359</v>
      </c>
      <c r="J42" s="4" t="s">
        <v>398</v>
      </c>
      <c r="K42" s="4" t="s">
        <v>399</v>
      </c>
      <c r="L42" s="4" t="s">
        <v>400</v>
      </c>
      <c r="BB42" s="4">
        <v>0.29599999999999999</v>
      </c>
      <c r="BC42" s="4">
        <v>0.48799999999999999</v>
      </c>
      <c r="BM42" s="4">
        <v>15.9</v>
      </c>
      <c r="BN42" s="4">
        <v>25</v>
      </c>
      <c r="BX42" s="5">
        <f t="shared" ref="BX42" si="17">(BM41-BM42)/BM41*100</f>
        <v>-194.44444444444443</v>
      </c>
      <c r="BY42" s="5">
        <f t="shared" ref="BY42" si="18">(BN41-BN42)/BN41*100</f>
        <v>10.714285714285714</v>
      </c>
    </row>
    <row r="43" spans="1:83" s="4" customFormat="1" x14ac:dyDescent="0.3">
      <c r="A43" s="4">
        <v>23</v>
      </c>
      <c r="B43" s="4" t="s">
        <v>393</v>
      </c>
      <c r="C43" s="4" t="s">
        <v>362</v>
      </c>
      <c r="D43" s="4">
        <v>4.4999999999999999E-4</v>
      </c>
      <c r="E43" s="4" t="s">
        <v>397</v>
      </c>
      <c r="F43" s="4" t="s">
        <v>358</v>
      </c>
      <c r="G43" s="4" t="s">
        <v>346</v>
      </c>
      <c r="H43" s="4" t="s">
        <v>359</v>
      </c>
      <c r="J43" s="4" t="s">
        <v>398</v>
      </c>
      <c r="K43" s="4" t="s">
        <v>399</v>
      </c>
      <c r="L43" s="4" t="s">
        <v>400</v>
      </c>
      <c r="BB43" s="4">
        <v>9.8000000000000004E-2</v>
      </c>
      <c r="BC43" s="4">
        <v>0.69099999999999995</v>
      </c>
      <c r="BM43" s="4">
        <v>5.7</v>
      </c>
      <c r="BN43" s="4">
        <v>38</v>
      </c>
    </row>
    <row r="44" spans="1:83" s="4" customFormat="1" x14ac:dyDescent="0.3">
      <c r="A44" s="4">
        <v>23</v>
      </c>
      <c r="B44" s="4" t="s">
        <v>394</v>
      </c>
      <c r="C44" s="4" t="s">
        <v>362</v>
      </c>
      <c r="D44" s="4">
        <v>4.4999999999999999E-4</v>
      </c>
      <c r="E44" s="4" t="s">
        <v>397</v>
      </c>
      <c r="F44" s="4" t="s">
        <v>358</v>
      </c>
      <c r="G44" s="4" t="s">
        <v>346</v>
      </c>
      <c r="H44" s="4" t="s">
        <v>359</v>
      </c>
      <c r="J44" s="4" t="s">
        <v>398</v>
      </c>
      <c r="K44" s="4" t="s">
        <v>399</v>
      </c>
      <c r="L44" s="4" t="s">
        <v>400</v>
      </c>
      <c r="BB44" s="4">
        <v>0.182</v>
      </c>
      <c r="BC44" s="4">
        <v>0.66500000000000004</v>
      </c>
      <c r="BM44" s="4">
        <v>14.3</v>
      </c>
      <c r="BN44" s="4">
        <v>53</v>
      </c>
      <c r="BX44" s="5">
        <f t="shared" ref="BX44:BY44" si="19">(BM43-BM44)/BM43*100</f>
        <v>-150.87719298245617</v>
      </c>
      <c r="BY44" s="5">
        <f t="shared" si="19"/>
        <v>-39.473684210526315</v>
      </c>
    </row>
    <row r="45" spans="1:83" s="6" customFormat="1" x14ac:dyDescent="0.3">
      <c r="A45" s="6">
        <v>28</v>
      </c>
      <c r="B45" s="6" t="s">
        <v>52</v>
      </c>
      <c r="D45" s="6">
        <v>5.7799999999999997E-2</v>
      </c>
      <c r="E45" s="6">
        <v>2006</v>
      </c>
      <c r="F45" s="6" t="s">
        <v>466</v>
      </c>
      <c r="G45" s="6" t="s">
        <v>346</v>
      </c>
      <c r="H45" s="6" t="s">
        <v>359</v>
      </c>
      <c r="Q45" s="6">
        <v>15.1</v>
      </c>
      <c r="AB45" s="6">
        <v>15.7</v>
      </c>
      <c r="CE45" s="6" t="s">
        <v>465</v>
      </c>
    </row>
    <row r="46" spans="1:83" s="6" customFormat="1" x14ac:dyDescent="0.3">
      <c r="A46" s="6">
        <v>28</v>
      </c>
      <c r="B46" s="6" t="s">
        <v>462</v>
      </c>
      <c r="D46" s="6">
        <v>5.7799999999999997E-2</v>
      </c>
      <c r="E46" s="6">
        <v>2006</v>
      </c>
      <c r="F46" s="6" t="s">
        <v>466</v>
      </c>
      <c r="G46" s="6" t="s">
        <v>346</v>
      </c>
      <c r="H46" s="6" t="s">
        <v>359</v>
      </c>
      <c r="Q46" s="6">
        <v>15.2</v>
      </c>
      <c r="AB46" s="6">
        <v>14.5</v>
      </c>
      <c r="AM46" s="7">
        <f>(AB45-AB46)/AB45*100</f>
        <v>7.6433121019108237</v>
      </c>
    </row>
    <row r="47" spans="1:83" s="6" customFormat="1" x14ac:dyDescent="0.3">
      <c r="A47" s="6">
        <v>28</v>
      </c>
      <c r="B47" s="6" t="s">
        <v>463</v>
      </c>
      <c r="D47" s="6">
        <v>5.7799999999999997E-2</v>
      </c>
      <c r="E47" s="6">
        <v>2006</v>
      </c>
      <c r="F47" s="6" t="s">
        <v>466</v>
      </c>
      <c r="G47" s="6" t="s">
        <v>346</v>
      </c>
      <c r="H47" s="6" t="s">
        <v>359</v>
      </c>
      <c r="Q47" s="6">
        <v>7.1</v>
      </c>
      <c r="AB47" s="6">
        <v>6.1</v>
      </c>
      <c r="AM47" s="7">
        <f>(AB45-AB47)/AB45*100</f>
        <v>61.146496815286625</v>
      </c>
    </row>
    <row r="48" spans="1:83" s="6" customFormat="1" x14ac:dyDescent="0.3">
      <c r="A48" s="6">
        <v>28</v>
      </c>
      <c r="B48" s="6" t="s">
        <v>414</v>
      </c>
      <c r="D48" s="6">
        <v>5.7799999999999997E-2</v>
      </c>
      <c r="E48" s="6">
        <v>2006</v>
      </c>
      <c r="F48" s="6" t="s">
        <v>466</v>
      </c>
      <c r="G48" s="6" t="s">
        <v>346</v>
      </c>
      <c r="H48" s="6" t="s">
        <v>359</v>
      </c>
      <c r="Q48" s="6">
        <v>14.9</v>
      </c>
      <c r="AB48" s="6">
        <v>18.7</v>
      </c>
      <c r="AM48" s="7"/>
    </row>
    <row r="49" spans="1:39" s="6" customFormat="1" x14ac:dyDescent="0.3">
      <c r="A49" s="6">
        <v>28</v>
      </c>
      <c r="B49" s="6" t="s">
        <v>464</v>
      </c>
      <c r="D49" s="6">
        <v>5.7799999999999997E-2</v>
      </c>
      <c r="E49" s="6">
        <v>2006</v>
      </c>
      <c r="F49" s="6" t="s">
        <v>466</v>
      </c>
      <c r="G49" s="6" t="s">
        <v>346</v>
      </c>
      <c r="H49" s="6" t="s">
        <v>359</v>
      </c>
      <c r="Q49" s="6">
        <v>12.3</v>
      </c>
      <c r="AB49" s="6">
        <v>14.5</v>
      </c>
      <c r="AM49" s="7">
        <f>(AB48-AB49)/AB48*100</f>
        <v>22.45989304812834</v>
      </c>
    </row>
    <row r="50" spans="1:39" s="6" customFormat="1" x14ac:dyDescent="0.3">
      <c r="A50" s="6">
        <v>28</v>
      </c>
      <c r="B50" s="6" t="s">
        <v>52</v>
      </c>
      <c r="D50" s="6">
        <v>5.7799999999999997E-2</v>
      </c>
      <c r="E50" s="6">
        <v>2007</v>
      </c>
      <c r="F50" s="6" t="s">
        <v>466</v>
      </c>
      <c r="G50" s="6" t="s">
        <v>346</v>
      </c>
      <c r="H50" s="6" t="s">
        <v>359</v>
      </c>
      <c r="Q50" s="6">
        <v>13.9</v>
      </c>
      <c r="AB50" s="6">
        <v>65.8</v>
      </c>
    </row>
    <row r="51" spans="1:39" s="6" customFormat="1" x14ac:dyDescent="0.3">
      <c r="A51" s="6">
        <v>28</v>
      </c>
      <c r="B51" s="6" t="s">
        <v>462</v>
      </c>
      <c r="D51" s="6">
        <v>5.7799999999999997E-2</v>
      </c>
      <c r="E51" s="6">
        <v>2007</v>
      </c>
      <c r="F51" s="6" t="s">
        <v>466</v>
      </c>
      <c r="G51" s="6" t="s">
        <v>346</v>
      </c>
      <c r="H51" s="6" t="s">
        <v>359</v>
      </c>
      <c r="Q51" s="6">
        <v>11.8</v>
      </c>
      <c r="AB51" s="6">
        <v>62.4</v>
      </c>
      <c r="AM51" s="7">
        <f>(AB50-AB51)/AB50*100</f>
        <v>5.1671732522796336</v>
      </c>
    </row>
    <row r="52" spans="1:39" s="6" customFormat="1" x14ac:dyDescent="0.3">
      <c r="A52" s="6">
        <v>28</v>
      </c>
      <c r="B52" s="6" t="s">
        <v>463</v>
      </c>
      <c r="D52" s="6">
        <v>5.7799999999999997E-2</v>
      </c>
      <c r="E52" s="6">
        <v>2007</v>
      </c>
      <c r="F52" s="6" t="s">
        <v>466</v>
      </c>
      <c r="G52" s="6" t="s">
        <v>346</v>
      </c>
      <c r="H52" s="6" t="s">
        <v>359</v>
      </c>
      <c r="Q52" s="6">
        <v>7.4</v>
      </c>
      <c r="AB52" s="6">
        <v>39</v>
      </c>
      <c r="AM52" s="7">
        <f>(AB50-AB52)/AB50*100</f>
        <v>40.729483282674771</v>
      </c>
    </row>
    <row r="53" spans="1:39" s="6" customFormat="1" x14ac:dyDescent="0.3">
      <c r="A53" s="6">
        <v>28</v>
      </c>
      <c r="B53" s="6" t="s">
        <v>414</v>
      </c>
      <c r="D53" s="6">
        <v>5.7799999999999997E-2</v>
      </c>
      <c r="E53" s="6">
        <v>2007</v>
      </c>
      <c r="F53" s="6" t="s">
        <v>466</v>
      </c>
      <c r="G53" s="6" t="s">
        <v>346</v>
      </c>
      <c r="H53" s="6" t="s">
        <v>359</v>
      </c>
      <c r="Q53" s="6">
        <v>12.9</v>
      </c>
      <c r="AB53" s="6">
        <v>49.6</v>
      </c>
      <c r="AM53" s="7"/>
    </row>
    <row r="54" spans="1:39" s="6" customFormat="1" x14ac:dyDescent="0.3">
      <c r="A54" s="6">
        <v>28</v>
      </c>
      <c r="B54" s="6" t="s">
        <v>464</v>
      </c>
      <c r="D54" s="6">
        <v>5.7799999999999997E-2</v>
      </c>
      <c r="E54" s="6">
        <v>2007</v>
      </c>
      <c r="F54" s="6" t="s">
        <v>466</v>
      </c>
      <c r="G54" s="6" t="s">
        <v>346</v>
      </c>
      <c r="H54" s="6" t="s">
        <v>359</v>
      </c>
      <c r="Q54" s="6">
        <v>9.9</v>
      </c>
      <c r="AB54" s="6">
        <v>54.5</v>
      </c>
      <c r="AM54" s="7">
        <f>(AB53-AB54)/AB53*100</f>
        <v>-9.8790322580645125</v>
      </c>
    </row>
    <row r="55" spans="1:39" s="6" customFormat="1" x14ac:dyDescent="0.3">
      <c r="A55" s="6">
        <v>28</v>
      </c>
      <c r="B55" s="6" t="s">
        <v>52</v>
      </c>
      <c r="D55" s="6">
        <v>5.7799999999999997E-2</v>
      </c>
      <c r="E55" s="6">
        <v>2008</v>
      </c>
      <c r="F55" s="6" t="s">
        <v>466</v>
      </c>
      <c r="G55" s="6" t="s">
        <v>346</v>
      </c>
      <c r="H55" s="6" t="s">
        <v>359</v>
      </c>
      <c r="Q55" s="6">
        <v>13</v>
      </c>
      <c r="AB55" s="6">
        <v>49.5</v>
      </c>
    </row>
    <row r="56" spans="1:39" s="6" customFormat="1" x14ac:dyDescent="0.3">
      <c r="A56" s="6">
        <v>28</v>
      </c>
      <c r="B56" s="6" t="s">
        <v>462</v>
      </c>
      <c r="D56" s="6">
        <v>5.7799999999999997E-2</v>
      </c>
      <c r="E56" s="6">
        <v>2008</v>
      </c>
      <c r="F56" s="6" t="s">
        <v>466</v>
      </c>
      <c r="G56" s="6" t="s">
        <v>346</v>
      </c>
      <c r="H56" s="6" t="s">
        <v>359</v>
      </c>
      <c r="Q56" s="6">
        <v>11.4</v>
      </c>
      <c r="AB56" s="6">
        <v>56.2</v>
      </c>
      <c r="AM56" s="7">
        <f>(AB55-AB56)/AB55*100</f>
        <v>-13.535353535353542</v>
      </c>
    </row>
    <row r="57" spans="1:39" s="6" customFormat="1" x14ac:dyDescent="0.3">
      <c r="A57" s="6">
        <v>28</v>
      </c>
      <c r="B57" s="6" t="s">
        <v>463</v>
      </c>
      <c r="D57" s="6">
        <v>5.7799999999999997E-2</v>
      </c>
      <c r="E57" s="6">
        <v>2008</v>
      </c>
      <c r="F57" s="6" t="s">
        <v>466</v>
      </c>
      <c r="G57" s="6" t="s">
        <v>346</v>
      </c>
      <c r="H57" s="6" t="s">
        <v>359</v>
      </c>
      <c r="Q57" s="6">
        <v>6.1</v>
      </c>
      <c r="AB57" s="6">
        <v>27.9</v>
      </c>
      <c r="AM57" s="7">
        <f>(AB55-AB57)/AB55*100</f>
        <v>43.63636363636364</v>
      </c>
    </row>
    <row r="58" spans="1:39" s="6" customFormat="1" x14ac:dyDescent="0.3">
      <c r="A58" s="6">
        <v>28</v>
      </c>
      <c r="B58" s="6" t="s">
        <v>414</v>
      </c>
      <c r="D58" s="6">
        <v>5.7799999999999997E-2</v>
      </c>
      <c r="E58" s="6">
        <v>2008</v>
      </c>
      <c r="F58" s="6" t="s">
        <v>466</v>
      </c>
      <c r="G58" s="6" t="s">
        <v>346</v>
      </c>
      <c r="H58" s="6" t="s">
        <v>359</v>
      </c>
      <c r="Q58" s="6">
        <v>12.1</v>
      </c>
      <c r="AB58" s="6">
        <v>55.8</v>
      </c>
      <c r="AM58" s="7"/>
    </row>
    <row r="59" spans="1:39" s="6" customFormat="1" x14ac:dyDescent="0.3">
      <c r="A59" s="6">
        <v>28</v>
      </c>
      <c r="B59" s="6" t="s">
        <v>464</v>
      </c>
      <c r="D59" s="6">
        <v>5.7799999999999997E-2</v>
      </c>
      <c r="E59" s="6">
        <v>2008</v>
      </c>
      <c r="F59" s="6" t="s">
        <v>466</v>
      </c>
      <c r="G59" s="6" t="s">
        <v>346</v>
      </c>
      <c r="H59" s="6" t="s">
        <v>359</v>
      </c>
      <c r="Q59" s="6">
        <v>12.3</v>
      </c>
      <c r="AB59" s="6">
        <v>41.7</v>
      </c>
      <c r="AM59" s="7">
        <f>(AB58-AB59)/AB58*100</f>
        <v>25.268817204301065</v>
      </c>
    </row>
    <row r="60" spans="1:39" s="6" customFormat="1" x14ac:dyDescent="0.3">
      <c r="A60" s="6">
        <v>28</v>
      </c>
      <c r="B60" s="6" t="s">
        <v>52</v>
      </c>
      <c r="D60" s="6">
        <v>5.7799999999999997E-2</v>
      </c>
      <c r="E60" s="6">
        <v>2009</v>
      </c>
      <c r="F60" s="6" t="s">
        <v>466</v>
      </c>
      <c r="G60" s="6" t="s">
        <v>346</v>
      </c>
      <c r="H60" s="6" t="s">
        <v>359</v>
      </c>
      <c r="Q60" s="6">
        <v>13</v>
      </c>
      <c r="AB60" s="6">
        <v>28.3</v>
      </c>
    </row>
    <row r="61" spans="1:39" s="6" customFormat="1" x14ac:dyDescent="0.3">
      <c r="A61" s="6">
        <v>28</v>
      </c>
      <c r="B61" s="6" t="s">
        <v>462</v>
      </c>
      <c r="D61" s="6">
        <v>5.7799999999999997E-2</v>
      </c>
      <c r="E61" s="6">
        <v>2009</v>
      </c>
      <c r="F61" s="6" t="s">
        <v>466</v>
      </c>
      <c r="G61" s="6" t="s">
        <v>346</v>
      </c>
      <c r="H61" s="6" t="s">
        <v>359</v>
      </c>
      <c r="Q61" s="6">
        <v>12.8</v>
      </c>
      <c r="AB61" s="6">
        <v>31.1</v>
      </c>
      <c r="AM61" s="7">
        <f>(AB60-AB61)/AB60*100</f>
        <v>-9.8939929328621936</v>
      </c>
    </row>
    <row r="62" spans="1:39" s="6" customFormat="1" x14ac:dyDescent="0.3">
      <c r="A62" s="6">
        <v>28</v>
      </c>
      <c r="B62" s="6" t="s">
        <v>463</v>
      </c>
      <c r="D62" s="6">
        <v>5.7799999999999997E-2</v>
      </c>
      <c r="E62" s="6">
        <v>2009</v>
      </c>
      <c r="F62" s="6" t="s">
        <v>466</v>
      </c>
      <c r="G62" s="6" t="s">
        <v>346</v>
      </c>
      <c r="H62" s="6" t="s">
        <v>359</v>
      </c>
      <c r="Q62" s="6">
        <v>6.8</v>
      </c>
      <c r="AB62" s="6">
        <v>24</v>
      </c>
      <c r="AM62" s="7">
        <f>(AB60-AB62)/AB60*100</f>
        <v>15.194346289752653</v>
      </c>
    </row>
    <row r="63" spans="1:39" s="6" customFormat="1" x14ac:dyDescent="0.3">
      <c r="A63" s="6">
        <v>28</v>
      </c>
      <c r="B63" s="6" t="s">
        <v>414</v>
      </c>
      <c r="D63" s="6">
        <v>5.7799999999999997E-2</v>
      </c>
      <c r="E63" s="6">
        <v>2009</v>
      </c>
      <c r="F63" s="6" t="s">
        <v>466</v>
      </c>
      <c r="G63" s="6" t="s">
        <v>346</v>
      </c>
      <c r="H63" s="6" t="s">
        <v>359</v>
      </c>
      <c r="Q63" s="6">
        <v>11.8</v>
      </c>
      <c r="AB63" s="6">
        <v>27.1</v>
      </c>
      <c r="AM63" s="7"/>
    </row>
    <row r="64" spans="1:39" s="6" customFormat="1" x14ac:dyDescent="0.3">
      <c r="A64" s="6">
        <v>28</v>
      </c>
      <c r="B64" s="6" t="s">
        <v>464</v>
      </c>
      <c r="D64" s="6">
        <v>5.7799999999999997E-2</v>
      </c>
      <c r="E64" s="6">
        <v>2009</v>
      </c>
      <c r="F64" s="6" t="s">
        <v>466</v>
      </c>
      <c r="G64" s="6" t="s">
        <v>346</v>
      </c>
      <c r="H64" s="6" t="s">
        <v>359</v>
      </c>
      <c r="Q64" s="6">
        <v>11</v>
      </c>
      <c r="AB64" s="6">
        <v>35.299999999999997</v>
      </c>
      <c r="AM64" s="7">
        <f>(AB63-AB64)/AB63*100</f>
        <v>-30.258302583025813</v>
      </c>
    </row>
    <row r="65" spans="1:83" s="19" customFormat="1" x14ac:dyDescent="0.3">
      <c r="A65" s="19">
        <v>28</v>
      </c>
      <c r="B65" s="19" t="s">
        <v>52</v>
      </c>
      <c r="D65" s="19">
        <v>5.7799999999999997E-2</v>
      </c>
      <c r="E65" s="19" t="s">
        <v>450</v>
      </c>
      <c r="F65" s="19" t="s">
        <v>466</v>
      </c>
      <c r="G65" s="19" t="s">
        <v>346</v>
      </c>
      <c r="H65" s="19" t="s">
        <v>359</v>
      </c>
      <c r="Q65" s="19">
        <v>15.1</v>
      </c>
      <c r="AB65" s="19">
        <v>14.8</v>
      </c>
      <c r="CE65" s="19" t="s">
        <v>465</v>
      </c>
    </row>
    <row r="66" spans="1:83" s="19" customFormat="1" x14ac:dyDescent="0.3">
      <c r="A66" s="19">
        <v>28</v>
      </c>
      <c r="B66" s="19" t="s">
        <v>462</v>
      </c>
      <c r="D66" s="19">
        <v>5.7799999999999997E-2</v>
      </c>
      <c r="E66" s="19" t="s">
        <v>450</v>
      </c>
      <c r="F66" s="19" t="s">
        <v>466</v>
      </c>
      <c r="G66" s="19" t="s">
        <v>346</v>
      </c>
      <c r="H66" s="19" t="s">
        <v>359</v>
      </c>
      <c r="Q66" s="19">
        <v>13.2</v>
      </c>
      <c r="AB66" s="19">
        <v>10.4</v>
      </c>
      <c r="AM66" s="20">
        <f>(AB65-AB66)/AB65*100</f>
        <v>29.72972972972973</v>
      </c>
    </row>
    <row r="67" spans="1:83" s="19" customFormat="1" x14ac:dyDescent="0.3">
      <c r="A67" s="19">
        <v>28</v>
      </c>
      <c r="B67" s="19" t="s">
        <v>463</v>
      </c>
      <c r="D67" s="19">
        <v>5.7799999999999997E-2</v>
      </c>
      <c r="E67" s="19" t="s">
        <v>450</v>
      </c>
      <c r="F67" s="19" t="s">
        <v>466</v>
      </c>
      <c r="G67" s="19" t="s">
        <v>346</v>
      </c>
      <c r="H67" s="19" t="s">
        <v>359</v>
      </c>
      <c r="Q67" s="19">
        <v>7.1</v>
      </c>
      <c r="AB67" s="19">
        <v>5.7</v>
      </c>
      <c r="AM67" s="20">
        <f>(AB65-AB67)/AB65*100</f>
        <v>61.486486486486491</v>
      </c>
    </row>
    <row r="68" spans="1:83" s="19" customFormat="1" x14ac:dyDescent="0.3">
      <c r="A68" s="19">
        <v>28</v>
      </c>
      <c r="B68" s="19" t="s">
        <v>414</v>
      </c>
      <c r="D68" s="19">
        <v>5.7799999999999997E-2</v>
      </c>
      <c r="E68" s="19" t="s">
        <v>450</v>
      </c>
      <c r="F68" s="19" t="s">
        <v>466</v>
      </c>
      <c r="G68" s="19" t="s">
        <v>346</v>
      </c>
      <c r="H68" s="19" t="s">
        <v>359</v>
      </c>
      <c r="Q68" s="19">
        <v>14.7</v>
      </c>
      <c r="AB68" s="19">
        <v>16.8</v>
      </c>
      <c r="AM68" s="20"/>
    </row>
    <row r="69" spans="1:83" s="19" customFormat="1" x14ac:dyDescent="0.3">
      <c r="A69" s="19">
        <v>28</v>
      </c>
      <c r="B69" s="19" t="s">
        <v>464</v>
      </c>
      <c r="D69" s="19">
        <v>5.7799999999999997E-2</v>
      </c>
      <c r="E69" s="19" t="s">
        <v>450</v>
      </c>
      <c r="F69" s="19" t="s">
        <v>466</v>
      </c>
      <c r="G69" s="19" t="s">
        <v>346</v>
      </c>
      <c r="H69" s="19" t="s">
        <v>359</v>
      </c>
      <c r="Q69" s="19">
        <v>12.4</v>
      </c>
      <c r="AB69" s="19">
        <v>13.6</v>
      </c>
      <c r="AM69" s="20">
        <f>(AB68-AB69)/AB68*100</f>
        <v>19.047619047619051</v>
      </c>
    </row>
    <row r="70" spans="1:83" s="19" customFormat="1" x14ac:dyDescent="0.3">
      <c r="A70" s="19">
        <v>28</v>
      </c>
      <c r="B70" s="19" t="s">
        <v>52</v>
      </c>
      <c r="D70" s="19">
        <v>5.7799999999999997E-2</v>
      </c>
      <c r="E70" s="19" t="s">
        <v>452</v>
      </c>
      <c r="F70" s="19" t="s">
        <v>466</v>
      </c>
      <c r="G70" s="19" t="s">
        <v>346</v>
      </c>
      <c r="H70" s="19" t="s">
        <v>359</v>
      </c>
      <c r="Q70" s="19">
        <v>15.3</v>
      </c>
      <c r="AB70" s="19">
        <v>0.8</v>
      </c>
    </row>
    <row r="71" spans="1:83" s="19" customFormat="1" x14ac:dyDescent="0.3">
      <c r="A71" s="19">
        <v>28</v>
      </c>
      <c r="B71" s="19" t="s">
        <v>462</v>
      </c>
      <c r="D71" s="19">
        <v>5.7799999999999997E-2</v>
      </c>
      <c r="E71" s="19" t="s">
        <v>452</v>
      </c>
      <c r="F71" s="19" t="s">
        <v>466</v>
      </c>
      <c r="G71" s="19" t="s">
        <v>346</v>
      </c>
      <c r="H71" s="19" t="s">
        <v>359</v>
      </c>
      <c r="Q71" s="19">
        <v>16.8</v>
      </c>
      <c r="AB71" s="19">
        <v>4.0999999999999996</v>
      </c>
      <c r="AM71" s="20">
        <f>(AB70-AB71)/AB70*100</f>
        <v>-412.49999999999989</v>
      </c>
    </row>
    <row r="72" spans="1:83" s="19" customFormat="1" x14ac:dyDescent="0.3">
      <c r="A72" s="19">
        <v>28</v>
      </c>
      <c r="B72" s="19" t="s">
        <v>463</v>
      </c>
      <c r="D72" s="19">
        <v>5.7799999999999997E-2</v>
      </c>
      <c r="E72" s="19" t="s">
        <v>452</v>
      </c>
      <c r="F72" s="19" t="s">
        <v>466</v>
      </c>
      <c r="G72" s="19" t="s">
        <v>346</v>
      </c>
      <c r="H72" s="19" t="s">
        <v>359</v>
      </c>
      <c r="Q72" s="19">
        <v>8.4</v>
      </c>
      <c r="AB72" s="19">
        <v>0.4</v>
      </c>
      <c r="AM72" s="20">
        <f>(AB70-AB72)/AB70*100</f>
        <v>50</v>
      </c>
    </row>
    <row r="73" spans="1:83" s="19" customFormat="1" x14ac:dyDescent="0.3">
      <c r="A73" s="19">
        <v>28</v>
      </c>
      <c r="B73" s="19" t="s">
        <v>414</v>
      </c>
      <c r="D73" s="19">
        <v>5.7799999999999997E-2</v>
      </c>
      <c r="E73" s="19" t="s">
        <v>452</v>
      </c>
      <c r="F73" s="19" t="s">
        <v>466</v>
      </c>
      <c r="G73" s="19" t="s">
        <v>346</v>
      </c>
      <c r="H73" s="19" t="s">
        <v>359</v>
      </c>
      <c r="Q73" s="19">
        <v>14.9</v>
      </c>
      <c r="AB73" s="19">
        <v>1.8</v>
      </c>
      <c r="AM73" s="20"/>
    </row>
    <row r="74" spans="1:83" s="19" customFormat="1" x14ac:dyDescent="0.3">
      <c r="A74" s="19">
        <v>28</v>
      </c>
      <c r="B74" s="19" t="s">
        <v>464</v>
      </c>
      <c r="D74" s="19">
        <v>5.7799999999999997E-2</v>
      </c>
      <c r="E74" s="19" t="s">
        <v>452</v>
      </c>
      <c r="F74" s="19" t="s">
        <v>466</v>
      </c>
      <c r="G74" s="19" t="s">
        <v>346</v>
      </c>
      <c r="H74" s="19" t="s">
        <v>359</v>
      </c>
      <c r="Q74" s="19">
        <v>8.9</v>
      </c>
      <c r="AB74" s="19">
        <v>0.9</v>
      </c>
      <c r="AM74" s="20">
        <f>(AB73-AB74)/AB73*100</f>
        <v>50</v>
      </c>
    </row>
    <row r="75" spans="1:83" s="19" customFormat="1" x14ac:dyDescent="0.3">
      <c r="A75" s="19">
        <v>28</v>
      </c>
      <c r="B75" s="19" t="s">
        <v>52</v>
      </c>
      <c r="D75" s="19">
        <v>5.7799999999999997E-2</v>
      </c>
      <c r="E75" s="19" t="s">
        <v>453</v>
      </c>
      <c r="F75" s="19" t="s">
        <v>466</v>
      </c>
      <c r="G75" s="19" t="s">
        <v>346</v>
      </c>
      <c r="H75" s="19" t="s">
        <v>359</v>
      </c>
      <c r="Q75" s="19">
        <v>15</v>
      </c>
      <c r="AB75" s="19">
        <v>25.4</v>
      </c>
    </row>
    <row r="76" spans="1:83" s="19" customFormat="1" x14ac:dyDescent="0.3">
      <c r="A76" s="19">
        <v>28</v>
      </c>
      <c r="B76" s="19" t="s">
        <v>462</v>
      </c>
      <c r="D76" s="19">
        <v>5.7799999999999997E-2</v>
      </c>
      <c r="E76" s="19" t="s">
        <v>453</v>
      </c>
      <c r="F76" s="19" t="s">
        <v>466</v>
      </c>
      <c r="G76" s="19" t="s">
        <v>346</v>
      </c>
      <c r="H76" s="19" t="s">
        <v>359</v>
      </c>
      <c r="Q76" s="19">
        <v>12.1</v>
      </c>
      <c r="AB76" s="19">
        <v>22.4</v>
      </c>
      <c r="AM76" s="20">
        <f>(AB75-AB76)/AB75*100</f>
        <v>11.811023622047244</v>
      </c>
    </row>
    <row r="77" spans="1:83" s="19" customFormat="1" x14ac:dyDescent="0.3">
      <c r="A77" s="19">
        <v>28</v>
      </c>
      <c r="B77" s="19" t="s">
        <v>463</v>
      </c>
      <c r="D77" s="19">
        <v>5.7799999999999997E-2</v>
      </c>
      <c r="E77" s="19" t="s">
        <v>453</v>
      </c>
      <c r="F77" s="19" t="s">
        <v>466</v>
      </c>
      <c r="G77" s="19" t="s">
        <v>346</v>
      </c>
      <c r="H77" s="19" t="s">
        <v>359</v>
      </c>
      <c r="Q77" s="19">
        <v>2.6</v>
      </c>
      <c r="AB77" s="19">
        <v>5.0999999999999996</v>
      </c>
      <c r="AM77" s="20">
        <f>(AB75-AB77)/AB75*100</f>
        <v>79.921259842519675</v>
      </c>
    </row>
    <row r="78" spans="1:83" s="19" customFormat="1" x14ac:dyDescent="0.3">
      <c r="A78" s="19">
        <v>28</v>
      </c>
      <c r="B78" s="19" t="s">
        <v>414</v>
      </c>
      <c r="D78" s="19">
        <v>5.7799999999999997E-2</v>
      </c>
      <c r="E78" s="19" t="s">
        <v>453</v>
      </c>
      <c r="F78" s="19" t="s">
        <v>466</v>
      </c>
      <c r="G78" s="19" t="s">
        <v>346</v>
      </c>
      <c r="H78" s="19" t="s">
        <v>359</v>
      </c>
      <c r="Q78" s="19">
        <v>14.1</v>
      </c>
      <c r="AB78" s="19">
        <v>19.600000000000001</v>
      </c>
      <c r="AM78" s="20"/>
    </row>
    <row r="79" spans="1:83" s="19" customFormat="1" x14ac:dyDescent="0.3">
      <c r="A79" s="19">
        <v>28</v>
      </c>
      <c r="B79" s="19" t="s">
        <v>464</v>
      </c>
      <c r="D79" s="19">
        <v>5.7799999999999997E-2</v>
      </c>
      <c r="E79" s="19" t="s">
        <v>453</v>
      </c>
      <c r="F79" s="19" t="s">
        <v>466</v>
      </c>
      <c r="G79" s="19" t="s">
        <v>346</v>
      </c>
      <c r="H79" s="19" t="s">
        <v>359</v>
      </c>
      <c r="Q79" s="19">
        <v>11.1</v>
      </c>
      <c r="AB79" s="19">
        <v>15.3</v>
      </c>
      <c r="AM79" s="20">
        <f>(AB78-AB79)/AB78*100</f>
        <v>21.938775510204085</v>
      </c>
    </row>
    <row r="80" spans="1:83" s="19" customFormat="1" x14ac:dyDescent="0.3">
      <c r="A80" s="19">
        <v>28</v>
      </c>
      <c r="B80" s="19" t="s">
        <v>52</v>
      </c>
      <c r="D80" s="19">
        <v>5.7799999999999997E-2</v>
      </c>
      <c r="E80" s="19" t="s">
        <v>456</v>
      </c>
      <c r="F80" s="19" t="s">
        <v>466</v>
      </c>
      <c r="G80" s="19" t="s">
        <v>346</v>
      </c>
      <c r="H80" s="19" t="s">
        <v>359</v>
      </c>
      <c r="Q80" s="19">
        <v>12.7</v>
      </c>
      <c r="AB80" s="19">
        <v>40.4</v>
      </c>
    </row>
    <row r="81" spans="1:39" s="19" customFormat="1" x14ac:dyDescent="0.3">
      <c r="A81" s="19">
        <v>28</v>
      </c>
      <c r="B81" s="19" t="s">
        <v>462</v>
      </c>
      <c r="D81" s="19">
        <v>5.7799999999999997E-2</v>
      </c>
      <c r="E81" s="19" t="s">
        <v>456</v>
      </c>
      <c r="F81" s="19" t="s">
        <v>466</v>
      </c>
      <c r="G81" s="19" t="s">
        <v>346</v>
      </c>
      <c r="H81" s="19" t="s">
        <v>359</v>
      </c>
      <c r="Q81" s="19">
        <v>11.6</v>
      </c>
      <c r="AB81" s="19">
        <v>40</v>
      </c>
      <c r="AM81" s="20">
        <f>(AB80-AB81)/AB80*100</f>
        <v>0.99009900990098665</v>
      </c>
    </row>
    <row r="82" spans="1:39" s="19" customFormat="1" x14ac:dyDescent="0.3">
      <c r="A82" s="19">
        <v>28</v>
      </c>
      <c r="B82" s="19" t="s">
        <v>463</v>
      </c>
      <c r="D82" s="19">
        <v>5.7799999999999997E-2</v>
      </c>
      <c r="E82" s="19" t="s">
        <v>456</v>
      </c>
      <c r="F82" s="19" t="s">
        <v>466</v>
      </c>
      <c r="G82" s="19" t="s">
        <v>346</v>
      </c>
      <c r="H82" s="19" t="s">
        <v>359</v>
      </c>
      <c r="Q82" s="19">
        <v>9.4</v>
      </c>
      <c r="AB82" s="19">
        <v>33.9</v>
      </c>
      <c r="AM82" s="20">
        <f>(AB80-AB82)/AB80*100</f>
        <v>16.089108910891088</v>
      </c>
    </row>
    <row r="83" spans="1:39" s="19" customFormat="1" x14ac:dyDescent="0.3">
      <c r="A83" s="19">
        <v>28</v>
      </c>
      <c r="B83" s="19" t="s">
        <v>414</v>
      </c>
      <c r="D83" s="19">
        <v>5.7799999999999997E-2</v>
      </c>
      <c r="E83" s="19" t="s">
        <v>456</v>
      </c>
      <c r="F83" s="19" t="s">
        <v>466</v>
      </c>
      <c r="G83" s="19" t="s">
        <v>346</v>
      </c>
      <c r="H83" s="19" t="s">
        <v>359</v>
      </c>
      <c r="Q83" s="19">
        <v>12.2</v>
      </c>
      <c r="AB83" s="19">
        <v>30</v>
      </c>
      <c r="AM83" s="20"/>
    </row>
    <row r="84" spans="1:39" s="19" customFormat="1" x14ac:dyDescent="0.3">
      <c r="A84" s="19">
        <v>28</v>
      </c>
      <c r="B84" s="19" t="s">
        <v>464</v>
      </c>
      <c r="D84" s="19">
        <v>5.7799999999999997E-2</v>
      </c>
      <c r="E84" s="19" t="s">
        <v>456</v>
      </c>
      <c r="F84" s="19" t="s">
        <v>466</v>
      </c>
      <c r="G84" s="19" t="s">
        <v>346</v>
      </c>
      <c r="H84" s="19" t="s">
        <v>359</v>
      </c>
      <c r="Q84" s="19">
        <v>9.5</v>
      </c>
      <c r="AB84" s="19">
        <v>39.200000000000003</v>
      </c>
      <c r="AM84" s="20">
        <f>(AB83-AB84)/AB83*100</f>
        <v>-30.666666666666675</v>
      </c>
    </row>
    <row r="85" spans="1:39" s="19" customFormat="1" x14ac:dyDescent="0.3">
      <c r="A85" s="19">
        <v>28</v>
      </c>
      <c r="B85" s="19" t="s">
        <v>52</v>
      </c>
      <c r="D85" s="19">
        <v>5.7799999999999997E-2</v>
      </c>
      <c r="E85" s="19" t="s">
        <v>457</v>
      </c>
      <c r="F85" s="19" t="s">
        <v>466</v>
      </c>
      <c r="G85" s="19" t="s">
        <v>346</v>
      </c>
      <c r="H85" s="19" t="s">
        <v>359</v>
      </c>
      <c r="Q85" s="19">
        <v>13.1</v>
      </c>
      <c r="AB85" s="19">
        <v>43.8</v>
      </c>
    </row>
    <row r="86" spans="1:39" s="19" customFormat="1" x14ac:dyDescent="0.3">
      <c r="A86" s="19">
        <v>28</v>
      </c>
      <c r="B86" s="19" t="s">
        <v>462</v>
      </c>
      <c r="D86" s="19">
        <v>5.7799999999999997E-2</v>
      </c>
      <c r="E86" s="19" t="s">
        <v>457</v>
      </c>
      <c r="F86" s="19" t="s">
        <v>466</v>
      </c>
      <c r="G86" s="19" t="s">
        <v>346</v>
      </c>
      <c r="H86" s="19" t="s">
        <v>359</v>
      </c>
      <c r="Q86" s="19">
        <v>11.4</v>
      </c>
      <c r="AB86" s="19">
        <v>53.8</v>
      </c>
      <c r="AM86" s="20">
        <f>(AB85-AB86)/AB85*100</f>
        <v>-22.831050228310502</v>
      </c>
    </row>
    <row r="87" spans="1:39" s="19" customFormat="1" x14ac:dyDescent="0.3">
      <c r="A87" s="19">
        <v>28</v>
      </c>
      <c r="B87" s="19" t="s">
        <v>463</v>
      </c>
      <c r="D87" s="19">
        <v>5.7799999999999997E-2</v>
      </c>
      <c r="E87" s="19" t="s">
        <v>457</v>
      </c>
      <c r="F87" s="19" t="s">
        <v>466</v>
      </c>
      <c r="G87" s="19" t="s">
        <v>346</v>
      </c>
      <c r="H87" s="19" t="s">
        <v>359</v>
      </c>
      <c r="Q87" s="19">
        <v>6.1</v>
      </c>
      <c r="AB87" s="19">
        <v>26.1</v>
      </c>
      <c r="AM87" s="20">
        <f>(AB85-AB87)/AB85*100</f>
        <v>40.410958904109584</v>
      </c>
    </row>
    <row r="88" spans="1:39" s="19" customFormat="1" x14ac:dyDescent="0.3">
      <c r="A88" s="19">
        <v>28</v>
      </c>
      <c r="B88" s="19" t="s">
        <v>414</v>
      </c>
      <c r="D88" s="19">
        <v>5.7799999999999997E-2</v>
      </c>
      <c r="E88" s="19" t="s">
        <v>457</v>
      </c>
      <c r="F88" s="19" t="s">
        <v>466</v>
      </c>
      <c r="G88" s="19" t="s">
        <v>346</v>
      </c>
      <c r="H88" s="19" t="s">
        <v>359</v>
      </c>
      <c r="Q88" s="19">
        <v>12.1</v>
      </c>
      <c r="AB88" s="19">
        <v>49.4</v>
      </c>
      <c r="AM88" s="20"/>
    </row>
    <row r="89" spans="1:39" s="19" customFormat="1" x14ac:dyDescent="0.3">
      <c r="A89" s="19">
        <v>28</v>
      </c>
      <c r="B89" s="19" t="s">
        <v>464</v>
      </c>
      <c r="D89" s="19">
        <v>5.7799999999999997E-2</v>
      </c>
      <c r="E89" s="19" t="s">
        <v>457</v>
      </c>
      <c r="F89" s="19" t="s">
        <v>466</v>
      </c>
      <c r="G89" s="19" t="s">
        <v>346</v>
      </c>
      <c r="H89" s="19" t="s">
        <v>359</v>
      </c>
      <c r="Q89" s="19">
        <v>12.4</v>
      </c>
      <c r="AB89" s="19">
        <v>40</v>
      </c>
      <c r="AM89" s="20">
        <f>(AB88-AB89)/AB88*100</f>
        <v>19.028340080971656</v>
      </c>
    </row>
    <row r="90" spans="1:39" s="19" customFormat="1" x14ac:dyDescent="0.3">
      <c r="A90" s="19">
        <v>28</v>
      </c>
      <c r="B90" s="19" t="s">
        <v>52</v>
      </c>
      <c r="D90" s="19">
        <v>5.7799999999999997E-2</v>
      </c>
      <c r="E90" s="19" t="s">
        <v>458</v>
      </c>
      <c r="F90" s="19" t="s">
        <v>466</v>
      </c>
      <c r="G90" s="19" t="s">
        <v>346</v>
      </c>
      <c r="H90" s="19" t="s">
        <v>359</v>
      </c>
      <c r="Q90" s="19">
        <v>12.1</v>
      </c>
      <c r="AB90" s="19">
        <v>5.7</v>
      </c>
    </row>
    <row r="91" spans="1:39" s="19" customFormat="1" x14ac:dyDescent="0.3">
      <c r="A91" s="19">
        <v>28</v>
      </c>
      <c r="B91" s="19" t="s">
        <v>462</v>
      </c>
      <c r="D91" s="19">
        <v>5.7799999999999997E-2</v>
      </c>
      <c r="E91" s="19" t="s">
        <v>458</v>
      </c>
      <c r="F91" s="19" t="s">
        <v>466</v>
      </c>
      <c r="G91" s="19" t="s">
        <v>346</v>
      </c>
      <c r="H91" s="19" t="s">
        <v>359</v>
      </c>
      <c r="Q91" s="19">
        <v>10.8</v>
      </c>
      <c r="AB91" s="19">
        <v>2.4</v>
      </c>
      <c r="AM91" s="20">
        <f>(AB90-AB91)/AB90*100</f>
        <v>57.894736842105267</v>
      </c>
    </row>
    <row r="92" spans="1:39" s="19" customFormat="1" x14ac:dyDescent="0.3">
      <c r="A92" s="19">
        <v>28</v>
      </c>
      <c r="B92" s="19" t="s">
        <v>463</v>
      </c>
      <c r="D92" s="19">
        <v>5.7799999999999997E-2</v>
      </c>
      <c r="E92" s="19" t="s">
        <v>458</v>
      </c>
      <c r="F92" s="19" t="s">
        <v>466</v>
      </c>
      <c r="G92" s="19" t="s">
        <v>346</v>
      </c>
      <c r="H92" s="19" t="s">
        <v>359</v>
      </c>
      <c r="Q92" s="19">
        <v>4.5</v>
      </c>
      <c r="AB92" s="19">
        <v>1.8</v>
      </c>
      <c r="AM92" s="20">
        <f>(AB90-AB92)/AB90*100</f>
        <v>68.421052631578945</v>
      </c>
    </row>
    <row r="93" spans="1:39" s="19" customFormat="1" x14ac:dyDescent="0.3">
      <c r="A93" s="19">
        <v>28</v>
      </c>
      <c r="B93" s="19" t="s">
        <v>414</v>
      </c>
      <c r="D93" s="19">
        <v>5.7799999999999997E-2</v>
      </c>
      <c r="E93" s="19" t="s">
        <v>458</v>
      </c>
      <c r="F93" s="19" t="s">
        <v>466</v>
      </c>
      <c r="G93" s="19" t="s">
        <v>346</v>
      </c>
      <c r="H93" s="19" t="s">
        <v>359</v>
      </c>
      <c r="Q93" s="19">
        <v>11.7</v>
      </c>
      <c r="AB93" s="19">
        <v>6.4</v>
      </c>
      <c r="AM93" s="20"/>
    </row>
    <row r="94" spans="1:39" s="19" customFormat="1" x14ac:dyDescent="0.3">
      <c r="A94" s="19">
        <v>28</v>
      </c>
      <c r="B94" s="19" t="s">
        <v>464</v>
      </c>
      <c r="D94" s="19">
        <v>5.7799999999999997E-2</v>
      </c>
      <c r="E94" s="19" t="s">
        <v>458</v>
      </c>
      <c r="F94" s="19" t="s">
        <v>466</v>
      </c>
      <c r="G94" s="19" t="s">
        <v>346</v>
      </c>
      <c r="H94" s="19" t="s">
        <v>359</v>
      </c>
      <c r="Q94" s="19">
        <v>9.8000000000000007</v>
      </c>
      <c r="AB94" s="19">
        <v>1.7</v>
      </c>
      <c r="AM94" s="20">
        <f>(AB93-AB94)/AB93*100</f>
        <v>73.4375</v>
      </c>
    </row>
    <row r="95" spans="1:39" s="19" customFormat="1" x14ac:dyDescent="0.3">
      <c r="A95" s="19">
        <v>28</v>
      </c>
      <c r="B95" s="19" t="s">
        <v>52</v>
      </c>
      <c r="D95" s="19">
        <v>5.7799999999999997E-2</v>
      </c>
      <c r="E95" s="19" t="s">
        <v>459</v>
      </c>
      <c r="F95" s="19" t="s">
        <v>466</v>
      </c>
      <c r="G95" s="19" t="s">
        <v>346</v>
      </c>
      <c r="H95" s="19" t="s">
        <v>359</v>
      </c>
      <c r="Q95" s="19">
        <v>12.8</v>
      </c>
      <c r="AB95" s="19">
        <v>5.7</v>
      </c>
    </row>
    <row r="96" spans="1:39" s="19" customFormat="1" x14ac:dyDescent="0.3">
      <c r="A96" s="19">
        <v>28</v>
      </c>
      <c r="B96" s="19" t="s">
        <v>462</v>
      </c>
      <c r="D96" s="19">
        <v>5.7799999999999997E-2</v>
      </c>
      <c r="E96" s="19" t="s">
        <v>459</v>
      </c>
      <c r="F96" s="19" t="s">
        <v>466</v>
      </c>
      <c r="G96" s="19" t="s">
        <v>346</v>
      </c>
      <c r="H96" s="19" t="s">
        <v>359</v>
      </c>
      <c r="Q96" s="19">
        <v>11.9</v>
      </c>
      <c r="AB96" s="19">
        <v>7.4</v>
      </c>
      <c r="AM96" s="20">
        <f>(AB95-AB96)/AB95*100</f>
        <v>-29.824561403508774</v>
      </c>
    </row>
    <row r="97" spans="1:39" s="19" customFormat="1" x14ac:dyDescent="0.3">
      <c r="A97" s="19">
        <v>28</v>
      </c>
      <c r="B97" s="19" t="s">
        <v>463</v>
      </c>
      <c r="D97" s="19">
        <v>5.7799999999999997E-2</v>
      </c>
      <c r="E97" s="19" t="s">
        <v>459</v>
      </c>
      <c r="F97" s="19" t="s">
        <v>466</v>
      </c>
      <c r="G97" s="19" t="s">
        <v>346</v>
      </c>
      <c r="H97" s="19" t="s">
        <v>359</v>
      </c>
      <c r="Q97" s="19">
        <v>6.6</v>
      </c>
      <c r="AB97" s="19">
        <v>5.3</v>
      </c>
      <c r="AM97" s="20">
        <f>(AB95-AB97)/AB95*100</f>
        <v>7.0175438596491295</v>
      </c>
    </row>
    <row r="98" spans="1:39" s="19" customFormat="1" x14ac:dyDescent="0.3">
      <c r="A98" s="19">
        <v>28</v>
      </c>
      <c r="B98" s="19" t="s">
        <v>414</v>
      </c>
      <c r="D98" s="19">
        <v>5.7799999999999997E-2</v>
      </c>
      <c r="E98" s="19" t="s">
        <v>459</v>
      </c>
      <c r="F98" s="19" t="s">
        <v>466</v>
      </c>
      <c r="G98" s="19" t="s">
        <v>346</v>
      </c>
      <c r="H98" s="19" t="s">
        <v>359</v>
      </c>
      <c r="Q98" s="19">
        <v>11.9</v>
      </c>
      <c r="AB98" s="19">
        <v>6.8</v>
      </c>
      <c r="AM98" s="20"/>
    </row>
    <row r="99" spans="1:39" s="19" customFormat="1" x14ac:dyDescent="0.3">
      <c r="A99" s="19">
        <v>28</v>
      </c>
      <c r="B99" s="19" t="s">
        <v>464</v>
      </c>
      <c r="D99" s="19">
        <v>5.7799999999999997E-2</v>
      </c>
      <c r="E99" s="19" t="s">
        <v>459</v>
      </c>
      <c r="F99" s="19" t="s">
        <v>466</v>
      </c>
      <c r="G99" s="19" t="s">
        <v>346</v>
      </c>
      <c r="H99" s="19" t="s">
        <v>359</v>
      </c>
      <c r="Q99" s="19">
        <v>11.4</v>
      </c>
      <c r="AB99" s="19">
        <v>5.0999999999999996</v>
      </c>
      <c r="AM99" s="20">
        <f>(AB98-AB99)/AB98*100</f>
        <v>25.000000000000007</v>
      </c>
    </row>
    <row r="100" spans="1:39" s="19" customFormat="1" x14ac:dyDescent="0.3">
      <c r="A100" s="19">
        <v>28</v>
      </c>
      <c r="B100" s="19" t="s">
        <v>52</v>
      </c>
      <c r="D100" s="19">
        <v>5.7799999999999997E-2</v>
      </c>
      <c r="E100" s="19" t="s">
        <v>460</v>
      </c>
      <c r="F100" s="19" t="s">
        <v>466</v>
      </c>
      <c r="G100" s="19" t="s">
        <v>346</v>
      </c>
      <c r="H100" s="19" t="s">
        <v>359</v>
      </c>
      <c r="Q100" s="19">
        <v>13.1</v>
      </c>
      <c r="AB100" s="19">
        <v>22.6</v>
      </c>
    </row>
    <row r="101" spans="1:39" s="19" customFormat="1" x14ac:dyDescent="0.3">
      <c r="A101" s="19">
        <v>28</v>
      </c>
      <c r="B101" s="19" t="s">
        <v>462</v>
      </c>
      <c r="D101" s="19">
        <v>5.7799999999999997E-2</v>
      </c>
      <c r="E101" s="19" t="s">
        <v>460</v>
      </c>
      <c r="F101" s="19" t="s">
        <v>466</v>
      </c>
      <c r="G101" s="19" t="s">
        <v>346</v>
      </c>
      <c r="H101" s="19" t="s">
        <v>359</v>
      </c>
      <c r="Q101" s="19">
        <v>13.1</v>
      </c>
      <c r="AB101" s="19">
        <v>23.7</v>
      </c>
      <c r="AM101" s="20">
        <f>(AB100-AB101)/AB100*100</f>
        <v>-4.8672566371681318</v>
      </c>
    </row>
    <row r="102" spans="1:39" s="19" customFormat="1" x14ac:dyDescent="0.3">
      <c r="A102" s="19">
        <v>28</v>
      </c>
      <c r="B102" s="19" t="s">
        <v>463</v>
      </c>
      <c r="D102" s="19">
        <v>5.7799999999999997E-2</v>
      </c>
      <c r="E102" s="19" t="s">
        <v>460</v>
      </c>
      <c r="F102" s="19" t="s">
        <v>466</v>
      </c>
      <c r="G102" s="19" t="s">
        <v>346</v>
      </c>
      <c r="H102" s="19" t="s">
        <v>359</v>
      </c>
      <c r="Q102" s="19">
        <v>6.7</v>
      </c>
      <c r="AB102" s="19">
        <v>18.7</v>
      </c>
      <c r="AM102" s="20">
        <f>(AB100-AB102)/AB100*100</f>
        <v>17.256637168141602</v>
      </c>
    </row>
    <row r="103" spans="1:39" s="19" customFormat="1" x14ac:dyDescent="0.3">
      <c r="A103" s="19">
        <v>28</v>
      </c>
      <c r="B103" s="19" t="s">
        <v>414</v>
      </c>
      <c r="D103" s="19">
        <v>5.7799999999999997E-2</v>
      </c>
      <c r="E103" s="19" t="s">
        <v>460</v>
      </c>
      <c r="F103" s="19" t="s">
        <v>466</v>
      </c>
      <c r="G103" s="19" t="s">
        <v>346</v>
      </c>
      <c r="H103" s="19" t="s">
        <v>359</v>
      </c>
      <c r="Q103" s="19">
        <v>11.8</v>
      </c>
      <c r="AB103" s="19">
        <v>20.3</v>
      </c>
      <c r="AM103" s="20"/>
    </row>
    <row r="104" spans="1:39" s="19" customFormat="1" x14ac:dyDescent="0.3">
      <c r="A104" s="19">
        <v>28</v>
      </c>
      <c r="B104" s="19" t="s">
        <v>464</v>
      </c>
      <c r="D104" s="19">
        <v>5.7799999999999997E-2</v>
      </c>
      <c r="E104" s="19" t="s">
        <v>460</v>
      </c>
      <c r="F104" s="19" t="s">
        <v>466</v>
      </c>
      <c r="G104" s="19" t="s">
        <v>346</v>
      </c>
      <c r="H104" s="19" t="s">
        <v>359</v>
      </c>
      <c r="Q104" s="19">
        <v>10.8</v>
      </c>
      <c r="AB104" s="19">
        <v>30.2</v>
      </c>
      <c r="AM104" s="20">
        <f>(AB103-AB104)/AB103*100</f>
        <v>-48.768472906403929</v>
      </c>
    </row>
    <row r="105" spans="1:39" s="8" customFormat="1" x14ac:dyDescent="0.3">
      <c r="A105" s="8">
        <v>30</v>
      </c>
      <c r="B105" s="8" t="s">
        <v>52</v>
      </c>
      <c r="D105" s="8">
        <v>2.1000000000000001E-2</v>
      </c>
      <c r="E105" s="8">
        <v>1999</v>
      </c>
      <c r="F105" s="8" t="s">
        <v>479</v>
      </c>
      <c r="G105" s="8" t="s">
        <v>82</v>
      </c>
      <c r="H105" s="8" t="s">
        <v>359</v>
      </c>
      <c r="I105" s="8" t="s">
        <v>52</v>
      </c>
      <c r="L105" s="8" t="s">
        <v>480</v>
      </c>
      <c r="Q105" s="8">
        <v>13</v>
      </c>
      <c r="AB105" s="8">
        <v>24</v>
      </c>
    </row>
    <row r="106" spans="1:39" s="8" customFormat="1" x14ac:dyDescent="0.3">
      <c r="A106" s="8">
        <v>30</v>
      </c>
      <c r="B106" s="8" t="s">
        <v>414</v>
      </c>
      <c r="D106" s="8">
        <v>2.1000000000000001E-2</v>
      </c>
      <c r="E106" s="8">
        <v>1999</v>
      </c>
      <c r="F106" s="8" t="s">
        <v>479</v>
      </c>
      <c r="G106" s="8" t="s">
        <v>82</v>
      </c>
      <c r="H106" s="8" t="s">
        <v>359</v>
      </c>
      <c r="I106" s="8" t="s">
        <v>414</v>
      </c>
      <c r="L106" s="8" t="s">
        <v>480</v>
      </c>
      <c r="Q106" s="8">
        <v>19</v>
      </c>
      <c r="AB106" s="8">
        <v>35</v>
      </c>
    </row>
    <row r="107" spans="1:39" s="8" customFormat="1" x14ac:dyDescent="0.3">
      <c r="A107" s="8">
        <v>30</v>
      </c>
      <c r="B107" s="8" t="s">
        <v>477</v>
      </c>
      <c r="D107" s="8">
        <v>2.1000000000000001E-2</v>
      </c>
      <c r="E107" s="8">
        <v>1999</v>
      </c>
      <c r="F107" s="8" t="s">
        <v>479</v>
      </c>
      <c r="G107" s="8" t="s">
        <v>82</v>
      </c>
      <c r="H107" s="8" t="s">
        <v>359</v>
      </c>
      <c r="I107" s="8" t="s">
        <v>52</v>
      </c>
      <c r="L107" s="8" t="s">
        <v>480</v>
      </c>
      <c r="Q107" s="8">
        <v>14</v>
      </c>
      <c r="AB107" s="8">
        <v>24</v>
      </c>
      <c r="AM107" s="9">
        <f>(AB105-AB107)/AB105*100</f>
        <v>0</v>
      </c>
    </row>
    <row r="108" spans="1:39" s="8" customFormat="1" x14ac:dyDescent="0.3">
      <c r="A108" s="8">
        <v>30</v>
      </c>
      <c r="B108" s="8" t="s">
        <v>478</v>
      </c>
      <c r="D108" s="8">
        <v>2.1000000000000001E-2</v>
      </c>
      <c r="E108" s="8">
        <v>1999</v>
      </c>
      <c r="F108" s="8" t="s">
        <v>479</v>
      </c>
      <c r="G108" s="8" t="s">
        <v>82</v>
      </c>
      <c r="H108" s="8" t="s">
        <v>359</v>
      </c>
      <c r="I108" s="8" t="s">
        <v>414</v>
      </c>
      <c r="L108" s="8" t="s">
        <v>480</v>
      </c>
      <c r="Q108" s="8">
        <v>12</v>
      </c>
      <c r="AB108" s="8">
        <v>18</v>
      </c>
      <c r="AM108" s="9">
        <f>(AB106-AB108)/AB106*100</f>
        <v>48.571428571428569</v>
      </c>
    </row>
    <row r="109" spans="1:39" s="8" customFormat="1" x14ac:dyDescent="0.3">
      <c r="A109" s="8">
        <v>30</v>
      </c>
      <c r="B109" s="8" t="s">
        <v>52</v>
      </c>
      <c r="D109" s="8">
        <v>2.1000000000000001E-2</v>
      </c>
      <c r="E109" s="8">
        <v>2000</v>
      </c>
      <c r="F109" s="8" t="s">
        <v>479</v>
      </c>
      <c r="G109" s="8" t="s">
        <v>82</v>
      </c>
      <c r="H109" s="8" t="s">
        <v>359</v>
      </c>
      <c r="I109" s="8" t="s">
        <v>52</v>
      </c>
      <c r="L109" s="8" t="s">
        <v>480</v>
      </c>
      <c r="Q109" s="8">
        <v>42</v>
      </c>
      <c r="AB109" s="8">
        <v>12</v>
      </c>
    </row>
    <row r="110" spans="1:39" s="8" customFormat="1" x14ac:dyDescent="0.3">
      <c r="A110" s="8">
        <v>30</v>
      </c>
      <c r="B110" s="8" t="s">
        <v>414</v>
      </c>
      <c r="D110" s="8">
        <v>2.1000000000000001E-2</v>
      </c>
      <c r="E110" s="8">
        <v>2000</v>
      </c>
      <c r="F110" s="8" t="s">
        <v>479</v>
      </c>
      <c r="G110" s="8" t="s">
        <v>82</v>
      </c>
      <c r="H110" s="8" t="s">
        <v>359</v>
      </c>
      <c r="I110" s="8" t="s">
        <v>414</v>
      </c>
      <c r="L110" s="8" t="s">
        <v>480</v>
      </c>
      <c r="Q110" s="8">
        <v>17</v>
      </c>
      <c r="AB110" s="8">
        <v>17</v>
      </c>
    </row>
    <row r="111" spans="1:39" s="8" customFormat="1" x14ac:dyDescent="0.3">
      <c r="A111" s="8">
        <v>30</v>
      </c>
      <c r="B111" s="8" t="s">
        <v>477</v>
      </c>
      <c r="D111" s="8">
        <v>2.1000000000000001E-2</v>
      </c>
      <c r="E111" s="8">
        <v>2000</v>
      </c>
      <c r="F111" s="8" t="s">
        <v>479</v>
      </c>
      <c r="G111" s="8" t="s">
        <v>82</v>
      </c>
      <c r="H111" s="8" t="s">
        <v>359</v>
      </c>
      <c r="I111" s="8" t="s">
        <v>52</v>
      </c>
      <c r="L111" s="8" t="s">
        <v>480</v>
      </c>
      <c r="Q111" s="8">
        <v>2</v>
      </c>
      <c r="AB111" s="8">
        <v>2</v>
      </c>
      <c r="AM111" s="9">
        <f>(AB109-AB111)/AB109*100</f>
        <v>83.333333333333343</v>
      </c>
    </row>
    <row r="112" spans="1:39" s="8" customFormat="1" x14ac:dyDescent="0.3">
      <c r="A112" s="8">
        <v>30</v>
      </c>
      <c r="B112" s="8" t="s">
        <v>478</v>
      </c>
      <c r="D112" s="8">
        <v>2.1000000000000001E-2</v>
      </c>
      <c r="E112" s="8">
        <v>2000</v>
      </c>
      <c r="F112" s="8" t="s">
        <v>479</v>
      </c>
      <c r="G112" s="8" t="s">
        <v>82</v>
      </c>
      <c r="H112" s="8" t="s">
        <v>359</v>
      </c>
      <c r="I112" s="8" t="s">
        <v>414</v>
      </c>
      <c r="L112" s="8" t="s">
        <v>480</v>
      </c>
      <c r="Q112" s="8">
        <v>1</v>
      </c>
      <c r="AB112" s="8">
        <v>1</v>
      </c>
      <c r="AM112" s="9">
        <f>(AB110-AB112)/AB110*100</f>
        <v>94.117647058823522</v>
      </c>
    </row>
    <row r="113" spans="1:72" s="8" customFormat="1" x14ac:dyDescent="0.3">
      <c r="A113" s="8">
        <v>30</v>
      </c>
      <c r="B113" s="8" t="s">
        <v>52</v>
      </c>
      <c r="D113" s="8">
        <v>2.1000000000000001E-2</v>
      </c>
      <c r="E113" s="8">
        <v>2001</v>
      </c>
      <c r="F113" s="8" t="s">
        <v>479</v>
      </c>
      <c r="G113" s="8" t="s">
        <v>82</v>
      </c>
      <c r="H113" s="8" t="s">
        <v>359</v>
      </c>
      <c r="I113" s="8" t="s">
        <v>52</v>
      </c>
      <c r="L113" s="8" t="s">
        <v>480</v>
      </c>
      <c r="Q113" s="8">
        <v>11</v>
      </c>
      <c r="AB113" s="8">
        <v>46</v>
      </c>
    </row>
    <row r="114" spans="1:72" s="8" customFormat="1" x14ac:dyDescent="0.3">
      <c r="A114" s="8">
        <v>30</v>
      </c>
      <c r="B114" s="8" t="s">
        <v>414</v>
      </c>
      <c r="D114" s="8">
        <v>2.1000000000000001E-2</v>
      </c>
      <c r="E114" s="8">
        <v>2001</v>
      </c>
      <c r="F114" s="8" t="s">
        <v>479</v>
      </c>
      <c r="G114" s="8" t="s">
        <v>82</v>
      </c>
      <c r="H114" s="8" t="s">
        <v>359</v>
      </c>
      <c r="I114" s="8" t="s">
        <v>414</v>
      </c>
      <c r="L114" s="8" t="s">
        <v>480</v>
      </c>
      <c r="Q114" s="8">
        <v>10</v>
      </c>
      <c r="AB114" s="8">
        <v>54</v>
      </c>
    </row>
    <row r="115" spans="1:72" s="8" customFormat="1" x14ac:dyDescent="0.3">
      <c r="A115" s="8">
        <v>30</v>
      </c>
      <c r="B115" s="8" t="s">
        <v>477</v>
      </c>
      <c r="D115" s="8">
        <v>2.1000000000000001E-2</v>
      </c>
      <c r="E115" s="8">
        <v>2001</v>
      </c>
      <c r="F115" s="8" t="s">
        <v>479</v>
      </c>
      <c r="G115" s="8" t="s">
        <v>82</v>
      </c>
      <c r="H115" s="8" t="s">
        <v>359</v>
      </c>
      <c r="I115" s="8" t="s">
        <v>52</v>
      </c>
      <c r="L115" s="8" t="s">
        <v>480</v>
      </c>
      <c r="Q115" s="8">
        <v>12</v>
      </c>
      <c r="AB115" s="8">
        <v>46</v>
      </c>
      <c r="AM115" s="9">
        <f>(AB113-AB115)/AB113*100</f>
        <v>0</v>
      </c>
    </row>
    <row r="116" spans="1:72" s="8" customFormat="1" x14ac:dyDescent="0.3">
      <c r="A116" s="8">
        <v>30</v>
      </c>
      <c r="B116" s="8" t="s">
        <v>478</v>
      </c>
      <c r="D116" s="8">
        <v>2.1000000000000001E-2</v>
      </c>
      <c r="E116" s="8">
        <v>2001</v>
      </c>
      <c r="F116" s="8" t="s">
        <v>479</v>
      </c>
      <c r="G116" s="8" t="s">
        <v>82</v>
      </c>
      <c r="H116" s="8" t="s">
        <v>359</v>
      </c>
      <c r="I116" s="8" t="s">
        <v>414</v>
      </c>
      <c r="L116" s="8" t="s">
        <v>480</v>
      </c>
      <c r="Q116" s="8">
        <v>11</v>
      </c>
      <c r="AB116" s="8">
        <v>53</v>
      </c>
      <c r="AM116" s="9">
        <f>(AB114-AB116)/AB114*100</f>
        <v>1.8518518518518516</v>
      </c>
    </row>
    <row r="117" spans="1:72" s="4" customFormat="1" x14ac:dyDescent="0.3">
      <c r="A117" s="4">
        <v>41</v>
      </c>
      <c r="B117" s="4" t="s">
        <v>607</v>
      </c>
      <c r="C117" s="4" t="s">
        <v>62</v>
      </c>
      <c r="D117" s="4">
        <v>0.1</v>
      </c>
      <c r="E117" s="4" t="s">
        <v>611</v>
      </c>
      <c r="F117" s="4" t="s">
        <v>616</v>
      </c>
      <c r="G117" s="4" t="s">
        <v>133</v>
      </c>
      <c r="H117" s="4" t="s">
        <v>497</v>
      </c>
      <c r="J117" s="4" t="s">
        <v>617</v>
      </c>
      <c r="K117" s="4" t="s">
        <v>618</v>
      </c>
      <c r="L117" s="4" t="s">
        <v>619</v>
      </c>
      <c r="Q117" s="4">
        <v>8.6</v>
      </c>
      <c r="AB117" s="4">
        <v>17.399999999999999</v>
      </c>
      <c r="AX117" s="4">
        <v>2.8</v>
      </c>
      <c r="BI117" s="4">
        <v>4.8</v>
      </c>
    </row>
    <row r="118" spans="1:72" s="4" customFormat="1" x14ac:dyDescent="0.3">
      <c r="A118" s="4">
        <v>41</v>
      </c>
      <c r="B118" s="4" t="s">
        <v>608</v>
      </c>
      <c r="C118" s="4" t="s">
        <v>62</v>
      </c>
      <c r="D118" s="4">
        <v>0.1</v>
      </c>
      <c r="E118" s="4" t="s">
        <v>611</v>
      </c>
      <c r="F118" s="4" t="s">
        <v>616</v>
      </c>
      <c r="G118" s="4" t="s">
        <v>133</v>
      </c>
      <c r="H118" s="4" t="s">
        <v>497</v>
      </c>
      <c r="J118" s="4" t="s">
        <v>617</v>
      </c>
      <c r="K118" s="4" t="s">
        <v>618</v>
      </c>
      <c r="L118" s="4" t="s">
        <v>619</v>
      </c>
      <c r="Q118" s="4">
        <v>11.9</v>
      </c>
      <c r="AB118" s="4">
        <v>15.8</v>
      </c>
      <c r="AX118" s="4">
        <v>2.8</v>
      </c>
      <c r="BI118" s="4">
        <v>6.2</v>
      </c>
    </row>
    <row r="119" spans="1:72" s="4" customFormat="1" x14ac:dyDescent="0.3">
      <c r="A119" s="4">
        <v>41</v>
      </c>
      <c r="B119" s="4" t="s">
        <v>609</v>
      </c>
      <c r="C119" s="4" t="s">
        <v>62</v>
      </c>
      <c r="D119" s="4">
        <v>0.1</v>
      </c>
      <c r="E119" s="4" t="s">
        <v>611</v>
      </c>
      <c r="F119" s="4" t="s">
        <v>616</v>
      </c>
      <c r="G119" s="4" t="s">
        <v>133</v>
      </c>
      <c r="H119" s="4" t="s">
        <v>497</v>
      </c>
      <c r="J119" s="4" t="s">
        <v>617</v>
      </c>
      <c r="K119" s="4" t="s">
        <v>618</v>
      </c>
      <c r="L119" s="4" t="s">
        <v>619</v>
      </c>
      <c r="Q119" s="4">
        <v>4.2</v>
      </c>
      <c r="AB119" s="4">
        <v>8.5</v>
      </c>
      <c r="AM119" s="5">
        <f>(AB117-AB119)/AB117*100</f>
        <v>51.149425287356323</v>
      </c>
      <c r="AX119" s="4">
        <v>3.8</v>
      </c>
      <c r="BI119" s="4">
        <v>5</v>
      </c>
      <c r="BT119" s="5">
        <f>(BI117-BI119)/BI117*100</f>
        <v>-4.1666666666666705</v>
      </c>
    </row>
    <row r="120" spans="1:72" s="4" customFormat="1" x14ac:dyDescent="0.3">
      <c r="A120" s="4">
        <v>41</v>
      </c>
      <c r="B120" s="4" t="s">
        <v>610</v>
      </c>
      <c r="C120" s="4" t="s">
        <v>62</v>
      </c>
      <c r="D120" s="4">
        <v>0.1</v>
      </c>
      <c r="E120" s="4" t="s">
        <v>611</v>
      </c>
      <c r="F120" s="4" t="s">
        <v>616</v>
      </c>
      <c r="G120" s="4" t="s">
        <v>133</v>
      </c>
      <c r="H120" s="4" t="s">
        <v>497</v>
      </c>
      <c r="J120" s="4" t="s">
        <v>617</v>
      </c>
      <c r="K120" s="4" t="s">
        <v>618</v>
      </c>
      <c r="L120" s="4" t="s">
        <v>619</v>
      </c>
      <c r="Q120" s="4">
        <v>3.6</v>
      </c>
      <c r="AB120" s="4">
        <v>6.7</v>
      </c>
      <c r="AM120" s="5">
        <f>(AB118-AB120)/AB118*100</f>
        <v>57.594936708860764</v>
      </c>
      <c r="AX120" s="4">
        <v>3.1</v>
      </c>
      <c r="BI120" s="4">
        <v>4.9000000000000004</v>
      </c>
      <c r="BT120" s="5">
        <f>(BI118-BI120)/BI118*100</f>
        <v>20.967741935483865</v>
      </c>
    </row>
    <row r="121" spans="1:72" s="4" customFormat="1" x14ac:dyDescent="0.3">
      <c r="A121" s="4">
        <v>41</v>
      </c>
      <c r="B121" s="4" t="s">
        <v>607</v>
      </c>
      <c r="C121" s="4" t="s">
        <v>62</v>
      </c>
      <c r="D121" s="4">
        <v>0.1</v>
      </c>
      <c r="E121" s="4" t="s">
        <v>612</v>
      </c>
      <c r="F121" s="4" t="s">
        <v>616</v>
      </c>
      <c r="G121" s="4" t="s">
        <v>133</v>
      </c>
      <c r="H121" s="4" t="s">
        <v>497</v>
      </c>
      <c r="J121" s="4" t="s">
        <v>617</v>
      </c>
      <c r="K121" s="4" t="s">
        <v>618</v>
      </c>
      <c r="L121" s="4" t="s">
        <v>619</v>
      </c>
      <c r="Q121" s="4">
        <v>4.8</v>
      </c>
      <c r="AB121" s="4">
        <v>14.1</v>
      </c>
      <c r="AX121" s="4">
        <v>2.8</v>
      </c>
      <c r="BI121" s="4">
        <v>2.7</v>
      </c>
    </row>
    <row r="122" spans="1:72" s="4" customFormat="1" x14ac:dyDescent="0.3">
      <c r="A122" s="4">
        <v>41</v>
      </c>
      <c r="B122" s="4" t="s">
        <v>608</v>
      </c>
      <c r="C122" s="4" t="s">
        <v>62</v>
      </c>
      <c r="D122" s="4">
        <v>0.1</v>
      </c>
      <c r="E122" s="4" t="s">
        <v>612</v>
      </c>
      <c r="F122" s="4" t="s">
        <v>616</v>
      </c>
      <c r="G122" s="4" t="s">
        <v>133</v>
      </c>
      <c r="H122" s="4" t="s">
        <v>497</v>
      </c>
      <c r="J122" s="4" t="s">
        <v>617</v>
      </c>
      <c r="K122" s="4" t="s">
        <v>618</v>
      </c>
      <c r="L122" s="4" t="s">
        <v>619</v>
      </c>
      <c r="Q122" s="4">
        <v>3.4</v>
      </c>
      <c r="AB122" s="4">
        <v>6.2</v>
      </c>
      <c r="AX122" s="4">
        <v>1.7</v>
      </c>
      <c r="BI122" s="4">
        <v>3.1</v>
      </c>
    </row>
    <row r="123" spans="1:72" s="4" customFormat="1" x14ac:dyDescent="0.3">
      <c r="A123" s="4">
        <v>41</v>
      </c>
      <c r="B123" s="4" t="s">
        <v>609</v>
      </c>
      <c r="C123" s="4" t="s">
        <v>62</v>
      </c>
      <c r="D123" s="4">
        <v>0.1</v>
      </c>
      <c r="E123" s="4" t="s">
        <v>612</v>
      </c>
      <c r="F123" s="4" t="s">
        <v>616</v>
      </c>
      <c r="G123" s="4" t="s">
        <v>133</v>
      </c>
      <c r="H123" s="4" t="s">
        <v>497</v>
      </c>
      <c r="J123" s="4" t="s">
        <v>617</v>
      </c>
      <c r="K123" s="4" t="s">
        <v>618</v>
      </c>
      <c r="L123" s="4" t="s">
        <v>619</v>
      </c>
      <c r="Q123" s="4">
        <v>4.7</v>
      </c>
      <c r="AB123" s="4">
        <v>16.2</v>
      </c>
      <c r="AM123" s="5">
        <f t="shared" ref="AM123:AM124" si="20">(AB121-AB123)/AB121*100</f>
        <v>-14.893617021276592</v>
      </c>
      <c r="AX123" s="4">
        <v>2.2999999999999998</v>
      </c>
      <c r="BI123" s="4">
        <v>2.5</v>
      </c>
      <c r="BT123" s="5">
        <f t="shared" ref="BT123:BT124" si="21">(BI121-BI123)/BI121*100</f>
        <v>7.4074074074074137</v>
      </c>
    </row>
    <row r="124" spans="1:72" s="4" customFormat="1" x14ac:dyDescent="0.3">
      <c r="A124" s="4">
        <v>41</v>
      </c>
      <c r="B124" s="4" t="s">
        <v>610</v>
      </c>
      <c r="C124" s="4" t="s">
        <v>62</v>
      </c>
      <c r="D124" s="4">
        <v>0.1</v>
      </c>
      <c r="E124" s="4" t="s">
        <v>612</v>
      </c>
      <c r="F124" s="4" t="s">
        <v>616</v>
      </c>
      <c r="G124" s="4" t="s">
        <v>133</v>
      </c>
      <c r="H124" s="4" t="s">
        <v>497</v>
      </c>
      <c r="J124" s="4" t="s">
        <v>617</v>
      </c>
      <c r="K124" s="4" t="s">
        <v>618</v>
      </c>
      <c r="L124" s="4" t="s">
        <v>619</v>
      </c>
      <c r="Q124" s="4">
        <v>2.9</v>
      </c>
      <c r="AB124" s="4">
        <v>9.8000000000000007</v>
      </c>
      <c r="AM124" s="5">
        <f t="shared" si="20"/>
        <v>-58.064516129032263</v>
      </c>
      <c r="AX124" s="4">
        <v>1.7</v>
      </c>
      <c r="BI124" s="4">
        <v>2.1</v>
      </c>
      <c r="BT124" s="5">
        <f t="shared" si="21"/>
        <v>32.258064516129032</v>
      </c>
    </row>
    <row r="125" spans="1:72" s="4" customFormat="1" x14ac:dyDescent="0.3">
      <c r="A125" s="4">
        <v>41</v>
      </c>
      <c r="B125" s="4" t="s">
        <v>607</v>
      </c>
      <c r="C125" s="4" t="s">
        <v>62</v>
      </c>
      <c r="D125" s="4">
        <v>0.1</v>
      </c>
      <c r="E125" s="4" t="s">
        <v>613</v>
      </c>
      <c r="F125" s="4" t="s">
        <v>616</v>
      </c>
      <c r="G125" s="4" t="s">
        <v>133</v>
      </c>
      <c r="H125" s="4" t="s">
        <v>497</v>
      </c>
      <c r="J125" s="4" t="s">
        <v>617</v>
      </c>
      <c r="K125" s="4" t="s">
        <v>618</v>
      </c>
      <c r="L125" s="4" t="s">
        <v>619</v>
      </c>
      <c r="Q125" s="4">
        <v>24.5</v>
      </c>
      <c r="AB125" s="4">
        <v>22.2</v>
      </c>
      <c r="AX125" s="4">
        <v>5.7</v>
      </c>
      <c r="BI125" s="4">
        <v>5.2</v>
      </c>
    </row>
    <row r="126" spans="1:72" s="4" customFormat="1" x14ac:dyDescent="0.3">
      <c r="A126" s="4">
        <v>41</v>
      </c>
      <c r="B126" s="4" t="s">
        <v>608</v>
      </c>
      <c r="C126" s="4" t="s">
        <v>62</v>
      </c>
      <c r="D126" s="4">
        <v>0.1</v>
      </c>
      <c r="E126" s="4" t="s">
        <v>613</v>
      </c>
      <c r="F126" s="4" t="s">
        <v>616</v>
      </c>
      <c r="G126" s="4" t="s">
        <v>133</v>
      </c>
      <c r="H126" s="4" t="s">
        <v>497</v>
      </c>
      <c r="J126" s="4" t="s">
        <v>617</v>
      </c>
      <c r="K126" s="4" t="s">
        <v>618</v>
      </c>
      <c r="L126" s="4" t="s">
        <v>619</v>
      </c>
      <c r="Q126" s="4">
        <v>12.8</v>
      </c>
      <c r="AB126" s="4">
        <v>10.6</v>
      </c>
      <c r="AX126" s="4">
        <v>5.4</v>
      </c>
      <c r="BI126" s="4">
        <v>4.9000000000000004</v>
      </c>
    </row>
    <row r="127" spans="1:72" s="4" customFormat="1" x14ac:dyDescent="0.3">
      <c r="A127" s="4">
        <v>41</v>
      </c>
      <c r="B127" s="4" t="s">
        <v>609</v>
      </c>
      <c r="C127" s="4" t="s">
        <v>62</v>
      </c>
      <c r="D127" s="4">
        <v>0.1</v>
      </c>
      <c r="E127" s="4" t="s">
        <v>613</v>
      </c>
      <c r="F127" s="4" t="s">
        <v>616</v>
      </c>
      <c r="G127" s="4" t="s">
        <v>133</v>
      </c>
      <c r="H127" s="4" t="s">
        <v>497</v>
      </c>
      <c r="J127" s="4" t="s">
        <v>617</v>
      </c>
      <c r="K127" s="4" t="s">
        <v>618</v>
      </c>
      <c r="L127" s="4" t="s">
        <v>619</v>
      </c>
      <c r="Q127" s="4">
        <v>18</v>
      </c>
      <c r="AB127" s="4">
        <v>21.3</v>
      </c>
      <c r="AM127" s="5">
        <f t="shared" ref="AM127:AM128" si="22">(AB125-AB127)/AB125*100</f>
        <v>4.0540540540540482</v>
      </c>
      <c r="AX127" s="4">
        <v>4.5</v>
      </c>
      <c r="BI127" s="4">
        <v>2.8</v>
      </c>
      <c r="BT127" s="5">
        <f t="shared" ref="BT127:BT128" si="23">(BI125-BI127)/BI125*100</f>
        <v>46.153846153846153</v>
      </c>
    </row>
    <row r="128" spans="1:72" s="4" customFormat="1" x14ac:dyDescent="0.3">
      <c r="A128" s="4">
        <v>41</v>
      </c>
      <c r="B128" s="4" t="s">
        <v>610</v>
      </c>
      <c r="C128" s="4" t="s">
        <v>62</v>
      </c>
      <c r="D128" s="4">
        <v>0.1</v>
      </c>
      <c r="E128" s="4" t="s">
        <v>613</v>
      </c>
      <c r="F128" s="4" t="s">
        <v>616</v>
      </c>
      <c r="G128" s="4" t="s">
        <v>133</v>
      </c>
      <c r="H128" s="4" t="s">
        <v>497</v>
      </c>
      <c r="J128" s="4" t="s">
        <v>617</v>
      </c>
      <c r="K128" s="4" t="s">
        <v>618</v>
      </c>
      <c r="L128" s="4" t="s">
        <v>619</v>
      </c>
      <c r="Q128" s="4">
        <v>8.6999999999999993</v>
      </c>
      <c r="AB128" s="4">
        <v>8.9</v>
      </c>
      <c r="AM128" s="5">
        <f t="shared" si="22"/>
        <v>16.037735849056599</v>
      </c>
      <c r="AX128" s="4">
        <v>5.8</v>
      </c>
      <c r="BI128" s="4">
        <v>5.0999999999999996</v>
      </c>
      <c r="BT128" s="5">
        <f t="shared" si="23"/>
        <v>-4.0816326530612095</v>
      </c>
    </row>
    <row r="129" spans="1:83" s="4" customFormat="1" x14ac:dyDescent="0.3">
      <c r="A129" s="4">
        <v>41</v>
      </c>
      <c r="B129" s="4" t="s">
        <v>607</v>
      </c>
      <c r="C129" s="4" t="s">
        <v>62</v>
      </c>
      <c r="D129" s="4">
        <v>0.1</v>
      </c>
      <c r="E129" s="4" t="s">
        <v>614</v>
      </c>
      <c r="F129" s="4" t="s">
        <v>616</v>
      </c>
      <c r="G129" s="4" t="s">
        <v>133</v>
      </c>
      <c r="H129" s="4" t="s">
        <v>497</v>
      </c>
      <c r="J129" s="4" t="s">
        <v>617</v>
      </c>
      <c r="K129" s="4" t="s">
        <v>618</v>
      </c>
      <c r="L129" s="4" t="s">
        <v>619</v>
      </c>
      <c r="Q129" s="4">
        <v>12.7</v>
      </c>
      <c r="AB129" s="4">
        <v>29</v>
      </c>
      <c r="AX129" s="4">
        <v>6.1</v>
      </c>
      <c r="BI129" s="4">
        <v>2.8</v>
      </c>
    </row>
    <row r="130" spans="1:83" s="4" customFormat="1" x14ac:dyDescent="0.3">
      <c r="A130" s="4">
        <v>41</v>
      </c>
      <c r="B130" s="4" t="s">
        <v>608</v>
      </c>
      <c r="C130" s="4" t="s">
        <v>62</v>
      </c>
      <c r="D130" s="4">
        <v>0.1</v>
      </c>
      <c r="E130" s="4" t="s">
        <v>614</v>
      </c>
      <c r="F130" s="4" t="s">
        <v>616</v>
      </c>
      <c r="G130" s="4" t="s">
        <v>133</v>
      </c>
      <c r="H130" s="4" t="s">
        <v>497</v>
      </c>
      <c r="J130" s="4" t="s">
        <v>617</v>
      </c>
      <c r="K130" s="4" t="s">
        <v>618</v>
      </c>
      <c r="L130" s="4" t="s">
        <v>619</v>
      </c>
      <c r="Q130" s="4">
        <v>9.3000000000000007</v>
      </c>
      <c r="AB130" s="4">
        <v>17.3</v>
      </c>
      <c r="AX130" s="4">
        <v>3.1</v>
      </c>
      <c r="BI130" s="4">
        <v>1.7</v>
      </c>
    </row>
    <row r="131" spans="1:83" s="4" customFormat="1" x14ac:dyDescent="0.3">
      <c r="A131" s="4">
        <v>41</v>
      </c>
      <c r="B131" s="4" t="s">
        <v>609</v>
      </c>
      <c r="C131" s="4" t="s">
        <v>62</v>
      </c>
      <c r="D131" s="4">
        <v>0.1</v>
      </c>
      <c r="E131" s="4" t="s">
        <v>614</v>
      </c>
      <c r="F131" s="4" t="s">
        <v>616</v>
      </c>
      <c r="G131" s="4" t="s">
        <v>133</v>
      </c>
      <c r="H131" s="4" t="s">
        <v>497</v>
      </c>
      <c r="J131" s="4" t="s">
        <v>617</v>
      </c>
      <c r="K131" s="4" t="s">
        <v>618</v>
      </c>
      <c r="L131" s="4" t="s">
        <v>619</v>
      </c>
      <c r="Q131" s="4">
        <v>12</v>
      </c>
      <c r="AB131" s="4">
        <v>30.9</v>
      </c>
      <c r="AM131" s="5">
        <f t="shared" ref="AM131:AM132" si="24">(AB129-AB131)/AB129*100</f>
        <v>-6.5517241379310294</v>
      </c>
      <c r="AX131" s="4">
        <v>4.4000000000000004</v>
      </c>
      <c r="BI131" s="4">
        <v>2.1</v>
      </c>
      <c r="BT131" s="5">
        <f t="shared" ref="BT131:BT132" si="25">(BI129-BI131)/BI129*100</f>
        <v>24.999999999999993</v>
      </c>
    </row>
    <row r="132" spans="1:83" s="4" customFormat="1" x14ac:dyDescent="0.3">
      <c r="A132" s="4">
        <v>41</v>
      </c>
      <c r="B132" s="4" t="s">
        <v>610</v>
      </c>
      <c r="C132" s="4" t="s">
        <v>62</v>
      </c>
      <c r="D132" s="4">
        <v>0.1</v>
      </c>
      <c r="E132" s="4" t="s">
        <v>614</v>
      </c>
      <c r="F132" s="4" t="s">
        <v>616</v>
      </c>
      <c r="G132" s="4" t="s">
        <v>133</v>
      </c>
      <c r="H132" s="4" t="s">
        <v>497</v>
      </c>
      <c r="J132" s="4" t="s">
        <v>617</v>
      </c>
      <c r="K132" s="4" t="s">
        <v>618</v>
      </c>
      <c r="L132" s="4" t="s">
        <v>619</v>
      </c>
      <c r="Q132" s="4">
        <v>8.5</v>
      </c>
      <c r="AB132" s="4">
        <v>21.3</v>
      </c>
      <c r="AM132" s="5">
        <f t="shared" si="24"/>
        <v>-23.121387283236995</v>
      </c>
      <c r="AX132" s="4">
        <v>5.7</v>
      </c>
      <c r="BI132" s="4">
        <v>3.4</v>
      </c>
      <c r="BT132" s="5">
        <f t="shared" si="25"/>
        <v>-100</v>
      </c>
    </row>
    <row r="133" spans="1:83" s="4" customFormat="1" x14ac:dyDescent="0.3">
      <c r="A133" s="4">
        <v>41</v>
      </c>
      <c r="B133" s="4" t="s">
        <v>607</v>
      </c>
      <c r="C133" s="4" t="s">
        <v>62</v>
      </c>
      <c r="D133" s="4">
        <v>0.1</v>
      </c>
      <c r="E133" s="4" t="s">
        <v>615</v>
      </c>
      <c r="F133" s="4" t="s">
        <v>616</v>
      </c>
      <c r="G133" s="4" t="s">
        <v>133</v>
      </c>
      <c r="H133" s="4" t="s">
        <v>497</v>
      </c>
      <c r="J133" s="4" t="s">
        <v>617</v>
      </c>
      <c r="K133" s="4" t="s">
        <v>618</v>
      </c>
      <c r="L133" s="4" t="s">
        <v>619</v>
      </c>
      <c r="Q133" s="4">
        <v>7.4</v>
      </c>
      <c r="AB133" s="4">
        <v>19.3</v>
      </c>
      <c r="AX133" s="4">
        <v>5.0999999999999996</v>
      </c>
      <c r="BI133" s="4">
        <v>1.5</v>
      </c>
    </row>
    <row r="134" spans="1:83" s="4" customFormat="1" x14ac:dyDescent="0.3">
      <c r="A134" s="4">
        <v>41</v>
      </c>
      <c r="B134" s="4" t="s">
        <v>608</v>
      </c>
      <c r="C134" s="4" t="s">
        <v>62</v>
      </c>
      <c r="D134" s="4">
        <v>0.1</v>
      </c>
      <c r="E134" s="4" t="s">
        <v>615</v>
      </c>
      <c r="F134" s="4" t="s">
        <v>616</v>
      </c>
      <c r="G134" s="4" t="s">
        <v>133</v>
      </c>
      <c r="H134" s="4" t="s">
        <v>497</v>
      </c>
      <c r="J134" s="4" t="s">
        <v>617</v>
      </c>
      <c r="K134" s="4" t="s">
        <v>618</v>
      </c>
      <c r="L134" s="4" t="s">
        <v>619</v>
      </c>
      <c r="Q134" s="4">
        <v>6.4</v>
      </c>
      <c r="AB134" s="4">
        <v>13.9</v>
      </c>
      <c r="AX134" s="4">
        <v>2.8</v>
      </c>
      <c r="BI134" s="4">
        <v>0.9</v>
      </c>
    </row>
    <row r="135" spans="1:83" s="4" customFormat="1" x14ac:dyDescent="0.3">
      <c r="A135" s="4">
        <v>41</v>
      </c>
      <c r="B135" s="4" t="s">
        <v>609</v>
      </c>
      <c r="C135" s="4" t="s">
        <v>62</v>
      </c>
      <c r="D135" s="4">
        <v>0.1</v>
      </c>
      <c r="E135" s="4" t="s">
        <v>615</v>
      </c>
      <c r="F135" s="4" t="s">
        <v>616</v>
      </c>
      <c r="G135" s="4" t="s">
        <v>133</v>
      </c>
      <c r="H135" s="4" t="s">
        <v>497</v>
      </c>
      <c r="J135" s="4" t="s">
        <v>617</v>
      </c>
      <c r="K135" s="4" t="s">
        <v>618</v>
      </c>
      <c r="L135" s="4" t="s">
        <v>619</v>
      </c>
      <c r="Q135" s="4">
        <v>4.3</v>
      </c>
      <c r="AB135" s="4">
        <v>11.2</v>
      </c>
      <c r="AM135" s="5">
        <f>(AB133-AB135)/AB133*100</f>
        <v>41.968911917098453</v>
      </c>
      <c r="AX135" s="4">
        <v>5.4</v>
      </c>
      <c r="BI135" s="4">
        <v>1.3</v>
      </c>
      <c r="BT135" s="5">
        <f>(BI133-BI135)/BI133*100</f>
        <v>13.33333333333333</v>
      </c>
    </row>
    <row r="136" spans="1:83" s="4" customFormat="1" x14ac:dyDescent="0.3">
      <c r="A136" s="4">
        <v>41</v>
      </c>
      <c r="B136" s="4" t="s">
        <v>610</v>
      </c>
      <c r="C136" s="4" t="s">
        <v>62</v>
      </c>
      <c r="D136" s="4">
        <v>0.1</v>
      </c>
      <c r="E136" s="4" t="s">
        <v>615</v>
      </c>
      <c r="F136" s="4" t="s">
        <v>616</v>
      </c>
      <c r="G136" s="4" t="s">
        <v>133</v>
      </c>
      <c r="H136" s="4" t="s">
        <v>497</v>
      </c>
      <c r="J136" s="4" t="s">
        <v>617</v>
      </c>
      <c r="K136" s="4" t="s">
        <v>618</v>
      </c>
      <c r="L136" s="4" t="s">
        <v>619</v>
      </c>
      <c r="Q136" s="4">
        <v>3.6</v>
      </c>
      <c r="AB136" s="4">
        <v>6.7</v>
      </c>
      <c r="AM136" s="5">
        <f t="shared" ref="AM136" si="26">(AB134-AB136)/AB134*100</f>
        <v>51.798561151079134</v>
      </c>
      <c r="AX136" s="4">
        <v>4.7</v>
      </c>
      <c r="BI136" s="4">
        <v>3.2</v>
      </c>
      <c r="BT136" s="5">
        <f t="shared" ref="BT136" si="27">(BI134-BI136)/BI134*100</f>
        <v>-255.55555555555557</v>
      </c>
    </row>
    <row r="137" spans="1:83" s="6" customFormat="1" x14ac:dyDescent="0.3">
      <c r="A137" s="6">
        <v>94</v>
      </c>
      <c r="B137" s="6" t="s">
        <v>1261</v>
      </c>
      <c r="C137" s="6" t="s">
        <v>1270</v>
      </c>
      <c r="D137" s="6">
        <v>4.0000000000000002E-4</v>
      </c>
      <c r="E137" s="6" t="s">
        <v>1270</v>
      </c>
      <c r="F137" s="6" t="s">
        <v>1263</v>
      </c>
      <c r="G137" s="6" t="s">
        <v>717</v>
      </c>
      <c r="H137" s="6" t="s">
        <v>1264</v>
      </c>
      <c r="I137" s="6" t="s">
        <v>258</v>
      </c>
      <c r="J137" s="6" t="s">
        <v>1268</v>
      </c>
      <c r="K137" s="6" t="s">
        <v>1269</v>
      </c>
      <c r="L137" s="6" t="s">
        <v>1262</v>
      </c>
      <c r="O137" s="6">
        <v>13</v>
      </c>
      <c r="P137" s="6" t="s">
        <v>1271</v>
      </c>
      <c r="AX137" s="6">
        <v>0.28999999999999998</v>
      </c>
      <c r="AY137" s="6">
        <v>5.45</v>
      </c>
      <c r="BB137" s="6">
        <v>0.11</v>
      </c>
      <c r="BI137" s="6">
        <v>0.08</v>
      </c>
      <c r="BJ137" s="6">
        <v>1.35</v>
      </c>
      <c r="BM137" s="6">
        <v>2.8000000000000001E-2</v>
      </c>
      <c r="CE137" s="6" t="s">
        <v>1275</v>
      </c>
    </row>
    <row r="138" spans="1:83" s="6" customFormat="1" x14ac:dyDescent="0.3">
      <c r="A138" s="6">
        <v>94</v>
      </c>
      <c r="B138" s="6" t="s">
        <v>1265</v>
      </c>
      <c r="C138" s="6" t="s">
        <v>1270</v>
      </c>
      <c r="D138" s="6">
        <v>4.0000000000000002E-4</v>
      </c>
      <c r="E138" s="6" t="s">
        <v>1270</v>
      </c>
      <c r="F138" s="6" t="s">
        <v>1263</v>
      </c>
      <c r="G138" s="6" t="s">
        <v>717</v>
      </c>
      <c r="H138" s="6" t="s">
        <v>1272</v>
      </c>
      <c r="I138" s="6" t="s">
        <v>1272</v>
      </c>
      <c r="J138" s="6" t="s">
        <v>1268</v>
      </c>
      <c r="K138" s="6" t="s">
        <v>1269</v>
      </c>
      <c r="L138" s="6" t="s">
        <v>1262</v>
      </c>
      <c r="O138" s="6">
        <v>14</v>
      </c>
      <c r="P138" s="6" t="s">
        <v>1271</v>
      </c>
      <c r="AX138" s="6">
        <v>0.14000000000000001</v>
      </c>
      <c r="AY138" s="6">
        <v>5.0599999999999996</v>
      </c>
      <c r="BB138" s="6">
        <v>7.0000000000000007E-2</v>
      </c>
      <c r="BI138" s="6">
        <v>0.02</v>
      </c>
      <c r="BJ138" s="6">
        <v>0.35</v>
      </c>
      <c r="BM138" s="6">
        <v>7.0000000000000001E-3</v>
      </c>
      <c r="BT138" s="7">
        <f>(BI137-BI138)/BI137*100</f>
        <v>75</v>
      </c>
      <c r="BU138" s="7">
        <f t="shared" ref="BU138:BX138" si="28">(BJ137-BJ138)/BJ137*100</f>
        <v>74.074074074074076</v>
      </c>
      <c r="BV138" s="7"/>
      <c r="BW138" s="7"/>
      <c r="BX138" s="7">
        <f t="shared" si="28"/>
        <v>75</v>
      </c>
    </row>
    <row r="139" spans="1:83" s="6" customFormat="1" x14ac:dyDescent="0.3">
      <c r="A139" s="6">
        <v>94</v>
      </c>
      <c r="B139" s="6" t="s">
        <v>1261</v>
      </c>
      <c r="C139" s="6" t="s">
        <v>1270</v>
      </c>
      <c r="D139" s="6">
        <v>4.0000000000000002E-4</v>
      </c>
      <c r="E139" s="6" t="s">
        <v>1270</v>
      </c>
      <c r="F139" s="6" t="s">
        <v>1263</v>
      </c>
      <c r="G139" s="6" t="s">
        <v>717</v>
      </c>
      <c r="H139" s="6" t="s">
        <v>1264</v>
      </c>
      <c r="I139" s="6" t="s">
        <v>258</v>
      </c>
      <c r="J139" s="6" t="s">
        <v>1268</v>
      </c>
      <c r="K139" s="6" t="s">
        <v>1269</v>
      </c>
      <c r="L139" s="6" t="s">
        <v>1262</v>
      </c>
      <c r="O139" s="6">
        <v>15</v>
      </c>
      <c r="P139" s="6" t="s">
        <v>1271</v>
      </c>
      <c r="AX139" s="6">
        <v>0.56000000000000005</v>
      </c>
      <c r="AY139" s="6">
        <v>0.85</v>
      </c>
      <c r="BB139" s="6">
        <v>7.0000000000000007E-2</v>
      </c>
      <c r="BI139" s="6">
        <v>0.17</v>
      </c>
      <c r="BJ139" s="6">
        <v>0.23</v>
      </c>
      <c r="BM139" s="6">
        <v>0.01</v>
      </c>
    </row>
    <row r="140" spans="1:83" s="6" customFormat="1" x14ac:dyDescent="0.3">
      <c r="A140" s="6">
        <v>94</v>
      </c>
      <c r="B140" s="6" t="s">
        <v>1265</v>
      </c>
      <c r="C140" s="6" t="s">
        <v>1270</v>
      </c>
      <c r="D140" s="6">
        <v>4.0000000000000002E-4</v>
      </c>
      <c r="E140" s="6" t="s">
        <v>1270</v>
      </c>
      <c r="F140" s="6" t="s">
        <v>1263</v>
      </c>
      <c r="G140" s="6" t="s">
        <v>717</v>
      </c>
      <c r="H140" s="6" t="s">
        <v>1272</v>
      </c>
      <c r="I140" s="6" t="s">
        <v>1272</v>
      </c>
      <c r="J140" s="6" t="s">
        <v>1268</v>
      </c>
      <c r="K140" s="6" t="s">
        <v>1269</v>
      </c>
      <c r="L140" s="6" t="s">
        <v>1262</v>
      </c>
      <c r="O140" s="6">
        <v>16</v>
      </c>
      <c r="P140" s="6" t="s">
        <v>1271</v>
      </c>
      <c r="AX140" s="6">
        <v>0.38</v>
      </c>
      <c r="AY140" s="6">
        <v>0.81</v>
      </c>
      <c r="BB140" s="6">
        <v>0.03</v>
      </c>
      <c r="BI140" s="6">
        <v>0.02</v>
      </c>
      <c r="BJ140" s="6">
        <v>0.01</v>
      </c>
      <c r="BM140" s="6">
        <v>6.0000000000000001E-3</v>
      </c>
      <c r="BT140" s="7">
        <f t="shared" ref="BT140" si="29">(BI139-BI140)/BI139*100</f>
        <v>88.235294117647072</v>
      </c>
      <c r="BU140" s="7">
        <f t="shared" ref="BU140" si="30">(BJ139-BJ140)/BJ139*100</f>
        <v>95.65217391304347</v>
      </c>
      <c r="BV140" s="7"/>
      <c r="BW140" s="7"/>
      <c r="BX140" s="7">
        <f t="shared" ref="BX140" si="31">(BM139-BM140)/BM139*100</f>
        <v>40</v>
      </c>
    </row>
    <row r="141" spans="1:83" s="6" customFormat="1" x14ac:dyDescent="0.3">
      <c r="A141" s="6">
        <v>94</v>
      </c>
      <c r="B141" s="6" t="s">
        <v>1261</v>
      </c>
      <c r="C141" s="6" t="s">
        <v>1270</v>
      </c>
      <c r="D141" s="6">
        <v>4.0000000000000002E-4</v>
      </c>
      <c r="E141" s="6" t="s">
        <v>1270</v>
      </c>
      <c r="F141" s="6" t="s">
        <v>1263</v>
      </c>
      <c r="G141" s="6" t="s">
        <v>717</v>
      </c>
      <c r="H141" s="6" t="s">
        <v>1264</v>
      </c>
      <c r="I141" s="6" t="s">
        <v>258</v>
      </c>
      <c r="J141" s="6" t="s">
        <v>1268</v>
      </c>
      <c r="K141" s="6" t="s">
        <v>1269</v>
      </c>
      <c r="L141" s="6" t="s">
        <v>1262</v>
      </c>
      <c r="O141" s="6">
        <v>17</v>
      </c>
      <c r="P141" s="6" t="s">
        <v>1271</v>
      </c>
      <c r="AX141" s="6">
        <v>1.46</v>
      </c>
      <c r="AY141" s="6">
        <v>5.92</v>
      </c>
      <c r="BB141" s="6">
        <v>0.21</v>
      </c>
      <c r="BI141" s="6">
        <v>0.69</v>
      </c>
      <c r="BJ141" s="6">
        <v>2.7</v>
      </c>
      <c r="BM141" s="6">
        <v>7.5999999999999998E-2</v>
      </c>
    </row>
    <row r="142" spans="1:83" s="6" customFormat="1" x14ac:dyDescent="0.3">
      <c r="A142" s="6">
        <v>94</v>
      </c>
      <c r="B142" s="6" t="s">
        <v>1265</v>
      </c>
      <c r="C142" s="6" t="s">
        <v>1270</v>
      </c>
      <c r="D142" s="6">
        <v>4.0000000000000002E-4</v>
      </c>
      <c r="E142" s="6" t="s">
        <v>1270</v>
      </c>
      <c r="F142" s="6" t="s">
        <v>1263</v>
      </c>
      <c r="G142" s="6" t="s">
        <v>717</v>
      </c>
      <c r="H142" s="6" t="s">
        <v>1272</v>
      </c>
      <c r="I142" s="6" t="s">
        <v>1272</v>
      </c>
      <c r="J142" s="6" t="s">
        <v>1268</v>
      </c>
      <c r="K142" s="6" t="s">
        <v>1269</v>
      </c>
      <c r="L142" s="6" t="s">
        <v>1262</v>
      </c>
      <c r="O142" s="6">
        <v>18</v>
      </c>
      <c r="P142" s="6" t="s">
        <v>1271</v>
      </c>
      <c r="AX142" s="6">
        <v>0.97</v>
      </c>
      <c r="AY142" s="6">
        <v>5.87</v>
      </c>
      <c r="BB142" s="6">
        <v>7.0000000000000007E-2</v>
      </c>
      <c r="BI142" s="6">
        <v>0.31</v>
      </c>
      <c r="BJ142" s="6">
        <v>1.97</v>
      </c>
      <c r="BM142" s="6">
        <v>3.1E-2</v>
      </c>
      <c r="BT142" s="7">
        <f t="shared" ref="BT142" si="32">(BI141-BI142)/BI141*100</f>
        <v>55.072463768115945</v>
      </c>
      <c r="BU142" s="7">
        <f t="shared" ref="BU142" si="33">(BJ141-BJ142)/BJ141*100</f>
        <v>27.037037037037042</v>
      </c>
      <c r="BV142" s="7"/>
      <c r="BW142" s="7"/>
      <c r="BX142" s="7">
        <f t="shared" ref="BX142" si="34">(BM141-BM142)/BM141*100</f>
        <v>59.210526315789465</v>
      </c>
    </row>
    <row r="143" spans="1:83" s="6" customFormat="1" x14ac:dyDescent="0.3">
      <c r="A143" s="6">
        <v>94</v>
      </c>
      <c r="B143" s="6" t="s">
        <v>1261</v>
      </c>
      <c r="C143" s="6" t="s">
        <v>1270</v>
      </c>
      <c r="D143" s="6">
        <v>4.0000000000000002E-4</v>
      </c>
      <c r="E143" s="6" t="s">
        <v>1270</v>
      </c>
      <c r="F143" s="6" t="s">
        <v>1263</v>
      </c>
      <c r="G143" s="6" t="s">
        <v>717</v>
      </c>
      <c r="H143" s="6" t="s">
        <v>1264</v>
      </c>
      <c r="I143" s="6" t="s">
        <v>258</v>
      </c>
      <c r="J143" s="6" t="s">
        <v>1268</v>
      </c>
      <c r="K143" s="6" t="s">
        <v>1269</v>
      </c>
      <c r="L143" s="6" t="s">
        <v>1262</v>
      </c>
      <c r="O143" s="6">
        <v>19</v>
      </c>
      <c r="P143" s="6" t="s">
        <v>1271</v>
      </c>
      <c r="AX143" s="6">
        <v>4.32</v>
      </c>
      <c r="AY143" s="6">
        <v>10.51</v>
      </c>
      <c r="BB143" s="6">
        <v>0.05</v>
      </c>
      <c r="BI143" s="6">
        <v>1.63</v>
      </c>
      <c r="BJ143" s="6">
        <v>4.0199999999999996</v>
      </c>
      <c r="BM143" s="6">
        <v>1.7999999999999999E-2</v>
      </c>
    </row>
    <row r="144" spans="1:83" s="6" customFormat="1" x14ac:dyDescent="0.3">
      <c r="A144" s="6">
        <v>94</v>
      </c>
      <c r="B144" s="6" t="s">
        <v>1266</v>
      </c>
      <c r="C144" s="6" t="s">
        <v>1270</v>
      </c>
      <c r="D144" s="6">
        <v>4.0000000000000002E-4</v>
      </c>
      <c r="E144" s="6" t="s">
        <v>1270</v>
      </c>
      <c r="F144" s="6" t="s">
        <v>1263</v>
      </c>
      <c r="G144" s="6" t="s">
        <v>717</v>
      </c>
      <c r="H144" s="6" t="s">
        <v>1273</v>
      </c>
      <c r="J144" s="6" t="s">
        <v>1268</v>
      </c>
      <c r="K144" s="6" t="s">
        <v>1269</v>
      </c>
      <c r="L144" s="6" t="s">
        <v>1262</v>
      </c>
      <c r="O144" s="6">
        <v>20</v>
      </c>
      <c r="P144" s="6" t="s">
        <v>1271</v>
      </c>
      <c r="AX144" s="6">
        <v>10.86</v>
      </c>
      <c r="AY144" s="6">
        <v>9.2899999999999991</v>
      </c>
      <c r="BB144" s="6">
        <v>0.05</v>
      </c>
      <c r="BI144" s="6">
        <v>0.88</v>
      </c>
      <c r="BJ144" s="6">
        <v>0.74</v>
      </c>
      <c r="BM144" s="6">
        <v>4.0000000000000001E-3</v>
      </c>
      <c r="BT144" s="7">
        <f>(BI143-BI144)/BI143*100</f>
        <v>46.012269938650299</v>
      </c>
      <c r="BU144" s="7">
        <f t="shared" ref="BU144:BX144" si="35">(BJ143-BJ144)/BJ143*100</f>
        <v>81.592039800995025</v>
      </c>
      <c r="BV144" s="7"/>
      <c r="BW144" s="7"/>
      <c r="BX144" s="7">
        <f t="shared" si="35"/>
        <v>77.777777777777786</v>
      </c>
    </row>
    <row r="145" spans="1:76" s="6" customFormat="1" x14ac:dyDescent="0.3">
      <c r="A145" s="6">
        <v>94</v>
      </c>
      <c r="B145" s="6" t="s">
        <v>1265</v>
      </c>
      <c r="C145" s="6" t="s">
        <v>1270</v>
      </c>
      <c r="D145" s="6">
        <v>4.0000000000000002E-4</v>
      </c>
      <c r="E145" s="6" t="s">
        <v>1270</v>
      </c>
      <c r="F145" s="6" t="s">
        <v>1263</v>
      </c>
      <c r="G145" s="6" t="s">
        <v>717</v>
      </c>
      <c r="H145" s="6" t="s">
        <v>1272</v>
      </c>
      <c r="I145" s="6" t="s">
        <v>1272</v>
      </c>
      <c r="J145" s="6" t="s">
        <v>1268</v>
      </c>
      <c r="K145" s="6" t="s">
        <v>1269</v>
      </c>
      <c r="L145" s="6" t="s">
        <v>1262</v>
      </c>
      <c r="O145" s="6">
        <v>21</v>
      </c>
      <c r="P145" s="6" t="s">
        <v>1271</v>
      </c>
      <c r="AX145" s="6">
        <v>2.71</v>
      </c>
      <c r="AY145" s="6">
        <v>10.15</v>
      </c>
      <c r="BB145" s="6">
        <v>0.08</v>
      </c>
      <c r="BI145" s="6">
        <v>0.68</v>
      </c>
      <c r="BJ145" s="6">
        <v>2.52</v>
      </c>
      <c r="BM145" s="6">
        <v>1.7999999999999999E-2</v>
      </c>
      <c r="BT145" s="7">
        <f>(BI143-BI145)/BI143*100</f>
        <v>58.282208588957054</v>
      </c>
      <c r="BU145" s="7">
        <f t="shared" ref="BU145:BX145" si="36">(BJ143-BJ145)/BJ143*100</f>
        <v>37.313432835820883</v>
      </c>
      <c r="BV145" s="7"/>
      <c r="BW145" s="7"/>
      <c r="BX145" s="7">
        <f t="shared" si="36"/>
        <v>0</v>
      </c>
    </row>
    <row r="146" spans="1:76" s="6" customFormat="1" x14ac:dyDescent="0.3">
      <c r="A146" s="6">
        <v>94</v>
      </c>
      <c r="B146" s="6" t="s">
        <v>1267</v>
      </c>
      <c r="C146" s="6" t="s">
        <v>1270</v>
      </c>
      <c r="D146" s="6">
        <v>4.0000000000000002E-4</v>
      </c>
      <c r="E146" s="6" t="s">
        <v>1270</v>
      </c>
      <c r="F146" s="6" t="s">
        <v>1263</v>
      </c>
      <c r="G146" s="6" t="s">
        <v>717</v>
      </c>
      <c r="H146" s="6" t="s">
        <v>1274</v>
      </c>
      <c r="I146" s="6" t="s">
        <v>1274</v>
      </c>
      <c r="J146" s="6" t="s">
        <v>1268</v>
      </c>
      <c r="K146" s="6" t="s">
        <v>1269</v>
      </c>
      <c r="L146" s="6" t="s">
        <v>1262</v>
      </c>
      <c r="O146" s="6">
        <v>22</v>
      </c>
      <c r="P146" s="6" t="s">
        <v>1271</v>
      </c>
      <c r="AX146" s="6">
        <v>4.16</v>
      </c>
      <c r="AY146" s="6">
        <v>12.37</v>
      </c>
      <c r="BB146" s="6">
        <v>0.08</v>
      </c>
      <c r="BI146" s="6">
        <v>0.01</v>
      </c>
      <c r="BJ146" s="6">
        <v>0.04</v>
      </c>
      <c r="BM146" s="6">
        <v>1E-3</v>
      </c>
      <c r="BT146" s="7">
        <f>(BI143-BI146)/BI143*100</f>
        <v>99.386503067484668</v>
      </c>
      <c r="BU146" s="7">
        <f t="shared" ref="BU146:BX146" si="37">(BJ143-BJ146)/BJ143*100</f>
        <v>99.00497512437812</v>
      </c>
      <c r="BV146" s="7"/>
      <c r="BW146" s="7"/>
      <c r="BX146" s="7">
        <f t="shared" si="37"/>
        <v>94.444444444444443</v>
      </c>
    </row>
    <row r="147" spans="1:76" s="6" customFormat="1" x14ac:dyDescent="0.3">
      <c r="A147" s="6">
        <v>94</v>
      </c>
      <c r="B147" s="6" t="s">
        <v>1261</v>
      </c>
      <c r="C147" s="6" t="s">
        <v>1270</v>
      </c>
      <c r="D147" s="6">
        <v>4.0000000000000002E-4</v>
      </c>
      <c r="E147" s="6" t="s">
        <v>1270</v>
      </c>
      <c r="F147" s="6" t="s">
        <v>1263</v>
      </c>
      <c r="G147" s="6" t="s">
        <v>717</v>
      </c>
      <c r="H147" s="6" t="s">
        <v>1264</v>
      </c>
      <c r="I147" s="6" t="s">
        <v>258</v>
      </c>
      <c r="J147" s="6" t="s">
        <v>1268</v>
      </c>
      <c r="K147" s="6" t="s">
        <v>1269</v>
      </c>
      <c r="L147" s="6" t="s">
        <v>1262</v>
      </c>
      <c r="O147" s="6">
        <v>23</v>
      </c>
      <c r="P147" s="6" t="s">
        <v>1271</v>
      </c>
      <c r="AX147" s="6">
        <v>0.01</v>
      </c>
      <c r="AY147" s="6">
        <v>5.85</v>
      </c>
      <c r="BB147" s="6">
        <v>0.03</v>
      </c>
      <c r="BI147" s="6">
        <v>0.01</v>
      </c>
      <c r="BJ147" s="6">
        <v>2.1800000000000002</v>
      </c>
      <c r="BM147" s="6">
        <v>0.01</v>
      </c>
    </row>
    <row r="148" spans="1:76" s="6" customFormat="1" x14ac:dyDescent="0.3">
      <c r="A148" s="6">
        <v>94</v>
      </c>
      <c r="B148" s="6" t="s">
        <v>1266</v>
      </c>
      <c r="C148" s="6" t="s">
        <v>1270</v>
      </c>
      <c r="D148" s="6">
        <v>4.0000000000000002E-4</v>
      </c>
      <c r="E148" s="6" t="s">
        <v>1270</v>
      </c>
      <c r="F148" s="6" t="s">
        <v>1263</v>
      </c>
      <c r="G148" s="6" t="s">
        <v>717</v>
      </c>
      <c r="H148" s="6" t="s">
        <v>1273</v>
      </c>
      <c r="J148" s="6" t="s">
        <v>1268</v>
      </c>
      <c r="K148" s="6" t="s">
        <v>1269</v>
      </c>
      <c r="L148" s="6" t="s">
        <v>1262</v>
      </c>
      <c r="O148" s="6">
        <v>24</v>
      </c>
      <c r="P148" s="6" t="s">
        <v>1271</v>
      </c>
      <c r="AX148" s="6">
        <v>0.01</v>
      </c>
      <c r="AY148" s="6">
        <v>5.65</v>
      </c>
      <c r="BB148" s="6">
        <v>0.03</v>
      </c>
      <c r="BI148" s="6">
        <v>0.01</v>
      </c>
      <c r="BJ148" s="6">
        <v>0.96</v>
      </c>
      <c r="BM148" s="6">
        <v>4.0000000000000001E-3</v>
      </c>
      <c r="BT148" s="7">
        <f>(BI147-BI148)/BI147*100</f>
        <v>0</v>
      </c>
      <c r="BU148" s="7">
        <f t="shared" ref="BU148:BX148" si="38">(BJ147-BJ148)/BJ147*100</f>
        <v>55.963302752293586</v>
      </c>
      <c r="BV148" s="7"/>
      <c r="BW148" s="7"/>
      <c r="BX148" s="7">
        <f t="shared" si="38"/>
        <v>60</v>
      </c>
    </row>
    <row r="149" spans="1:76" s="6" customFormat="1" x14ac:dyDescent="0.3">
      <c r="A149" s="6">
        <v>94</v>
      </c>
      <c r="B149" s="6" t="s">
        <v>1265</v>
      </c>
      <c r="C149" s="6" t="s">
        <v>1270</v>
      </c>
      <c r="D149" s="6">
        <v>4.0000000000000002E-4</v>
      </c>
      <c r="E149" s="6" t="s">
        <v>1270</v>
      </c>
      <c r="F149" s="6" t="s">
        <v>1263</v>
      </c>
      <c r="G149" s="6" t="s">
        <v>717</v>
      </c>
      <c r="H149" s="6" t="s">
        <v>1272</v>
      </c>
      <c r="I149" s="6" t="s">
        <v>1272</v>
      </c>
      <c r="J149" s="6" t="s">
        <v>1268</v>
      </c>
      <c r="K149" s="6" t="s">
        <v>1269</v>
      </c>
      <c r="L149" s="6" t="s">
        <v>1262</v>
      </c>
      <c r="O149" s="6">
        <v>25</v>
      </c>
      <c r="P149" s="6" t="s">
        <v>1271</v>
      </c>
      <c r="AX149" s="6">
        <v>0.01</v>
      </c>
      <c r="AY149" s="6">
        <v>5.87</v>
      </c>
      <c r="BB149" s="6">
        <v>0.02</v>
      </c>
      <c r="BI149" s="6">
        <v>0.01</v>
      </c>
      <c r="BJ149" s="6">
        <v>0.77</v>
      </c>
      <c r="BM149" s="6">
        <v>2E-3</v>
      </c>
      <c r="BT149" s="7">
        <f>(BI147-BI149)/BI147*100</f>
        <v>0</v>
      </c>
      <c r="BU149" s="7">
        <f t="shared" ref="BU149:BX149" si="39">(BJ147-BJ149)/BJ147*100</f>
        <v>64.678899082568805</v>
      </c>
      <c r="BV149" s="7"/>
      <c r="BW149" s="7"/>
      <c r="BX149" s="7">
        <f t="shared" si="39"/>
        <v>80</v>
      </c>
    </row>
    <row r="150" spans="1:76" s="6" customFormat="1" x14ac:dyDescent="0.3">
      <c r="A150" s="6">
        <v>94</v>
      </c>
      <c r="B150" s="6" t="s">
        <v>1267</v>
      </c>
      <c r="C150" s="6" t="s">
        <v>1270</v>
      </c>
      <c r="D150" s="6">
        <v>4.0000000000000002E-4</v>
      </c>
      <c r="E150" s="6" t="s">
        <v>1270</v>
      </c>
      <c r="F150" s="6" t="s">
        <v>1263</v>
      </c>
      <c r="G150" s="6" t="s">
        <v>717</v>
      </c>
      <c r="H150" s="6" t="s">
        <v>1274</v>
      </c>
      <c r="I150" s="6" t="s">
        <v>1274</v>
      </c>
      <c r="J150" s="6" t="s">
        <v>1268</v>
      </c>
      <c r="K150" s="6" t="s">
        <v>1269</v>
      </c>
      <c r="L150" s="6" t="s">
        <v>1262</v>
      </c>
      <c r="O150" s="6">
        <v>26</v>
      </c>
      <c r="P150" s="6" t="s">
        <v>1271</v>
      </c>
      <c r="AX150" s="6">
        <v>0.01</v>
      </c>
      <c r="AY150" s="6">
        <v>5.72</v>
      </c>
      <c r="BB150" s="6">
        <v>0.02</v>
      </c>
      <c r="BI150" s="6">
        <v>0.01</v>
      </c>
      <c r="BJ150" s="6">
        <v>1.37</v>
      </c>
      <c r="BM150" s="6">
        <v>6.0000000000000001E-3</v>
      </c>
      <c r="BT150" s="7">
        <f>(BI147-BI150)/BI147*100</f>
        <v>0</v>
      </c>
      <c r="BU150" s="7">
        <f t="shared" ref="BU150:BX150" si="40">(BJ147-BJ150)/BJ147*100</f>
        <v>37.155963302752291</v>
      </c>
      <c r="BV150" s="7"/>
      <c r="BW150" s="7"/>
      <c r="BX150" s="7">
        <f t="shared" si="40"/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0"/>
  <sheetViews>
    <sheetView topLeftCell="AJ1" workbookViewId="0">
      <pane ySplit="1" topLeftCell="A224" activePane="bottomLeft" state="frozen"/>
      <selection pane="bottomLeft" activeCell="K181" sqref="K181:K250"/>
    </sheetView>
  </sheetViews>
  <sheetFormatPr defaultRowHeight="14.4" x14ac:dyDescent="0.3"/>
  <cols>
    <col min="8" max="37" width="8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4</v>
      </c>
      <c r="B2" s="4" t="s">
        <v>132</v>
      </c>
      <c r="C2" s="4" t="s">
        <v>62</v>
      </c>
      <c r="D2" s="4">
        <v>0.1</v>
      </c>
      <c r="E2" s="4" t="s">
        <v>946</v>
      </c>
      <c r="G2" s="4" t="s">
        <v>133</v>
      </c>
      <c r="H2" s="4" t="s">
        <v>52</v>
      </c>
      <c r="J2" s="4" t="s">
        <v>130</v>
      </c>
      <c r="K2" s="4" t="s">
        <v>131</v>
      </c>
      <c r="L2" s="4" t="s">
        <v>134</v>
      </c>
      <c r="Q2" s="4">
        <v>7.6</v>
      </c>
      <c r="AB2" s="4">
        <v>13.6</v>
      </c>
      <c r="AI2" s="4">
        <v>2.36</v>
      </c>
      <c r="AM2" s="5">
        <f>(AB3-AB2)/AB3*100</f>
        <v>40.08810572687225</v>
      </c>
      <c r="AT2" s="5">
        <f>(AI3-AI2)/AI3*100</f>
        <v>44.470588235294123</v>
      </c>
      <c r="AX2" s="4">
        <v>2.4300000000000002</v>
      </c>
      <c r="BI2" s="4">
        <v>2.15</v>
      </c>
      <c r="BP2" s="4">
        <v>6.63</v>
      </c>
      <c r="BT2" s="5">
        <f>(BI3-BI2)/BI3*100</f>
        <v>-34.374999999999986</v>
      </c>
      <c r="CA2" s="5">
        <f>(BP3-BP2)/BP3*100</f>
        <v>-38.70292887029288</v>
      </c>
      <c r="CE2" s="4" t="s">
        <v>135</v>
      </c>
    </row>
    <row r="3" spans="1:83" s="4" customFormat="1" x14ac:dyDescent="0.3">
      <c r="A3" s="4">
        <v>4</v>
      </c>
      <c r="B3" s="4" t="s">
        <v>129</v>
      </c>
      <c r="C3" s="4" t="s">
        <v>62</v>
      </c>
      <c r="D3" s="4">
        <v>0.1</v>
      </c>
      <c r="E3" s="4" t="s">
        <v>946</v>
      </c>
      <c r="G3" s="4" t="s">
        <v>133</v>
      </c>
      <c r="H3" s="4" t="s">
        <v>52</v>
      </c>
      <c r="J3" s="4" t="s">
        <v>130</v>
      </c>
      <c r="K3" s="4" t="s">
        <v>131</v>
      </c>
      <c r="L3" s="4" t="s">
        <v>134</v>
      </c>
      <c r="Q3" s="4">
        <v>9.9</v>
      </c>
      <c r="AB3" s="4">
        <v>22.7</v>
      </c>
      <c r="AI3" s="4">
        <v>4.25</v>
      </c>
      <c r="AX3" s="4">
        <v>2.79</v>
      </c>
      <c r="BI3" s="4">
        <v>1.6</v>
      </c>
      <c r="BP3" s="4">
        <v>4.78</v>
      </c>
      <c r="CE3" s="4" t="s">
        <v>213</v>
      </c>
    </row>
    <row r="4" spans="1:83" s="4" customFormat="1" x14ac:dyDescent="0.3">
      <c r="A4" s="4">
        <v>4</v>
      </c>
      <c r="B4" s="4" t="s">
        <v>132</v>
      </c>
      <c r="C4" s="4" t="s">
        <v>62</v>
      </c>
      <c r="D4" s="4">
        <v>0.1</v>
      </c>
      <c r="E4" s="4" t="s">
        <v>946</v>
      </c>
      <c r="G4" s="4" t="s">
        <v>133</v>
      </c>
      <c r="H4" s="4" t="s">
        <v>52</v>
      </c>
      <c r="J4" s="4" t="s">
        <v>130</v>
      </c>
      <c r="K4" s="4" t="s">
        <v>131</v>
      </c>
      <c r="L4" s="4" t="s">
        <v>134</v>
      </c>
      <c r="Q4" s="4">
        <v>7</v>
      </c>
      <c r="AB4" s="4">
        <v>11.6</v>
      </c>
      <c r="AI4" s="4">
        <v>1.71</v>
      </c>
      <c r="AM4" s="5">
        <f>(AB5-AB4)/AB5*100</f>
        <v>54.863813229571988</v>
      </c>
      <c r="AT4" s="5">
        <f>(AI5-AI4)/AI5*100</f>
        <v>69.077757685352623</v>
      </c>
      <c r="AX4" s="4">
        <v>1.83</v>
      </c>
      <c r="BI4" s="4">
        <v>2.36</v>
      </c>
      <c r="BP4" s="4">
        <v>5.82</v>
      </c>
      <c r="BT4" s="5">
        <f>(BI5-BI4)/BI5*100</f>
        <v>-77.443609022556373</v>
      </c>
      <c r="CA4" s="5">
        <f>(BP5-BP4)/BP5*100</f>
        <v>-141.49377593360995</v>
      </c>
    </row>
    <row r="5" spans="1:83" s="4" customFormat="1" x14ac:dyDescent="0.3">
      <c r="A5" s="4">
        <v>4</v>
      </c>
      <c r="B5" s="4" t="s">
        <v>129</v>
      </c>
      <c r="C5" s="4" t="s">
        <v>62</v>
      </c>
      <c r="D5" s="4">
        <v>0.1</v>
      </c>
      <c r="E5" s="4" t="s">
        <v>946</v>
      </c>
      <c r="G5" s="4" t="s">
        <v>133</v>
      </c>
      <c r="H5" s="4" t="s">
        <v>52</v>
      </c>
      <c r="J5" s="4" t="s">
        <v>130</v>
      </c>
      <c r="K5" s="4" t="s">
        <v>131</v>
      </c>
      <c r="L5" s="4" t="s">
        <v>134</v>
      </c>
      <c r="Q5" s="4">
        <v>11.4</v>
      </c>
      <c r="AB5" s="4">
        <v>25.7</v>
      </c>
      <c r="AI5" s="4">
        <v>5.53</v>
      </c>
      <c r="AX5" s="4">
        <v>1.92</v>
      </c>
      <c r="BI5" s="4">
        <v>1.33</v>
      </c>
      <c r="BP5" s="4">
        <v>2.41</v>
      </c>
    </row>
    <row r="6" spans="1:83" s="4" customFormat="1" x14ac:dyDescent="0.3">
      <c r="A6" s="4">
        <v>4</v>
      </c>
      <c r="B6" s="4" t="s">
        <v>132</v>
      </c>
      <c r="C6" s="4" t="s">
        <v>62</v>
      </c>
      <c r="D6" s="4">
        <v>0.1</v>
      </c>
      <c r="E6" s="4" t="s">
        <v>946</v>
      </c>
      <c r="G6" s="4" t="s">
        <v>133</v>
      </c>
      <c r="H6" s="4" t="s">
        <v>52</v>
      </c>
      <c r="J6" s="4" t="s">
        <v>130</v>
      </c>
      <c r="K6" s="4" t="s">
        <v>131</v>
      </c>
      <c r="L6" s="4" t="s">
        <v>134</v>
      </c>
      <c r="Q6" s="4">
        <v>8.6999999999999993</v>
      </c>
      <c r="AB6" s="4">
        <v>15.7</v>
      </c>
      <c r="AI6" s="4">
        <v>2.76</v>
      </c>
      <c r="AM6" s="5">
        <f>(AB7-AB6)/AB7*100</f>
        <v>37.200000000000003</v>
      </c>
      <c r="AT6" s="5">
        <f>(AI7-AI6)/AI7*100</f>
        <v>9.8039215686274588</v>
      </c>
      <c r="AX6" s="4">
        <v>1.62</v>
      </c>
      <c r="BI6" s="4">
        <v>1.48</v>
      </c>
      <c r="BP6" s="4">
        <v>8.1</v>
      </c>
      <c r="BT6" s="5">
        <f>(BI7-BI6)/BI7*100</f>
        <v>-5.7142857142857197</v>
      </c>
      <c r="CA6" s="5">
        <f>(BP7-BP6)/BP7*100</f>
        <v>-116.57754010695184</v>
      </c>
    </row>
    <row r="7" spans="1:83" s="4" customFormat="1" x14ac:dyDescent="0.3">
      <c r="A7" s="4">
        <v>4</v>
      </c>
      <c r="B7" s="4" t="s">
        <v>129</v>
      </c>
      <c r="C7" s="4" t="s">
        <v>62</v>
      </c>
      <c r="D7" s="4">
        <v>0.1</v>
      </c>
      <c r="E7" s="4" t="s">
        <v>946</v>
      </c>
      <c r="G7" s="4" t="s">
        <v>133</v>
      </c>
      <c r="H7" s="4" t="s">
        <v>52</v>
      </c>
      <c r="J7" s="4" t="s">
        <v>130</v>
      </c>
      <c r="K7" s="4" t="s">
        <v>131</v>
      </c>
      <c r="L7" s="4" t="s">
        <v>134</v>
      </c>
      <c r="Q7" s="4">
        <v>9.8000000000000007</v>
      </c>
      <c r="AB7" s="4">
        <v>25</v>
      </c>
      <c r="AI7" s="4">
        <v>3.06</v>
      </c>
      <c r="AX7" s="4">
        <v>3.11</v>
      </c>
      <c r="BI7" s="4">
        <v>1.4</v>
      </c>
      <c r="BP7" s="4">
        <v>3.74</v>
      </c>
    </row>
    <row r="8" spans="1:83" s="4" customFormat="1" x14ac:dyDescent="0.3">
      <c r="A8" s="4">
        <v>4</v>
      </c>
      <c r="B8" s="4" t="s">
        <v>132</v>
      </c>
      <c r="C8" s="4" t="s">
        <v>62</v>
      </c>
      <c r="D8" s="4">
        <v>0.1</v>
      </c>
      <c r="E8" s="4" t="s">
        <v>946</v>
      </c>
      <c r="G8" s="4" t="s">
        <v>133</v>
      </c>
      <c r="H8" s="4" t="s">
        <v>52</v>
      </c>
      <c r="J8" s="4" t="s">
        <v>130</v>
      </c>
      <c r="K8" s="4" t="s">
        <v>131</v>
      </c>
      <c r="L8" s="4" t="s">
        <v>134</v>
      </c>
      <c r="Q8" s="4">
        <v>8.3000000000000007</v>
      </c>
      <c r="AB8" s="4">
        <v>17.3</v>
      </c>
      <c r="AI8" s="4">
        <v>4.13</v>
      </c>
      <c r="AM8" s="5">
        <f>(AB9-AB8)/AB9*100</f>
        <v>41.750841750841751</v>
      </c>
      <c r="AT8" s="5">
        <f>(AI9-AI8)/AI9*100</f>
        <v>15.368852459016393</v>
      </c>
      <c r="AX8" s="4">
        <v>2.77</v>
      </c>
      <c r="BI8" s="4">
        <v>1.48</v>
      </c>
      <c r="BP8" s="4">
        <v>4.18</v>
      </c>
      <c r="BT8" s="5">
        <f>(BI9-BI8)/BI9*100</f>
        <v>-23.333333333333336</v>
      </c>
      <c r="CA8" s="5">
        <f>(BP9-BP8)/BP9*100</f>
        <v>-65.873015873015859</v>
      </c>
    </row>
    <row r="9" spans="1:83" s="4" customFormat="1" x14ac:dyDescent="0.3">
      <c r="A9" s="4">
        <v>4</v>
      </c>
      <c r="B9" s="4" t="s">
        <v>129</v>
      </c>
      <c r="C9" s="4" t="s">
        <v>62</v>
      </c>
      <c r="D9" s="4">
        <v>0.1</v>
      </c>
      <c r="E9" s="4" t="s">
        <v>946</v>
      </c>
      <c r="G9" s="4" t="s">
        <v>133</v>
      </c>
      <c r="H9" s="4" t="s">
        <v>52</v>
      </c>
      <c r="J9" s="4" t="s">
        <v>130</v>
      </c>
      <c r="K9" s="4" t="s">
        <v>131</v>
      </c>
      <c r="L9" s="4" t="s">
        <v>134</v>
      </c>
      <c r="Q9" s="4">
        <v>11.2</v>
      </c>
      <c r="AB9" s="4">
        <v>29.7</v>
      </c>
      <c r="AI9" s="4">
        <v>4.88</v>
      </c>
      <c r="AX9" s="4">
        <v>1.63</v>
      </c>
      <c r="BI9" s="4">
        <v>1.2</v>
      </c>
      <c r="BP9" s="4">
        <v>2.52</v>
      </c>
    </row>
    <row r="10" spans="1:83" s="6" customFormat="1" x14ac:dyDescent="0.3">
      <c r="A10" s="6">
        <v>9</v>
      </c>
      <c r="B10" s="6" t="s">
        <v>257</v>
      </c>
      <c r="D10" s="6" t="s">
        <v>255</v>
      </c>
      <c r="F10" s="6" t="s">
        <v>253</v>
      </c>
      <c r="G10" s="6" t="s">
        <v>254</v>
      </c>
      <c r="H10" s="6" t="s">
        <v>258</v>
      </c>
      <c r="J10" s="6" t="s">
        <v>259</v>
      </c>
      <c r="K10" s="6" t="s">
        <v>260</v>
      </c>
      <c r="L10" s="6" t="s">
        <v>261</v>
      </c>
      <c r="U10" s="6">
        <v>0.09</v>
      </c>
      <c r="AF10" s="6">
        <v>36</v>
      </c>
      <c r="AQ10" s="7">
        <f>(AF11-AF10)/AF11*100</f>
        <v>80</v>
      </c>
      <c r="CE10" s="6" t="s">
        <v>272</v>
      </c>
    </row>
    <row r="11" spans="1:83" s="6" customFormat="1" x14ac:dyDescent="0.3">
      <c r="A11" s="6">
        <v>9</v>
      </c>
      <c r="B11" s="6" t="s">
        <v>129</v>
      </c>
      <c r="D11" s="6" t="s">
        <v>256</v>
      </c>
      <c r="U11" s="6">
        <v>0.15</v>
      </c>
      <c r="AF11" s="6">
        <v>180</v>
      </c>
    </row>
    <row r="12" spans="1:83" s="8" customFormat="1" x14ac:dyDescent="0.3">
      <c r="A12" s="8">
        <v>10</v>
      </c>
      <c r="B12" s="8" t="s">
        <v>265</v>
      </c>
      <c r="C12" s="8" t="s">
        <v>62</v>
      </c>
      <c r="D12" s="8">
        <v>0.1</v>
      </c>
      <c r="E12" s="8">
        <v>2000</v>
      </c>
      <c r="G12" s="8" t="s">
        <v>133</v>
      </c>
      <c r="H12" s="8" t="s">
        <v>52</v>
      </c>
      <c r="J12" s="8" t="s">
        <v>130</v>
      </c>
      <c r="K12" s="8" t="s">
        <v>131</v>
      </c>
      <c r="L12" s="8" t="s">
        <v>134</v>
      </c>
      <c r="U12" s="8">
        <v>0.33</v>
      </c>
      <c r="V12" s="8">
        <v>0.88</v>
      </c>
      <c r="AF12" s="8">
        <v>0.28000000000000003</v>
      </c>
      <c r="AG12" s="8">
        <v>0.7</v>
      </c>
      <c r="AQ12" s="9">
        <f>(AF13-AF12)/AF13*100</f>
        <v>30</v>
      </c>
      <c r="AR12" s="9">
        <f>(AG13-AG12)/AG13*100</f>
        <v>9.0909090909090988</v>
      </c>
      <c r="CE12" s="8" t="s">
        <v>271</v>
      </c>
    </row>
    <row r="13" spans="1:83" s="8" customFormat="1" x14ac:dyDescent="0.3">
      <c r="A13" s="8">
        <v>10</v>
      </c>
      <c r="B13" s="8" t="s">
        <v>266</v>
      </c>
      <c r="C13" s="8" t="s">
        <v>62</v>
      </c>
      <c r="D13" s="8">
        <v>0.1</v>
      </c>
      <c r="E13" s="8">
        <v>2000</v>
      </c>
      <c r="U13" s="8">
        <v>0.41</v>
      </c>
      <c r="V13" s="8">
        <v>0.8</v>
      </c>
      <c r="AF13" s="8">
        <v>0.4</v>
      </c>
      <c r="AG13" s="8">
        <v>0.77</v>
      </c>
    </row>
    <row r="14" spans="1:83" s="8" customFormat="1" x14ac:dyDescent="0.3">
      <c r="A14" s="8">
        <v>10</v>
      </c>
      <c r="B14" s="8" t="s">
        <v>265</v>
      </c>
      <c r="C14" s="8" t="s">
        <v>62</v>
      </c>
      <c r="D14" s="8">
        <v>0.1</v>
      </c>
      <c r="E14" s="8">
        <v>2001</v>
      </c>
      <c r="U14" s="8">
        <v>0.05</v>
      </c>
      <c r="V14" s="8">
        <v>0.55000000000000004</v>
      </c>
      <c r="AF14" s="8">
        <v>0.06</v>
      </c>
      <c r="AG14" s="8">
        <v>0.7</v>
      </c>
      <c r="AQ14" s="9">
        <f>(AF15-AF14)/AF15*100</f>
        <v>68.421052631578945</v>
      </c>
      <c r="AR14" s="9">
        <f>(AG15-AG14)/AG15*100</f>
        <v>44.000000000000007</v>
      </c>
    </row>
    <row r="15" spans="1:83" s="8" customFormat="1" x14ac:dyDescent="0.3">
      <c r="A15" s="8">
        <v>10</v>
      </c>
      <c r="B15" s="8" t="s">
        <v>266</v>
      </c>
      <c r="C15" s="8" t="s">
        <v>62</v>
      </c>
      <c r="D15" s="8">
        <v>0.1</v>
      </c>
      <c r="E15" s="8">
        <v>2001</v>
      </c>
      <c r="U15" s="8">
        <v>0.09</v>
      </c>
      <c r="V15" s="8">
        <v>0.59</v>
      </c>
      <c r="AF15" s="8">
        <v>0.19</v>
      </c>
      <c r="AG15" s="8">
        <v>1.25</v>
      </c>
    </row>
    <row r="16" spans="1:83" s="8" customFormat="1" x14ac:dyDescent="0.3">
      <c r="A16" s="8">
        <v>10</v>
      </c>
      <c r="B16" s="8" t="s">
        <v>265</v>
      </c>
      <c r="C16" s="8" t="s">
        <v>62</v>
      </c>
      <c r="D16" s="8">
        <v>0.1</v>
      </c>
      <c r="E16" s="8">
        <v>2002</v>
      </c>
      <c r="U16" s="8">
        <v>0.21</v>
      </c>
      <c r="V16" s="8">
        <v>0.75</v>
      </c>
      <c r="AF16" s="8">
        <v>0.25</v>
      </c>
      <c r="AG16" s="8">
        <v>0.93</v>
      </c>
      <c r="AQ16" s="9">
        <f>(AF17-AF16)/AF17*100</f>
        <v>54.545454545454554</v>
      </c>
      <c r="AR16" s="9">
        <f>(AG17-AG16)/AG17*100</f>
        <v>50.531914893617014</v>
      </c>
    </row>
    <row r="17" spans="1:44" s="8" customFormat="1" x14ac:dyDescent="0.3">
      <c r="A17" s="8">
        <v>10</v>
      </c>
      <c r="B17" s="8" t="s">
        <v>266</v>
      </c>
      <c r="C17" s="8" t="s">
        <v>62</v>
      </c>
      <c r="D17" s="8">
        <v>0.1</v>
      </c>
      <c r="E17" s="8">
        <v>2002</v>
      </c>
      <c r="U17" s="8">
        <v>0.25</v>
      </c>
      <c r="V17" s="8">
        <v>0.87</v>
      </c>
      <c r="AF17" s="8">
        <v>0.55000000000000004</v>
      </c>
      <c r="AG17" s="8">
        <v>1.88</v>
      </c>
    </row>
    <row r="18" spans="1:44" s="8" customFormat="1" x14ac:dyDescent="0.3">
      <c r="A18" s="8">
        <v>10</v>
      </c>
      <c r="B18" s="8" t="s">
        <v>265</v>
      </c>
      <c r="C18" s="8" t="s">
        <v>62</v>
      </c>
      <c r="D18" s="8">
        <v>0.1</v>
      </c>
      <c r="E18" s="8">
        <v>2003</v>
      </c>
      <c r="U18" s="8">
        <v>0.13</v>
      </c>
      <c r="V18" s="8">
        <v>0.47</v>
      </c>
      <c r="AF18" s="8">
        <v>0.17</v>
      </c>
      <c r="AG18" s="8">
        <v>0.6</v>
      </c>
      <c r="AQ18" s="9">
        <f>(AF19-AF18)/AF19*100</f>
        <v>29.166666666666657</v>
      </c>
      <c r="AR18" s="9">
        <f>(AG19-AG18)/AG19*100</f>
        <v>9.0909090909090988</v>
      </c>
    </row>
    <row r="19" spans="1:44" s="8" customFormat="1" x14ac:dyDescent="0.3">
      <c r="A19" s="8">
        <v>10</v>
      </c>
      <c r="B19" s="8" t="s">
        <v>266</v>
      </c>
      <c r="C19" s="8" t="s">
        <v>62</v>
      </c>
      <c r="D19" s="8">
        <v>0.1</v>
      </c>
      <c r="E19" s="8">
        <v>2003</v>
      </c>
      <c r="U19" s="8">
        <v>0.14000000000000001</v>
      </c>
      <c r="V19" s="8">
        <v>0.4</v>
      </c>
      <c r="AF19" s="8">
        <v>0.24</v>
      </c>
      <c r="AG19" s="8">
        <v>0.66</v>
      </c>
    </row>
    <row r="20" spans="1:44" s="8" customFormat="1" x14ac:dyDescent="0.3">
      <c r="A20" s="8">
        <v>10</v>
      </c>
      <c r="B20" s="8" t="s">
        <v>267</v>
      </c>
      <c r="C20" s="8" t="s">
        <v>62</v>
      </c>
      <c r="D20" s="8">
        <v>0.1</v>
      </c>
      <c r="E20" s="8">
        <v>2000</v>
      </c>
      <c r="U20" s="8">
        <v>0.73</v>
      </c>
      <c r="V20" s="8">
        <v>1.17</v>
      </c>
      <c r="AF20" s="8">
        <v>0.71</v>
      </c>
      <c r="AG20" s="8">
        <v>1.1399999999999999</v>
      </c>
      <c r="AQ20" s="9">
        <f>(AF21-AF20)/AF21*100</f>
        <v>-57.777777777777764</v>
      </c>
      <c r="AR20" s="9">
        <f>(AG21-AG20)/AG21*100</f>
        <v>-29.545454545454536</v>
      </c>
    </row>
    <row r="21" spans="1:44" s="8" customFormat="1" x14ac:dyDescent="0.3">
      <c r="A21" s="8">
        <v>10</v>
      </c>
      <c r="B21" s="8" t="s">
        <v>268</v>
      </c>
      <c r="C21" s="8" t="s">
        <v>62</v>
      </c>
      <c r="D21" s="8">
        <v>0.1</v>
      </c>
      <c r="E21" s="8">
        <v>2000</v>
      </c>
      <c r="U21" s="8">
        <v>0.46</v>
      </c>
      <c r="V21" s="8">
        <v>0.91</v>
      </c>
      <c r="AF21" s="8">
        <v>0.45</v>
      </c>
      <c r="AG21" s="8">
        <v>0.88</v>
      </c>
    </row>
    <row r="22" spans="1:44" s="8" customFormat="1" x14ac:dyDescent="0.3">
      <c r="A22" s="8">
        <v>10</v>
      </c>
      <c r="B22" s="8" t="s">
        <v>267</v>
      </c>
      <c r="C22" s="8" t="s">
        <v>62</v>
      </c>
      <c r="D22" s="8">
        <v>0.1</v>
      </c>
      <c r="E22" s="8">
        <v>2001</v>
      </c>
      <c r="U22" s="8">
        <v>0.11</v>
      </c>
      <c r="V22" s="8">
        <v>0.57999999999999996</v>
      </c>
      <c r="AF22" s="8">
        <v>0.21</v>
      </c>
      <c r="AG22" s="8">
        <v>1.06</v>
      </c>
      <c r="AQ22" s="9">
        <f>(AF23-AF22)/AF23*100</f>
        <v>38.235294117647065</v>
      </c>
      <c r="AR22" s="9">
        <f>(AG23-AG22)/AG23*100</f>
        <v>24.822695035460985</v>
      </c>
    </row>
    <row r="23" spans="1:44" s="8" customFormat="1" x14ac:dyDescent="0.3">
      <c r="A23" s="8">
        <v>10</v>
      </c>
      <c r="B23" s="8" t="s">
        <v>268</v>
      </c>
      <c r="C23" s="8" t="s">
        <v>62</v>
      </c>
      <c r="D23" s="8">
        <v>0.1</v>
      </c>
      <c r="E23" s="8">
        <v>2001</v>
      </c>
      <c r="U23" s="8">
        <v>0.15</v>
      </c>
      <c r="V23" s="8">
        <v>0.62</v>
      </c>
      <c r="AF23" s="8">
        <v>0.34</v>
      </c>
      <c r="AG23" s="8">
        <v>1.41</v>
      </c>
    </row>
    <row r="24" spans="1:44" s="8" customFormat="1" x14ac:dyDescent="0.3">
      <c r="A24" s="8">
        <v>10</v>
      </c>
      <c r="B24" s="8" t="s">
        <v>267</v>
      </c>
      <c r="C24" s="8" t="s">
        <v>62</v>
      </c>
      <c r="D24" s="8">
        <v>0.1</v>
      </c>
      <c r="E24" s="8">
        <v>2002</v>
      </c>
      <c r="U24" s="8">
        <v>0.53</v>
      </c>
      <c r="V24" s="8">
        <v>1.31</v>
      </c>
      <c r="AF24" s="8">
        <v>0.69</v>
      </c>
      <c r="AG24" s="8">
        <v>1.7</v>
      </c>
      <c r="AQ24" s="9">
        <f>(AF25-AF24)/AF25*100</f>
        <v>51.408450704225352</v>
      </c>
      <c r="AR24" s="9">
        <f>(AG25-AG24)/AG25*100</f>
        <v>51.00864553314122</v>
      </c>
    </row>
    <row r="25" spans="1:44" s="8" customFormat="1" x14ac:dyDescent="0.3">
      <c r="A25" s="8">
        <v>10</v>
      </c>
      <c r="B25" s="8" t="s">
        <v>268</v>
      </c>
      <c r="C25" s="8" t="s">
        <v>62</v>
      </c>
      <c r="D25" s="8">
        <v>0.1</v>
      </c>
      <c r="E25" s="8">
        <v>2002</v>
      </c>
      <c r="U25" s="8">
        <v>0.67</v>
      </c>
      <c r="V25" s="8">
        <v>1.6</v>
      </c>
      <c r="AF25" s="8">
        <v>1.42</v>
      </c>
      <c r="AG25" s="8">
        <v>3.47</v>
      </c>
    </row>
    <row r="26" spans="1:44" s="8" customFormat="1" x14ac:dyDescent="0.3">
      <c r="A26" s="8">
        <v>10</v>
      </c>
      <c r="B26" s="8" t="s">
        <v>267</v>
      </c>
      <c r="C26" s="8" t="s">
        <v>62</v>
      </c>
      <c r="D26" s="8">
        <v>0.1</v>
      </c>
      <c r="E26" s="8">
        <v>2003</v>
      </c>
      <c r="U26" s="8">
        <v>0.23</v>
      </c>
      <c r="V26" s="8">
        <v>0.45</v>
      </c>
      <c r="AF26" s="8">
        <v>0.41</v>
      </c>
      <c r="AG26" s="8">
        <v>0.81</v>
      </c>
      <c r="AQ26" s="9">
        <f>(AF27-AF26)/AF27*100</f>
        <v>-20.588235294117631</v>
      </c>
      <c r="AR26" s="9">
        <f>(AG27-AG26)/AG27*100</f>
        <v>-14.084507042253536</v>
      </c>
    </row>
    <row r="27" spans="1:44" s="8" customFormat="1" x14ac:dyDescent="0.3">
      <c r="A27" s="8">
        <v>10</v>
      </c>
      <c r="B27" s="8" t="s">
        <v>268</v>
      </c>
      <c r="C27" s="8" t="s">
        <v>62</v>
      </c>
      <c r="D27" s="8">
        <v>0.1</v>
      </c>
      <c r="E27" s="8">
        <v>2003</v>
      </c>
      <c r="U27" s="8">
        <v>0.22</v>
      </c>
      <c r="V27" s="8">
        <v>0.45</v>
      </c>
      <c r="AF27" s="8">
        <v>0.34</v>
      </c>
      <c r="AG27" s="8">
        <v>0.71</v>
      </c>
    </row>
    <row r="28" spans="1:44" s="8" customFormat="1" x14ac:dyDescent="0.3">
      <c r="A28" s="8">
        <v>10</v>
      </c>
      <c r="B28" s="8" t="s">
        <v>269</v>
      </c>
      <c r="C28" s="8" t="s">
        <v>62</v>
      </c>
      <c r="D28" s="8">
        <v>0.1</v>
      </c>
      <c r="E28" s="8">
        <v>2000</v>
      </c>
      <c r="U28" s="8">
        <v>9.99</v>
      </c>
      <c r="V28" s="8">
        <v>13.9</v>
      </c>
      <c r="AF28" s="8">
        <v>10.9</v>
      </c>
      <c r="AG28" s="8">
        <v>15.2</v>
      </c>
      <c r="AQ28" s="9">
        <f>(AF29-AF28)/AF29*100</f>
        <v>-4.8076923076923075</v>
      </c>
      <c r="AR28" s="9">
        <f>(AG29-AG28)/AG29*100</f>
        <v>-8.5714285714285658</v>
      </c>
    </row>
    <row r="29" spans="1:44" s="8" customFormat="1" x14ac:dyDescent="0.3">
      <c r="A29" s="8">
        <v>10</v>
      </c>
      <c r="B29" s="8" t="s">
        <v>270</v>
      </c>
      <c r="C29" s="8" t="s">
        <v>62</v>
      </c>
      <c r="D29" s="8">
        <v>0.1</v>
      </c>
      <c r="E29" s="8">
        <v>2000</v>
      </c>
      <c r="U29" s="8">
        <v>5.55</v>
      </c>
      <c r="V29" s="8">
        <v>7.41</v>
      </c>
      <c r="AF29" s="8">
        <v>10.4</v>
      </c>
      <c r="AG29" s="8">
        <v>14</v>
      </c>
    </row>
    <row r="30" spans="1:44" s="8" customFormat="1" x14ac:dyDescent="0.3">
      <c r="A30" s="8">
        <v>10</v>
      </c>
      <c r="B30" s="8" t="s">
        <v>269</v>
      </c>
      <c r="C30" s="8" t="s">
        <v>62</v>
      </c>
      <c r="D30" s="8">
        <v>0.1</v>
      </c>
      <c r="E30" s="8">
        <v>2001</v>
      </c>
      <c r="U30" s="8">
        <v>2.13</v>
      </c>
      <c r="V30" s="8">
        <v>2.71</v>
      </c>
      <c r="AF30" s="8">
        <v>4.28</v>
      </c>
      <c r="AG30" s="8">
        <v>5.41</v>
      </c>
      <c r="AQ30" s="9">
        <f>(AF31-AF30)/AF31*100</f>
        <v>-3.3816425120773088</v>
      </c>
      <c r="AR30" s="9">
        <f>(AG31-AG30)/AG31*100</f>
        <v>-5.2529182879377521</v>
      </c>
    </row>
    <row r="31" spans="1:44" s="8" customFormat="1" x14ac:dyDescent="0.3">
      <c r="A31" s="8">
        <v>10</v>
      </c>
      <c r="B31" s="8" t="s">
        <v>270</v>
      </c>
      <c r="C31" s="8" t="s">
        <v>62</v>
      </c>
      <c r="D31" s="8">
        <v>0.1</v>
      </c>
      <c r="E31" s="8">
        <v>2001</v>
      </c>
      <c r="U31" s="8">
        <v>1.39</v>
      </c>
      <c r="V31" s="8">
        <v>1.72</v>
      </c>
      <c r="AF31" s="8">
        <v>4.1399999999999997</v>
      </c>
      <c r="AG31" s="8">
        <v>5.14</v>
      </c>
    </row>
    <row r="32" spans="1:44" s="8" customFormat="1" x14ac:dyDescent="0.3">
      <c r="A32" s="8">
        <v>10</v>
      </c>
      <c r="B32" s="8" t="s">
        <v>269</v>
      </c>
      <c r="C32" s="8" t="s">
        <v>62</v>
      </c>
      <c r="D32" s="8">
        <v>0.1</v>
      </c>
      <c r="E32" s="8">
        <v>2002</v>
      </c>
      <c r="U32" s="8">
        <v>5.34</v>
      </c>
      <c r="V32" s="8">
        <v>6.68</v>
      </c>
      <c r="AF32" s="8">
        <v>5.83</v>
      </c>
      <c r="AG32" s="8">
        <v>7.33</v>
      </c>
      <c r="AQ32" s="9">
        <f>(AF33-AF32)/AF33*100</f>
        <v>38.372093023255822</v>
      </c>
      <c r="AR32" s="9">
        <f>(AG33-AG32)/AG33*100</f>
        <v>41.36</v>
      </c>
    </row>
    <row r="33" spans="1:44" s="8" customFormat="1" x14ac:dyDescent="0.3">
      <c r="A33" s="8">
        <v>10</v>
      </c>
      <c r="B33" s="8" t="s">
        <v>270</v>
      </c>
      <c r="C33" s="8" t="s">
        <v>62</v>
      </c>
      <c r="D33" s="8">
        <v>0.1</v>
      </c>
      <c r="E33" s="8">
        <v>2002</v>
      </c>
      <c r="U33" s="8">
        <v>3.41</v>
      </c>
      <c r="V33" s="8">
        <v>4.5</v>
      </c>
      <c r="AF33" s="8">
        <v>9.4600000000000009</v>
      </c>
      <c r="AG33" s="8">
        <v>12.5</v>
      </c>
    </row>
    <row r="34" spans="1:44" s="8" customFormat="1" x14ac:dyDescent="0.3">
      <c r="A34" s="8">
        <v>10</v>
      </c>
      <c r="B34" s="8" t="s">
        <v>269</v>
      </c>
      <c r="C34" s="8" t="s">
        <v>62</v>
      </c>
      <c r="D34" s="8">
        <v>0.1</v>
      </c>
      <c r="E34" s="8">
        <v>2003</v>
      </c>
      <c r="U34" s="8">
        <v>0.95</v>
      </c>
      <c r="V34" s="8">
        <v>1.57</v>
      </c>
      <c r="AF34" s="8">
        <v>1.35</v>
      </c>
      <c r="AG34" s="8">
        <v>2.23</v>
      </c>
      <c r="AQ34" s="9">
        <f>(AF35-AF34)/AF35*100</f>
        <v>-20.535714285714281</v>
      </c>
      <c r="AR34" s="9">
        <f>(AG35-AG34)/AG35*100</f>
        <v>-20.540540540540533</v>
      </c>
    </row>
    <row r="35" spans="1:44" s="8" customFormat="1" x14ac:dyDescent="0.3">
      <c r="A35" s="8">
        <v>10</v>
      </c>
      <c r="B35" s="8" t="s">
        <v>270</v>
      </c>
      <c r="C35" s="8" t="s">
        <v>62</v>
      </c>
      <c r="D35" s="8">
        <v>0.1</v>
      </c>
      <c r="E35" s="8">
        <v>2003</v>
      </c>
      <c r="U35" s="8">
        <v>0.57999999999999996</v>
      </c>
      <c r="V35" s="8">
        <v>0.95</v>
      </c>
      <c r="AF35" s="8">
        <v>1.1200000000000001</v>
      </c>
      <c r="AG35" s="8">
        <v>1.85</v>
      </c>
    </row>
    <row r="36" spans="1:44" s="4" customFormat="1" x14ac:dyDescent="0.3">
      <c r="A36" s="4">
        <v>15</v>
      </c>
      <c r="B36" s="4" t="s">
        <v>273</v>
      </c>
      <c r="C36" s="4" t="s">
        <v>71</v>
      </c>
      <c r="D36" s="4" t="s">
        <v>275</v>
      </c>
      <c r="E36" s="4" t="s">
        <v>276</v>
      </c>
      <c r="F36" s="4" t="s">
        <v>277</v>
      </c>
      <c r="G36" s="4" t="s">
        <v>133</v>
      </c>
      <c r="AM36" s="4">
        <v>25</v>
      </c>
      <c r="AN36" s="4">
        <v>53</v>
      </c>
      <c r="AQ36" s="4">
        <v>-61</v>
      </c>
      <c r="AR36" s="4">
        <v>18</v>
      </c>
    </row>
    <row r="37" spans="1:44" s="4" customFormat="1" x14ac:dyDescent="0.3">
      <c r="A37" s="4">
        <v>15</v>
      </c>
      <c r="B37" s="4" t="s">
        <v>274</v>
      </c>
      <c r="C37" s="4" t="s">
        <v>71</v>
      </c>
      <c r="D37" s="4" t="s">
        <v>275</v>
      </c>
      <c r="E37" s="4" t="s">
        <v>276</v>
      </c>
      <c r="AM37" s="4">
        <v>34</v>
      </c>
      <c r="AN37" s="4">
        <v>41</v>
      </c>
      <c r="AQ37" s="4">
        <v>-18</v>
      </c>
      <c r="AR37" s="4">
        <v>-11</v>
      </c>
    </row>
    <row r="38" spans="1:44" s="6" customFormat="1" x14ac:dyDescent="0.3">
      <c r="A38" s="6">
        <v>32</v>
      </c>
      <c r="B38" s="6" t="s">
        <v>129</v>
      </c>
      <c r="C38" s="6" t="s">
        <v>62</v>
      </c>
      <c r="D38" s="6">
        <v>14</v>
      </c>
      <c r="E38" s="6">
        <v>2007</v>
      </c>
      <c r="F38" s="6" t="s">
        <v>496</v>
      </c>
      <c r="G38" s="6" t="s">
        <v>286</v>
      </c>
      <c r="H38" s="6" t="s">
        <v>497</v>
      </c>
      <c r="J38" s="6" t="s">
        <v>498</v>
      </c>
      <c r="K38" s="6" t="s">
        <v>499</v>
      </c>
      <c r="L38" s="6" t="s">
        <v>62</v>
      </c>
      <c r="AB38" s="6">
        <v>75.5</v>
      </c>
    </row>
    <row r="39" spans="1:44" s="6" customFormat="1" x14ac:dyDescent="0.3">
      <c r="A39" s="6">
        <v>32</v>
      </c>
      <c r="B39" s="6" t="s">
        <v>495</v>
      </c>
      <c r="C39" s="6" t="s">
        <v>62</v>
      </c>
      <c r="D39" s="6">
        <v>11</v>
      </c>
      <c r="E39" s="6">
        <v>2007</v>
      </c>
      <c r="F39" s="6" t="s">
        <v>496</v>
      </c>
      <c r="G39" s="6" t="s">
        <v>286</v>
      </c>
      <c r="H39" s="6" t="s">
        <v>497</v>
      </c>
      <c r="J39" s="6" t="s">
        <v>498</v>
      </c>
      <c r="K39" s="6" t="s">
        <v>499</v>
      </c>
      <c r="L39" s="6" t="s">
        <v>62</v>
      </c>
      <c r="AB39" s="6">
        <v>11.7</v>
      </c>
      <c r="AM39" s="7">
        <f>(AB38-AB39)/AB38*100</f>
        <v>84.503311258278146</v>
      </c>
    </row>
    <row r="40" spans="1:44" s="6" customFormat="1" x14ac:dyDescent="0.3">
      <c r="A40" s="6">
        <v>32</v>
      </c>
      <c r="B40" s="6" t="s">
        <v>129</v>
      </c>
      <c r="C40" s="6" t="s">
        <v>62</v>
      </c>
      <c r="D40" s="6">
        <v>14</v>
      </c>
      <c r="E40" s="6">
        <v>2008</v>
      </c>
      <c r="F40" s="6" t="s">
        <v>496</v>
      </c>
      <c r="G40" s="6" t="s">
        <v>286</v>
      </c>
      <c r="H40" s="6" t="s">
        <v>497</v>
      </c>
      <c r="J40" s="6" t="s">
        <v>498</v>
      </c>
      <c r="K40" s="6" t="s">
        <v>499</v>
      </c>
      <c r="L40" s="6" t="s">
        <v>62</v>
      </c>
      <c r="AB40" s="6">
        <v>46.3</v>
      </c>
    </row>
    <row r="41" spans="1:44" s="6" customFormat="1" x14ac:dyDescent="0.3">
      <c r="A41" s="6">
        <v>32</v>
      </c>
      <c r="B41" s="6" t="s">
        <v>495</v>
      </c>
      <c r="C41" s="6" t="s">
        <v>62</v>
      </c>
      <c r="D41" s="6">
        <v>11</v>
      </c>
      <c r="E41" s="6">
        <v>2008</v>
      </c>
      <c r="F41" s="6" t="s">
        <v>496</v>
      </c>
      <c r="G41" s="6" t="s">
        <v>286</v>
      </c>
      <c r="H41" s="6" t="s">
        <v>497</v>
      </c>
      <c r="J41" s="6" t="s">
        <v>498</v>
      </c>
      <c r="K41" s="6" t="s">
        <v>499</v>
      </c>
      <c r="L41" s="6" t="s">
        <v>62</v>
      </c>
      <c r="AB41" s="6">
        <v>14</v>
      </c>
      <c r="AM41" s="7">
        <f>(AB40-AB41)/AB40*100</f>
        <v>69.762419006479476</v>
      </c>
    </row>
    <row r="42" spans="1:44" s="6" customFormat="1" x14ac:dyDescent="0.3">
      <c r="A42" s="6">
        <v>32</v>
      </c>
      <c r="B42" s="6" t="s">
        <v>129</v>
      </c>
      <c r="C42" s="6" t="s">
        <v>62</v>
      </c>
      <c r="D42" s="6">
        <v>14</v>
      </c>
      <c r="E42" s="6">
        <v>2009</v>
      </c>
      <c r="F42" s="6" t="s">
        <v>496</v>
      </c>
      <c r="G42" s="6" t="s">
        <v>286</v>
      </c>
      <c r="H42" s="6" t="s">
        <v>497</v>
      </c>
      <c r="J42" s="6" t="s">
        <v>498</v>
      </c>
      <c r="K42" s="6" t="s">
        <v>499</v>
      </c>
      <c r="L42" s="6" t="s">
        <v>62</v>
      </c>
      <c r="AB42" s="6">
        <v>49.7</v>
      </c>
    </row>
    <row r="43" spans="1:44" s="6" customFormat="1" x14ac:dyDescent="0.3">
      <c r="A43" s="6">
        <v>32</v>
      </c>
      <c r="B43" s="6" t="s">
        <v>495</v>
      </c>
      <c r="C43" s="6" t="s">
        <v>62</v>
      </c>
      <c r="D43" s="6">
        <v>11</v>
      </c>
      <c r="E43" s="6">
        <v>2009</v>
      </c>
      <c r="F43" s="6" t="s">
        <v>496</v>
      </c>
      <c r="G43" s="6" t="s">
        <v>286</v>
      </c>
      <c r="H43" s="6" t="s">
        <v>497</v>
      </c>
      <c r="J43" s="6" t="s">
        <v>498</v>
      </c>
      <c r="K43" s="6" t="s">
        <v>499</v>
      </c>
      <c r="L43" s="6" t="s">
        <v>62</v>
      </c>
      <c r="AB43" s="6">
        <v>25.2</v>
      </c>
      <c r="AM43" s="7">
        <f>(AB42-AB43)/AB42*100</f>
        <v>49.295774647887328</v>
      </c>
    </row>
    <row r="44" spans="1:44" s="8" customFormat="1" x14ac:dyDescent="0.3">
      <c r="A44" s="8">
        <v>36</v>
      </c>
      <c r="B44" s="8" t="s">
        <v>541</v>
      </c>
      <c r="C44" s="8" t="s">
        <v>62</v>
      </c>
      <c r="D44" s="8">
        <v>3.2</v>
      </c>
      <c r="E44" s="8">
        <v>2008</v>
      </c>
      <c r="F44" s="8" t="s">
        <v>545</v>
      </c>
      <c r="G44" s="8" t="s">
        <v>37</v>
      </c>
      <c r="H44" s="8" t="s">
        <v>497</v>
      </c>
      <c r="J44" s="8" t="s">
        <v>546</v>
      </c>
      <c r="K44" s="8" t="s">
        <v>547</v>
      </c>
      <c r="L44" s="8" t="s">
        <v>62</v>
      </c>
      <c r="Q44" s="8">
        <v>15.7</v>
      </c>
      <c r="AB44" s="8">
        <v>76.5</v>
      </c>
    </row>
    <row r="45" spans="1:44" s="8" customFormat="1" x14ac:dyDescent="0.3">
      <c r="A45" s="8">
        <v>36</v>
      </c>
      <c r="B45" s="8" t="s">
        <v>543</v>
      </c>
      <c r="C45" s="8" t="s">
        <v>62</v>
      </c>
      <c r="D45" s="8">
        <v>3.2</v>
      </c>
      <c r="E45" s="8">
        <v>2008</v>
      </c>
      <c r="F45" s="8" t="s">
        <v>545</v>
      </c>
      <c r="G45" s="8" t="s">
        <v>37</v>
      </c>
      <c r="H45" s="8" t="s">
        <v>497</v>
      </c>
      <c r="J45" s="8" t="s">
        <v>546</v>
      </c>
      <c r="K45" s="8" t="s">
        <v>547</v>
      </c>
      <c r="L45" s="8" t="s">
        <v>62</v>
      </c>
      <c r="Q45" s="8">
        <v>17.399999999999999</v>
      </c>
      <c r="AB45" s="8">
        <v>62.1</v>
      </c>
      <c r="AM45" s="9">
        <f>(AB44-AB45)/AB44*100</f>
        <v>18.823529411764703</v>
      </c>
    </row>
    <row r="46" spans="1:44" s="8" customFormat="1" x14ac:dyDescent="0.3">
      <c r="A46" s="8">
        <v>36</v>
      </c>
      <c r="B46" s="8" t="s">
        <v>542</v>
      </c>
      <c r="C46" s="8" t="s">
        <v>62</v>
      </c>
      <c r="D46" s="8">
        <v>2.7</v>
      </c>
      <c r="E46" s="8">
        <v>2008</v>
      </c>
      <c r="F46" s="8" t="s">
        <v>545</v>
      </c>
      <c r="G46" s="8" t="s">
        <v>37</v>
      </c>
      <c r="H46" s="8" t="s">
        <v>497</v>
      </c>
      <c r="J46" s="8" t="s">
        <v>546</v>
      </c>
      <c r="K46" s="8" t="s">
        <v>547</v>
      </c>
      <c r="L46" s="8" t="s">
        <v>62</v>
      </c>
      <c r="Q46" s="8">
        <v>17.7</v>
      </c>
      <c r="AB46" s="8">
        <v>52.4</v>
      </c>
    </row>
    <row r="47" spans="1:44" s="8" customFormat="1" x14ac:dyDescent="0.3">
      <c r="A47" s="8">
        <v>36</v>
      </c>
      <c r="B47" s="8" t="s">
        <v>544</v>
      </c>
      <c r="C47" s="8" t="s">
        <v>62</v>
      </c>
      <c r="D47" s="8">
        <v>2.7</v>
      </c>
      <c r="E47" s="8">
        <v>2008</v>
      </c>
      <c r="F47" s="8" t="s">
        <v>545</v>
      </c>
      <c r="G47" s="8" t="s">
        <v>37</v>
      </c>
      <c r="H47" s="8" t="s">
        <v>497</v>
      </c>
      <c r="J47" s="8" t="s">
        <v>546</v>
      </c>
      <c r="K47" s="8" t="s">
        <v>547</v>
      </c>
      <c r="L47" s="8" t="s">
        <v>62</v>
      </c>
      <c r="Q47" s="8">
        <v>18.100000000000001</v>
      </c>
      <c r="AB47" s="8">
        <v>44.4</v>
      </c>
      <c r="AM47" s="9">
        <f>(AB46-AB47)/AB46*100</f>
        <v>15.267175572519085</v>
      </c>
    </row>
    <row r="48" spans="1:44" s="8" customFormat="1" x14ac:dyDescent="0.3">
      <c r="A48" s="8">
        <v>36</v>
      </c>
      <c r="B48" s="8" t="s">
        <v>541</v>
      </c>
      <c r="C48" s="8" t="s">
        <v>62</v>
      </c>
      <c r="D48" s="8">
        <v>3.2</v>
      </c>
      <c r="E48" s="8">
        <v>2009</v>
      </c>
      <c r="F48" s="8" t="s">
        <v>545</v>
      </c>
      <c r="G48" s="8" t="s">
        <v>37</v>
      </c>
      <c r="H48" s="8" t="s">
        <v>497</v>
      </c>
      <c r="J48" s="8" t="s">
        <v>546</v>
      </c>
      <c r="K48" s="8" t="s">
        <v>547</v>
      </c>
      <c r="L48" s="8" t="s">
        <v>62</v>
      </c>
      <c r="Q48" s="8">
        <v>9.5</v>
      </c>
      <c r="AB48" s="8">
        <v>35.9</v>
      </c>
    </row>
    <row r="49" spans="1:39" s="8" customFormat="1" x14ac:dyDescent="0.3">
      <c r="A49" s="8">
        <v>36</v>
      </c>
      <c r="B49" s="8" t="s">
        <v>543</v>
      </c>
      <c r="C49" s="8" t="s">
        <v>62</v>
      </c>
      <c r="D49" s="8">
        <v>3.2</v>
      </c>
      <c r="E49" s="8">
        <v>2009</v>
      </c>
      <c r="F49" s="8" t="s">
        <v>545</v>
      </c>
      <c r="G49" s="8" t="s">
        <v>37</v>
      </c>
      <c r="H49" s="8" t="s">
        <v>497</v>
      </c>
      <c r="J49" s="8" t="s">
        <v>546</v>
      </c>
      <c r="K49" s="8" t="s">
        <v>547</v>
      </c>
      <c r="L49" s="8" t="s">
        <v>62</v>
      </c>
      <c r="Q49" s="8">
        <v>8.8000000000000007</v>
      </c>
      <c r="AB49" s="8">
        <v>24.8</v>
      </c>
      <c r="AM49" s="9">
        <f>(AB48-AB49)/AB48*100</f>
        <v>30.919220055710301</v>
      </c>
    </row>
    <row r="50" spans="1:39" s="8" customFormat="1" x14ac:dyDescent="0.3">
      <c r="A50" s="8">
        <v>36</v>
      </c>
      <c r="B50" s="8" t="s">
        <v>542</v>
      </c>
      <c r="C50" s="8" t="s">
        <v>62</v>
      </c>
      <c r="D50" s="8">
        <v>2.7</v>
      </c>
      <c r="E50" s="8">
        <v>2009</v>
      </c>
      <c r="F50" s="8" t="s">
        <v>545</v>
      </c>
      <c r="G50" s="8" t="s">
        <v>37</v>
      </c>
      <c r="H50" s="8" t="s">
        <v>497</v>
      </c>
      <c r="J50" s="8" t="s">
        <v>546</v>
      </c>
      <c r="K50" s="8" t="s">
        <v>547</v>
      </c>
      <c r="L50" s="8" t="s">
        <v>62</v>
      </c>
      <c r="Q50" s="8">
        <v>9.6999999999999993</v>
      </c>
      <c r="AB50" s="8">
        <v>26.9</v>
      </c>
    </row>
    <row r="51" spans="1:39" s="8" customFormat="1" x14ac:dyDescent="0.3">
      <c r="A51" s="8">
        <v>36</v>
      </c>
      <c r="B51" s="8" t="s">
        <v>544</v>
      </c>
      <c r="C51" s="8" t="s">
        <v>62</v>
      </c>
      <c r="D51" s="8">
        <v>2.7</v>
      </c>
      <c r="E51" s="8">
        <v>2009</v>
      </c>
      <c r="F51" s="8" t="s">
        <v>545</v>
      </c>
      <c r="G51" s="8" t="s">
        <v>37</v>
      </c>
      <c r="H51" s="8" t="s">
        <v>497</v>
      </c>
      <c r="J51" s="8" t="s">
        <v>546</v>
      </c>
      <c r="K51" s="8" t="s">
        <v>547</v>
      </c>
      <c r="L51" s="8" t="s">
        <v>62</v>
      </c>
      <c r="Q51" s="8">
        <v>6.6</v>
      </c>
      <c r="AB51" s="8">
        <v>20.7</v>
      </c>
      <c r="AM51" s="9">
        <f>(AB50-AB51)/AB50*100</f>
        <v>23.048327137546469</v>
      </c>
    </row>
    <row r="52" spans="1:39" s="4" customFormat="1" x14ac:dyDescent="0.3">
      <c r="A52" s="4">
        <v>39</v>
      </c>
      <c r="B52" s="4" t="s">
        <v>574</v>
      </c>
      <c r="C52" s="4" t="s">
        <v>62</v>
      </c>
      <c r="D52" s="4">
        <v>15.37</v>
      </c>
      <c r="E52" s="4">
        <v>2008</v>
      </c>
      <c r="G52" s="4" t="s">
        <v>286</v>
      </c>
      <c r="H52" s="4" t="s">
        <v>497</v>
      </c>
      <c r="I52" s="4" t="s">
        <v>590</v>
      </c>
      <c r="J52" s="4" t="s">
        <v>584</v>
      </c>
      <c r="K52" s="4" t="s">
        <v>586</v>
      </c>
      <c r="L52" s="4" t="s">
        <v>62</v>
      </c>
      <c r="AB52" s="4">
        <v>37.06</v>
      </c>
      <c r="AM52" s="5">
        <f>(AB53-AB52)/AB53*100</f>
        <v>36.649572649572647</v>
      </c>
    </row>
    <row r="53" spans="1:39" s="4" customFormat="1" x14ac:dyDescent="0.3">
      <c r="A53" s="4">
        <v>39</v>
      </c>
      <c r="B53" s="4" t="s">
        <v>575</v>
      </c>
      <c r="C53" s="4" t="s">
        <v>62</v>
      </c>
      <c r="D53" s="4">
        <v>15.37</v>
      </c>
      <c r="E53" s="4">
        <v>2008</v>
      </c>
      <c r="G53" s="4" t="s">
        <v>286</v>
      </c>
      <c r="H53" s="4" t="s">
        <v>497</v>
      </c>
      <c r="I53" s="4" t="s">
        <v>590</v>
      </c>
      <c r="J53" s="4" t="s">
        <v>584</v>
      </c>
      <c r="K53" s="4" t="s">
        <v>586</v>
      </c>
      <c r="L53" s="4" t="s">
        <v>62</v>
      </c>
      <c r="AB53" s="4">
        <v>58.5</v>
      </c>
    </row>
    <row r="54" spans="1:39" s="4" customFormat="1" x14ac:dyDescent="0.3">
      <c r="A54" s="4">
        <v>39</v>
      </c>
      <c r="B54" s="4" t="s">
        <v>574</v>
      </c>
      <c r="C54" s="4" t="s">
        <v>62</v>
      </c>
      <c r="D54" s="4">
        <v>15.37</v>
      </c>
      <c r="E54" s="4">
        <v>2009</v>
      </c>
      <c r="G54" s="4" t="s">
        <v>286</v>
      </c>
      <c r="H54" s="4" t="s">
        <v>497</v>
      </c>
      <c r="I54" s="4" t="s">
        <v>258</v>
      </c>
      <c r="J54" s="4" t="s">
        <v>584</v>
      </c>
      <c r="K54" s="4" t="s">
        <v>586</v>
      </c>
      <c r="L54" s="4" t="s">
        <v>62</v>
      </c>
      <c r="AB54" s="4">
        <v>24.23</v>
      </c>
      <c r="AM54" s="5">
        <f t="shared" ref="AM54" si="0">(AB55-AB54)/AB55*100</f>
        <v>64.761489237929027</v>
      </c>
    </row>
    <row r="55" spans="1:39" s="4" customFormat="1" x14ac:dyDescent="0.3">
      <c r="A55" s="4">
        <v>39</v>
      </c>
      <c r="B55" s="4" t="s">
        <v>575</v>
      </c>
      <c r="C55" s="4" t="s">
        <v>62</v>
      </c>
      <c r="D55" s="4">
        <v>15.37</v>
      </c>
      <c r="E55" s="4">
        <v>2009</v>
      </c>
      <c r="G55" s="4" t="s">
        <v>286</v>
      </c>
      <c r="H55" s="4" t="s">
        <v>497</v>
      </c>
      <c r="I55" s="4" t="s">
        <v>258</v>
      </c>
      <c r="J55" s="4" t="s">
        <v>584</v>
      </c>
      <c r="K55" s="4" t="s">
        <v>586</v>
      </c>
      <c r="L55" s="4" t="s">
        <v>62</v>
      </c>
      <c r="AB55" s="4">
        <v>68.760000000000005</v>
      </c>
    </row>
    <row r="56" spans="1:39" s="4" customFormat="1" x14ac:dyDescent="0.3">
      <c r="A56" s="4">
        <v>39</v>
      </c>
      <c r="B56" s="4" t="s">
        <v>576</v>
      </c>
      <c r="C56" s="4" t="s">
        <v>62</v>
      </c>
      <c r="D56" s="4">
        <v>8.1</v>
      </c>
      <c r="E56" s="4">
        <v>2009</v>
      </c>
      <c r="G56" s="4" t="s">
        <v>286</v>
      </c>
      <c r="H56" s="4" t="s">
        <v>497</v>
      </c>
      <c r="I56" s="4" t="s">
        <v>258</v>
      </c>
      <c r="J56" s="4" t="s">
        <v>585</v>
      </c>
      <c r="K56" s="4" t="s">
        <v>586</v>
      </c>
      <c r="L56" s="4" t="s">
        <v>62</v>
      </c>
      <c r="AB56" s="4">
        <v>19.38</v>
      </c>
      <c r="AM56" s="5">
        <f t="shared" ref="AM56" si="1">(AB57-AB56)/AB57*100</f>
        <v>52.136329958014329</v>
      </c>
    </row>
    <row r="57" spans="1:39" s="4" customFormat="1" x14ac:dyDescent="0.3">
      <c r="A57" s="4">
        <v>39</v>
      </c>
      <c r="B57" s="4" t="s">
        <v>577</v>
      </c>
      <c r="C57" s="4" t="s">
        <v>62</v>
      </c>
      <c r="D57" s="4">
        <v>8.1</v>
      </c>
      <c r="E57" s="4">
        <v>2009</v>
      </c>
      <c r="G57" s="4" t="s">
        <v>286</v>
      </c>
      <c r="H57" s="4" t="s">
        <v>497</v>
      </c>
      <c r="I57" s="4" t="s">
        <v>258</v>
      </c>
      <c r="J57" s="4" t="s">
        <v>585</v>
      </c>
      <c r="K57" s="4" t="s">
        <v>586</v>
      </c>
      <c r="L57" s="4" t="s">
        <v>62</v>
      </c>
      <c r="AB57" s="4">
        <v>40.49</v>
      </c>
    </row>
    <row r="58" spans="1:39" s="4" customFormat="1" x14ac:dyDescent="0.3">
      <c r="A58" s="4">
        <v>39</v>
      </c>
      <c r="B58" s="4" t="s">
        <v>578</v>
      </c>
      <c r="C58" s="4" t="s">
        <v>62</v>
      </c>
      <c r="D58" s="4">
        <v>5.66</v>
      </c>
      <c r="E58" s="4">
        <v>2009</v>
      </c>
      <c r="G58" s="4" t="s">
        <v>286</v>
      </c>
      <c r="H58" s="4" t="s">
        <v>497</v>
      </c>
      <c r="J58" s="4" t="s">
        <v>587</v>
      </c>
      <c r="K58" s="4" t="s">
        <v>588</v>
      </c>
      <c r="L58" s="4" t="s">
        <v>62</v>
      </c>
      <c r="AB58" s="4">
        <v>4.01</v>
      </c>
      <c r="AM58" s="5">
        <f t="shared" ref="AM58" si="2">(AB59-AB58)/AB59*100</f>
        <v>79.46748591909882</v>
      </c>
    </row>
    <row r="59" spans="1:39" s="4" customFormat="1" x14ac:dyDescent="0.3">
      <c r="A59" s="4">
        <v>39</v>
      </c>
      <c r="B59" s="4" t="s">
        <v>579</v>
      </c>
      <c r="C59" s="4" t="s">
        <v>62</v>
      </c>
      <c r="D59" s="4">
        <v>5.66</v>
      </c>
      <c r="E59" s="4">
        <v>2009</v>
      </c>
      <c r="G59" s="4" t="s">
        <v>286</v>
      </c>
      <c r="H59" s="4" t="s">
        <v>497</v>
      </c>
      <c r="J59" s="4" t="s">
        <v>587</v>
      </c>
      <c r="K59" s="4" t="s">
        <v>588</v>
      </c>
      <c r="L59" s="4" t="s">
        <v>62</v>
      </c>
      <c r="AB59" s="4">
        <v>19.53</v>
      </c>
    </row>
    <row r="60" spans="1:39" s="4" customFormat="1" x14ac:dyDescent="0.3">
      <c r="A60" s="4">
        <v>39</v>
      </c>
      <c r="B60" s="4" t="s">
        <v>580</v>
      </c>
      <c r="C60" s="4" t="s">
        <v>62</v>
      </c>
      <c r="D60" s="4">
        <v>16.190000000000001</v>
      </c>
      <c r="E60" s="4">
        <v>2009</v>
      </c>
      <c r="G60" s="4" t="s">
        <v>286</v>
      </c>
      <c r="H60" s="4" t="s">
        <v>497</v>
      </c>
      <c r="I60" s="4" t="s">
        <v>590</v>
      </c>
      <c r="J60" s="4" t="s">
        <v>589</v>
      </c>
      <c r="K60" s="4" t="s">
        <v>586</v>
      </c>
      <c r="L60" s="4" t="s">
        <v>62</v>
      </c>
      <c r="AB60" s="4">
        <v>4.8099999999999996</v>
      </c>
      <c r="AM60" s="5">
        <f t="shared" ref="AM60" si="3">(AB61-AB60)/AB61*100</f>
        <v>72.561323445521978</v>
      </c>
    </row>
    <row r="61" spans="1:39" s="4" customFormat="1" x14ac:dyDescent="0.3">
      <c r="A61" s="4">
        <v>39</v>
      </c>
      <c r="B61" s="4" t="s">
        <v>581</v>
      </c>
      <c r="C61" s="4" t="s">
        <v>62</v>
      </c>
      <c r="D61" s="4">
        <v>16.190000000000001</v>
      </c>
      <c r="E61" s="4">
        <v>2009</v>
      </c>
      <c r="G61" s="4" t="s">
        <v>286</v>
      </c>
      <c r="H61" s="4" t="s">
        <v>497</v>
      </c>
      <c r="I61" s="4" t="s">
        <v>590</v>
      </c>
      <c r="J61" s="4" t="s">
        <v>589</v>
      </c>
      <c r="K61" s="4" t="s">
        <v>586</v>
      </c>
      <c r="L61" s="4" t="s">
        <v>62</v>
      </c>
      <c r="AB61" s="4">
        <v>17.53</v>
      </c>
    </row>
    <row r="62" spans="1:39" s="13" customFormat="1" x14ac:dyDescent="0.3">
      <c r="A62" s="13">
        <v>39</v>
      </c>
      <c r="B62" s="13" t="s">
        <v>574</v>
      </c>
      <c r="C62" s="13" t="s">
        <v>62</v>
      </c>
      <c r="D62" s="13">
        <v>15.37</v>
      </c>
      <c r="E62" s="13" t="s">
        <v>582</v>
      </c>
      <c r="G62" s="13" t="s">
        <v>286</v>
      </c>
      <c r="H62" s="13" t="s">
        <v>497</v>
      </c>
      <c r="I62" s="13" t="s">
        <v>590</v>
      </c>
      <c r="J62" s="13" t="s">
        <v>584</v>
      </c>
      <c r="K62" s="13" t="s">
        <v>586</v>
      </c>
      <c r="L62" s="13" t="s">
        <v>62</v>
      </c>
      <c r="AB62" s="13">
        <v>19.5</v>
      </c>
      <c r="AM62" s="15">
        <f t="shared" ref="AM62" si="4">(AB63-AB62)/AB63*100</f>
        <v>44.961896697713797</v>
      </c>
    </row>
    <row r="63" spans="1:39" s="13" customFormat="1" x14ac:dyDescent="0.3">
      <c r="A63" s="13">
        <v>39</v>
      </c>
      <c r="B63" s="13" t="s">
        <v>575</v>
      </c>
      <c r="C63" s="13" t="s">
        <v>62</v>
      </c>
      <c r="D63" s="13">
        <v>15.37</v>
      </c>
      <c r="E63" s="13" t="s">
        <v>582</v>
      </c>
      <c r="G63" s="13" t="s">
        <v>286</v>
      </c>
      <c r="H63" s="13" t="s">
        <v>497</v>
      </c>
      <c r="I63" s="13" t="s">
        <v>590</v>
      </c>
      <c r="J63" s="13" t="s">
        <v>584</v>
      </c>
      <c r="K63" s="13" t="s">
        <v>586</v>
      </c>
      <c r="L63" s="13" t="s">
        <v>62</v>
      </c>
      <c r="AB63" s="13">
        <v>35.43</v>
      </c>
    </row>
    <row r="64" spans="1:39" s="13" customFormat="1" x14ac:dyDescent="0.3">
      <c r="A64" s="13">
        <v>39</v>
      </c>
      <c r="B64" s="13" t="s">
        <v>574</v>
      </c>
      <c r="C64" s="13" t="s">
        <v>62</v>
      </c>
      <c r="D64" s="13">
        <v>15.37</v>
      </c>
      <c r="E64" s="13" t="s">
        <v>583</v>
      </c>
      <c r="G64" s="13" t="s">
        <v>286</v>
      </c>
      <c r="H64" s="13" t="s">
        <v>497</v>
      </c>
      <c r="I64" s="13" t="s">
        <v>258</v>
      </c>
      <c r="J64" s="13" t="s">
        <v>584</v>
      </c>
      <c r="K64" s="13" t="s">
        <v>586</v>
      </c>
      <c r="L64" s="13" t="s">
        <v>62</v>
      </c>
      <c r="AB64" s="13">
        <v>6.34</v>
      </c>
      <c r="AM64" s="15">
        <f t="shared" ref="AM64" si="5">(AB65-AB64)/AB65*100</f>
        <v>80.851706433101782</v>
      </c>
    </row>
    <row r="65" spans="1:72" s="13" customFormat="1" x14ac:dyDescent="0.3">
      <c r="A65" s="13">
        <v>39</v>
      </c>
      <c r="B65" s="13" t="s">
        <v>575</v>
      </c>
      <c r="C65" s="13" t="s">
        <v>62</v>
      </c>
      <c r="D65" s="13">
        <v>15.37</v>
      </c>
      <c r="E65" s="13" t="s">
        <v>583</v>
      </c>
      <c r="G65" s="13" t="s">
        <v>286</v>
      </c>
      <c r="H65" s="13" t="s">
        <v>497</v>
      </c>
      <c r="I65" s="13" t="s">
        <v>258</v>
      </c>
      <c r="J65" s="13" t="s">
        <v>584</v>
      </c>
      <c r="K65" s="13" t="s">
        <v>586</v>
      </c>
      <c r="L65" s="13" t="s">
        <v>62</v>
      </c>
      <c r="AB65" s="13">
        <v>33.11</v>
      </c>
    </row>
    <row r="66" spans="1:72" s="13" customFormat="1" x14ac:dyDescent="0.3">
      <c r="A66" s="13">
        <v>39</v>
      </c>
      <c r="B66" s="13" t="s">
        <v>576</v>
      </c>
      <c r="C66" s="13" t="s">
        <v>62</v>
      </c>
      <c r="D66" s="13">
        <v>8.1</v>
      </c>
      <c r="E66" s="13" t="s">
        <v>583</v>
      </c>
      <c r="G66" s="13" t="s">
        <v>286</v>
      </c>
      <c r="H66" s="13" t="s">
        <v>497</v>
      </c>
      <c r="I66" s="13" t="s">
        <v>258</v>
      </c>
      <c r="J66" s="13" t="s">
        <v>585</v>
      </c>
      <c r="K66" s="13" t="s">
        <v>586</v>
      </c>
      <c r="L66" s="13" t="s">
        <v>62</v>
      </c>
      <c r="AB66" s="13">
        <v>6.05</v>
      </c>
      <c r="AM66" s="15">
        <f t="shared" ref="AM66" si="6">(AB67-AB66)/AB67*100</f>
        <v>70.829315332690442</v>
      </c>
    </row>
    <row r="67" spans="1:72" s="13" customFormat="1" x14ac:dyDescent="0.3">
      <c r="A67" s="13">
        <v>39</v>
      </c>
      <c r="B67" s="13" t="s">
        <v>577</v>
      </c>
      <c r="C67" s="13" t="s">
        <v>62</v>
      </c>
      <c r="D67" s="13">
        <v>8.1</v>
      </c>
      <c r="E67" s="13" t="s">
        <v>583</v>
      </c>
      <c r="G67" s="13" t="s">
        <v>286</v>
      </c>
      <c r="H67" s="13" t="s">
        <v>497</v>
      </c>
      <c r="I67" s="13" t="s">
        <v>258</v>
      </c>
      <c r="J67" s="13" t="s">
        <v>585</v>
      </c>
      <c r="K67" s="13" t="s">
        <v>586</v>
      </c>
      <c r="L67" s="13" t="s">
        <v>62</v>
      </c>
      <c r="AB67" s="13">
        <v>20.74</v>
      </c>
    </row>
    <row r="68" spans="1:72" s="13" customFormat="1" x14ac:dyDescent="0.3">
      <c r="A68" s="13">
        <v>39</v>
      </c>
      <c r="B68" s="13" t="s">
        <v>578</v>
      </c>
      <c r="C68" s="13" t="s">
        <v>62</v>
      </c>
      <c r="D68" s="13">
        <v>5.66</v>
      </c>
      <c r="E68" s="13" t="s">
        <v>583</v>
      </c>
      <c r="G68" s="13" t="s">
        <v>286</v>
      </c>
      <c r="H68" s="13" t="s">
        <v>497</v>
      </c>
      <c r="J68" s="13" t="s">
        <v>587</v>
      </c>
      <c r="K68" s="13" t="s">
        <v>588</v>
      </c>
      <c r="L68" s="13" t="s">
        <v>62</v>
      </c>
      <c r="AB68" s="13">
        <v>0.43</v>
      </c>
      <c r="AM68" s="15">
        <f t="shared" ref="AM68" si="7">(AB69-AB68)/AB69*100</f>
        <v>89.810426540284354</v>
      </c>
    </row>
    <row r="69" spans="1:72" s="13" customFormat="1" x14ac:dyDescent="0.3">
      <c r="A69" s="13">
        <v>39</v>
      </c>
      <c r="B69" s="13" t="s">
        <v>579</v>
      </c>
      <c r="C69" s="13" t="s">
        <v>62</v>
      </c>
      <c r="D69" s="13">
        <v>5.66</v>
      </c>
      <c r="E69" s="13" t="s">
        <v>583</v>
      </c>
      <c r="G69" s="13" t="s">
        <v>286</v>
      </c>
      <c r="H69" s="13" t="s">
        <v>497</v>
      </c>
      <c r="J69" s="13" t="s">
        <v>587</v>
      </c>
      <c r="K69" s="13" t="s">
        <v>588</v>
      </c>
      <c r="L69" s="13" t="s">
        <v>62</v>
      </c>
      <c r="AB69" s="13">
        <v>4.22</v>
      </c>
    </row>
    <row r="70" spans="1:72" s="13" customFormat="1" x14ac:dyDescent="0.3">
      <c r="A70" s="13">
        <v>39</v>
      </c>
      <c r="B70" s="13" t="s">
        <v>580</v>
      </c>
      <c r="C70" s="13" t="s">
        <v>62</v>
      </c>
      <c r="D70" s="13">
        <v>16.190000000000001</v>
      </c>
      <c r="E70" s="13" t="s">
        <v>583</v>
      </c>
      <c r="G70" s="13" t="s">
        <v>286</v>
      </c>
      <c r="H70" s="13" t="s">
        <v>497</v>
      </c>
      <c r="I70" s="13" t="s">
        <v>590</v>
      </c>
      <c r="J70" s="13" t="s">
        <v>589</v>
      </c>
      <c r="K70" s="13" t="s">
        <v>586</v>
      </c>
      <c r="L70" s="13" t="s">
        <v>62</v>
      </c>
      <c r="AB70" s="13">
        <v>1.87</v>
      </c>
      <c r="AM70" s="15">
        <f t="shared" ref="AM70" si="8">(AB71-AB70)/AB71*100</f>
        <v>73.170731707317074</v>
      </c>
    </row>
    <row r="71" spans="1:72" s="13" customFormat="1" x14ac:dyDescent="0.3">
      <c r="A71" s="13">
        <v>39</v>
      </c>
      <c r="B71" s="13" t="s">
        <v>581</v>
      </c>
      <c r="C71" s="13" t="s">
        <v>62</v>
      </c>
      <c r="D71" s="13">
        <v>16.190000000000001</v>
      </c>
      <c r="E71" s="13" t="s">
        <v>583</v>
      </c>
      <c r="G71" s="13" t="s">
        <v>286</v>
      </c>
      <c r="H71" s="13" t="s">
        <v>497</v>
      </c>
      <c r="I71" s="13" t="s">
        <v>590</v>
      </c>
      <c r="J71" s="13" t="s">
        <v>589</v>
      </c>
      <c r="K71" s="13" t="s">
        <v>586</v>
      </c>
      <c r="L71" s="13" t="s">
        <v>62</v>
      </c>
      <c r="AB71" s="13">
        <v>6.97</v>
      </c>
    </row>
    <row r="72" spans="1:72" s="6" customFormat="1" x14ac:dyDescent="0.3">
      <c r="A72" s="6">
        <v>41</v>
      </c>
      <c r="B72" s="6" t="s">
        <v>607</v>
      </c>
      <c r="C72" s="6" t="s">
        <v>62</v>
      </c>
      <c r="D72" s="6">
        <v>0.1</v>
      </c>
      <c r="E72" s="6" t="s">
        <v>611</v>
      </c>
      <c r="F72" s="6" t="s">
        <v>616</v>
      </c>
      <c r="G72" s="6" t="s">
        <v>133</v>
      </c>
      <c r="H72" s="6" t="s">
        <v>497</v>
      </c>
      <c r="J72" s="6" t="s">
        <v>617</v>
      </c>
      <c r="K72" s="6" t="s">
        <v>618</v>
      </c>
      <c r="L72" s="6" t="s">
        <v>619</v>
      </c>
      <c r="Q72" s="6">
        <v>8.6</v>
      </c>
      <c r="AB72" s="6">
        <v>17.399999999999999</v>
      </c>
      <c r="AX72" s="6">
        <v>2.8</v>
      </c>
      <c r="BI72" s="6">
        <v>4.8</v>
      </c>
    </row>
    <row r="73" spans="1:72" s="6" customFormat="1" x14ac:dyDescent="0.3">
      <c r="A73" s="6">
        <v>41</v>
      </c>
      <c r="B73" s="6" t="s">
        <v>608</v>
      </c>
      <c r="C73" s="6" t="s">
        <v>62</v>
      </c>
      <c r="D73" s="6">
        <v>0.1</v>
      </c>
      <c r="E73" s="6" t="s">
        <v>611</v>
      </c>
      <c r="F73" s="6" t="s">
        <v>616</v>
      </c>
      <c r="G73" s="6" t="s">
        <v>133</v>
      </c>
      <c r="H73" s="6" t="s">
        <v>497</v>
      </c>
      <c r="J73" s="6" t="s">
        <v>617</v>
      </c>
      <c r="K73" s="6" t="s">
        <v>618</v>
      </c>
      <c r="L73" s="6" t="s">
        <v>619</v>
      </c>
      <c r="Q73" s="6">
        <v>11.9</v>
      </c>
      <c r="AB73" s="6">
        <v>15.8</v>
      </c>
      <c r="AM73" s="7">
        <f>(AB72-AB73)/AB72*100</f>
        <v>9.1954022988505635</v>
      </c>
      <c r="AX73" s="6">
        <v>2.8</v>
      </c>
      <c r="BI73" s="6">
        <v>6.2</v>
      </c>
      <c r="BT73" s="7">
        <f>(BI72-BI73)/BI72*100</f>
        <v>-29.166666666666675</v>
      </c>
    </row>
    <row r="74" spans="1:72" s="6" customFormat="1" x14ac:dyDescent="0.3">
      <c r="A74" s="6">
        <v>41</v>
      </c>
      <c r="B74" s="6" t="s">
        <v>609</v>
      </c>
      <c r="C74" s="6" t="s">
        <v>62</v>
      </c>
      <c r="D74" s="6">
        <v>0.1</v>
      </c>
      <c r="E74" s="6" t="s">
        <v>611</v>
      </c>
      <c r="F74" s="6" t="s">
        <v>616</v>
      </c>
      <c r="G74" s="6" t="s">
        <v>133</v>
      </c>
      <c r="H74" s="6" t="s">
        <v>497</v>
      </c>
      <c r="J74" s="6" t="s">
        <v>617</v>
      </c>
      <c r="K74" s="6" t="s">
        <v>618</v>
      </c>
      <c r="L74" s="6" t="s">
        <v>619</v>
      </c>
      <c r="Q74" s="6">
        <v>4.2</v>
      </c>
      <c r="AB74" s="6">
        <v>8.5</v>
      </c>
      <c r="AX74" s="6">
        <v>3.8</v>
      </c>
      <c r="BI74" s="6">
        <v>5</v>
      </c>
    </row>
    <row r="75" spans="1:72" s="6" customFormat="1" x14ac:dyDescent="0.3">
      <c r="A75" s="6">
        <v>41</v>
      </c>
      <c r="B75" s="6" t="s">
        <v>610</v>
      </c>
      <c r="C75" s="6" t="s">
        <v>62</v>
      </c>
      <c r="D75" s="6">
        <v>0.1</v>
      </c>
      <c r="E75" s="6" t="s">
        <v>611</v>
      </c>
      <c r="F75" s="6" t="s">
        <v>616</v>
      </c>
      <c r="G75" s="6" t="s">
        <v>133</v>
      </c>
      <c r="H75" s="6" t="s">
        <v>497</v>
      </c>
      <c r="J75" s="6" t="s">
        <v>617</v>
      </c>
      <c r="K75" s="6" t="s">
        <v>618</v>
      </c>
      <c r="L75" s="6" t="s">
        <v>619</v>
      </c>
      <c r="Q75" s="6">
        <v>3.6</v>
      </c>
      <c r="AB75" s="6">
        <v>6.7</v>
      </c>
      <c r="AM75" s="7">
        <f t="shared" ref="AM75" si="9">(AB74-AB75)/AB74*100</f>
        <v>21.17647058823529</v>
      </c>
      <c r="AX75" s="6">
        <v>3.1</v>
      </c>
      <c r="BI75" s="6">
        <v>4.9000000000000004</v>
      </c>
      <c r="BT75" s="7">
        <f t="shared" ref="BT75" si="10">(BI74-BI75)/BI74*100</f>
        <v>1.9999999999999927</v>
      </c>
    </row>
    <row r="76" spans="1:72" s="6" customFormat="1" x14ac:dyDescent="0.3">
      <c r="A76" s="6">
        <v>41</v>
      </c>
      <c r="B76" s="6" t="s">
        <v>607</v>
      </c>
      <c r="C76" s="6" t="s">
        <v>62</v>
      </c>
      <c r="D76" s="6">
        <v>0.1</v>
      </c>
      <c r="E76" s="6" t="s">
        <v>612</v>
      </c>
      <c r="F76" s="6" t="s">
        <v>616</v>
      </c>
      <c r="G76" s="6" t="s">
        <v>133</v>
      </c>
      <c r="H76" s="6" t="s">
        <v>497</v>
      </c>
      <c r="J76" s="6" t="s">
        <v>617</v>
      </c>
      <c r="K76" s="6" t="s">
        <v>618</v>
      </c>
      <c r="L76" s="6" t="s">
        <v>619</v>
      </c>
      <c r="Q76" s="6">
        <v>4.8</v>
      </c>
      <c r="AB76" s="6">
        <v>14.1</v>
      </c>
      <c r="AX76" s="6">
        <v>2.8</v>
      </c>
      <c r="BI76" s="6">
        <v>2.7</v>
      </c>
    </row>
    <row r="77" spans="1:72" s="6" customFormat="1" x14ac:dyDescent="0.3">
      <c r="A77" s="6">
        <v>41</v>
      </c>
      <c r="B77" s="6" t="s">
        <v>608</v>
      </c>
      <c r="C77" s="6" t="s">
        <v>62</v>
      </c>
      <c r="D77" s="6">
        <v>0.1</v>
      </c>
      <c r="E77" s="6" t="s">
        <v>612</v>
      </c>
      <c r="F77" s="6" t="s">
        <v>616</v>
      </c>
      <c r="G77" s="6" t="s">
        <v>133</v>
      </c>
      <c r="H77" s="6" t="s">
        <v>497</v>
      </c>
      <c r="J77" s="6" t="s">
        <v>617</v>
      </c>
      <c r="K77" s="6" t="s">
        <v>618</v>
      </c>
      <c r="L77" s="6" t="s">
        <v>619</v>
      </c>
      <c r="Q77" s="6">
        <v>3.4</v>
      </c>
      <c r="AB77" s="6">
        <v>6.2</v>
      </c>
      <c r="AM77" s="7">
        <f t="shared" ref="AM77" si="11">(AB76-AB77)/AB76*100</f>
        <v>56.028368794326241</v>
      </c>
      <c r="AX77" s="6">
        <v>1.7</v>
      </c>
      <c r="BI77" s="6">
        <v>3.1</v>
      </c>
      <c r="BT77" s="7">
        <f t="shared" ref="BT77" si="12">(BI76-BI77)/BI76*100</f>
        <v>-14.814814814814811</v>
      </c>
    </row>
    <row r="78" spans="1:72" s="6" customFormat="1" x14ac:dyDescent="0.3">
      <c r="A78" s="6">
        <v>41</v>
      </c>
      <c r="B78" s="6" t="s">
        <v>609</v>
      </c>
      <c r="C78" s="6" t="s">
        <v>62</v>
      </c>
      <c r="D78" s="6">
        <v>0.1</v>
      </c>
      <c r="E78" s="6" t="s">
        <v>612</v>
      </c>
      <c r="F78" s="6" t="s">
        <v>616</v>
      </c>
      <c r="G78" s="6" t="s">
        <v>133</v>
      </c>
      <c r="H78" s="6" t="s">
        <v>497</v>
      </c>
      <c r="J78" s="6" t="s">
        <v>617</v>
      </c>
      <c r="K78" s="6" t="s">
        <v>618</v>
      </c>
      <c r="L78" s="6" t="s">
        <v>619</v>
      </c>
      <c r="Q78" s="6">
        <v>4.7</v>
      </c>
      <c r="AB78" s="6">
        <v>16.2</v>
      </c>
      <c r="AX78" s="6">
        <v>2.2999999999999998</v>
      </c>
      <c r="BI78" s="6">
        <v>2.5</v>
      </c>
    </row>
    <row r="79" spans="1:72" s="6" customFormat="1" x14ac:dyDescent="0.3">
      <c r="A79" s="6">
        <v>41</v>
      </c>
      <c r="B79" s="6" t="s">
        <v>610</v>
      </c>
      <c r="C79" s="6" t="s">
        <v>62</v>
      </c>
      <c r="D79" s="6">
        <v>0.1</v>
      </c>
      <c r="E79" s="6" t="s">
        <v>612</v>
      </c>
      <c r="F79" s="6" t="s">
        <v>616</v>
      </c>
      <c r="G79" s="6" t="s">
        <v>133</v>
      </c>
      <c r="H79" s="6" t="s">
        <v>497</v>
      </c>
      <c r="J79" s="6" t="s">
        <v>617</v>
      </c>
      <c r="K79" s="6" t="s">
        <v>618</v>
      </c>
      <c r="L79" s="6" t="s">
        <v>619</v>
      </c>
      <c r="Q79" s="6">
        <v>2.9</v>
      </c>
      <c r="AB79" s="6">
        <v>9.8000000000000007</v>
      </c>
      <c r="AM79" s="7">
        <f t="shared" ref="AM79" si="13">(AB78-AB79)/AB78*100</f>
        <v>39.506172839506164</v>
      </c>
      <c r="AX79" s="6">
        <v>1.7</v>
      </c>
      <c r="BI79" s="6">
        <v>2.1</v>
      </c>
      <c r="BT79" s="7">
        <f t="shared" ref="BT79" si="14">(BI78-BI79)/BI78*100</f>
        <v>15.999999999999998</v>
      </c>
    </row>
    <row r="80" spans="1:72" s="6" customFormat="1" x14ac:dyDescent="0.3">
      <c r="A80" s="6">
        <v>41</v>
      </c>
      <c r="B80" s="6" t="s">
        <v>607</v>
      </c>
      <c r="C80" s="6" t="s">
        <v>62</v>
      </c>
      <c r="D80" s="6">
        <v>0.1</v>
      </c>
      <c r="E80" s="6" t="s">
        <v>613</v>
      </c>
      <c r="F80" s="6" t="s">
        <v>616</v>
      </c>
      <c r="G80" s="6" t="s">
        <v>133</v>
      </c>
      <c r="H80" s="6" t="s">
        <v>497</v>
      </c>
      <c r="J80" s="6" t="s">
        <v>617</v>
      </c>
      <c r="K80" s="6" t="s">
        <v>618</v>
      </c>
      <c r="L80" s="6" t="s">
        <v>619</v>
      </c>
      <c r="Q80" s="6">
        <v>24.5</v>
      </c>
      <c r="AB80" s="6">
        <v>22.2</v>
      </c>
      <c r="AX80" s="6">
        <v>5.7</v>
      </c>
      <c r="BI80" s="6">
        <v>5.2</v>
      </c>
    </row>
    <row r="81" spans="1:83" s="6" customFormat="1" x14ac:dyDescent="0.3">
      <c r="A81" s="6">
        <v>41</v>
      </c>
      <c r="B81" s="6" t="s">
        <v>608</v>
      </c>
      <c r="C81" s="6" t="s">
        <v>62</v>
      </c>
      <c r="D81" s="6">
        <v>0.1</v>
      </c>
      <c r="E81" s="6" t="s">
        <v>613</v>
      </c>
      <c r="F81" s="6" t="s">
        <v>616</v>
      </c>
      <c r="G81" s="6" t="s">
        <v>133</v>
      </c>
      <c r="H81" s="6" t="s">
        <v>497</v>
      </c>
      <c r="J81" s="6" t="s">
        <v>617</v>
      </c>
      <c r="K81" s="6" t="s">
        <v>618</v>
      </c>
      <c r="L81" s="6" t="s">
        <v>619</v>
      </c>
      <c r="Q81" s="6">
        <v>12.8</v>
      </c>
      <c r="AB81" s="6">
        <v>10.6</v>
      </c>
      <c r="AM81" s="7">
        <f t="shared" ref="AM81" si="15">(AB80-AB81)/AB80*100</f>
        <v>52.252252252252248</v>
      </c>
      <c r="AX81" s="6">
        <v>5.4</v>
      </c>
      <c r="BI81" s="6">
        <v>4.9000000000000004</v>
      </c>
      <c r="BT81" s="7">
        <f t="shared" ref="BT81" si="16">(BI80-BI81)/BI80*100</f>
        <v>5.7692307692307656</v>
      </c>
    </row>
    <row r="82" spans="1:83" s="6" customFormat="1" x14ac:dyDescent="0.3">
      <c r="A82" s="6">
        <v>41</v>
      </c>
      <c r="B82" s="6" t="s">
        <v>609</v>
      </c>
      <c r="C82" s="6" t="s">
        <v>62</v>
      </c>
      <c r="D82" s="6">
        <v>0.1</v>
      </c>
      <c r="E82" s="6" t="s">
        <v>613</v>
      </c>
      <c r="F82" s="6" t="s">
        <v>616</v>
      </c>
      <c r="G82" s="6" t="s">
        <v>133</v>
      </c>
      <c r="H82" s="6" t="s">
        <v>497</v>
      </c>
      <c r="J82" s="6" t="s">
        <v>617</v>
      </c>
      <c r="K82" s="6" t="s">
        <v>618</v>
      </c>
      <c r="L82" s="6" t="s">
        <v>619</v>
      </c>
      <c r="Q82" s="6">
        <v>18</v>
      </c>
      <c r="AB82" s="6">
        <v>21.3</v>
      </c>
      <c r="AX82" s="6">
        <v>4.5</v>
      </c>
      <c r="BI82" s="6">
        <v>2.8</v>
      </c>
    </row>
    <row r="83" spans="1:83" s="6" customFormat="1" x14ac:dyDescent="0.3">
      <c r="A83" s="6">
        <v>41</v>
      </c>
      <c r="B83" s="6" t="s">
        <v>610</v>
      </c>
      <c r="C83" s="6" t="s">
        <v>62</v>
      </c>
      <c r="D83" s="6">
        <v>0.1</v>
      </c>
      <c r="E83" s="6" t="s">
        <v>613</v>
      </c>
      <c r="F83" s="6" t="s">
        <v>616</v>
      </c>
      <c r="G83" s="6" t="s">
        <v>133</v>
      </c>
      <c r="H83" s="6" t="s">
        <v>497</v>
      </c>
      <c r="J83" s="6" t="s">
        <v>617</v>
      </c>
      <c r="K83" s="6" t="s">
        <v>618</v>
      </c>
      <c r="L83" s="6" t="s">
        <v>619</v>
      </c>
      <c r="Q83" s="6">
        <v>8.6999999999999993</v>
      </c>
      <c r="AB83" s="6">
        <v>8.9</v>
      </c>
      <c r="AM83" s="7">
        <f t="shared" ref="AM83" si="17">(AB82-AB83)/AB82*100</f>
        <v>58.215962441314552</v>
      </c>
      <c r="AX83" s="6">
        <v>5.8</v>
      </c>
      <c r="BI83" s="6">
        <v>5.0999999999999996</v>
      </c>
      <c r="BT83" s="7">
        <f t="shared" ref="BT83" si="18">(BI82-BI83)/BI82*100</f>
        <v>-82.142857142857139</v>
      </c>
    </row>
    <row r="84" spans="1:83" s="6" customFormat="1" x14ac:dyDescent="0.3">
      <c r="A84" s="6">
        <v>41</v>
      </c>
      <c r="B84" s="6" t="s">
        <v>607</v>
      </c>
      <c r="C84" s="6" t="s">
        <v>62</v>
      </c>
      <c r="D84" s="6">
        <v>0.1</v>
      </c>
      <c r="E84" s="6" t="s">
        <v>614</v>
      </c>
      <c r="F84" s="6" t="s">
        <v>616</v>
      </c>
      <c r="G84" s="6" t="s">
        <v>133</v>
      </c>
      <c r="H84" s="6" t="s">
        <v>497</v>
      </c>
      <c r="J84" s="6" t="s">
        <v>617</v>
      </c>
      <c r="K84" s="6" t="s">
        <v>618</v>
      </c>
      <c r="L84" s="6" t="s">
        <v>619</v>
      </c>
      <c r="Q84" s="6">
        <v>12.7</v>
      </c>
      <c r="AB84" s="6">
        <v>29</v>
      </c>
      <c r="AX84" s="6">
        <v>6.1</v>
      </c>
      <c r="BI84" s="6">
        <v>2.8</v>
      </c>
    </row>
    <row r="85" spans="1:83" s="6" customFormat="1" x14ac:dyDescent="0.3">
      <c r="A85" s="6">
        <v>41</v>
      </c>
      <c r="B85" s="6" t="s">
        <v>608</v>
      </c>
      <c r="C85" s="6" t="s">
        <v>62</v>
      </c>
      <c r="D85" s="6">
        <v>0.1</v>
      </c>
      <c r="E85" s="6" t="s">
        <v>614</v>
      </c>
      <c r="F85" s="6" t="s">
        <v>616</v>
      </c>
      <c r="G85" s="6" t="s">
        <v>133</v>
      </c>
      <c r="H85" s="6" t="s">
        <v>497</v>
      </c>
      <c r="J85" s="6" t="s">
        <v>617</v>
      </c>
      <c r="K85" s="6" t="s">
        <v>618</v>
      </c>
      <c r="L85" s="6" t="s">
        <v>619</v>
      </c>
      <c r="Q85" s="6">
        <v>9.3000000000000007</v>
      </c>
      <c r="AB85" s="6">
        <v>17.3</v>
      </c>
      <c r="AM85" s="7">
        <f t="shared" ref="AM85" si="19">(AB84-AB85)/AB84*100</f>
        <v>40.344827586206897</v>
      </c>
      <c r="AX85" s="6">
        <v>3.1</v>
      </c>
      <c r="BI85" s="6">
        <v>1.7</v>
      </c>
      <c r="BT85" s="7">
        <f t="shared" ref="BT85" si="20">(BI84-BI85)/BI84*100</f>
        <v>39.285714285714285</v>
      </c>
    </row>
    <row r="86" spans="1:83" s="6" customFormat="1" x14ac:dyDescent="0.3">
      <c r="A86" s="6">
        <v>41</v>
      </c>
      <c r="B86" s="6" t="s">
        <v>609</v>
      </c>
      <c r="C86" s="6" t="s">
        <v>62</v>
      </c>
      <c r="D86" s="6">
        <v>0.1</v>
      </c>
      <c r="E86" s="6" t="s">
        <v>614</v>
      </c>
      <c r="F86" s="6" t="s">
        <v>616</v>
      </c>
      <c r="G86" s="6" t="s">
        <v>133</v>
      </c>
      <c r="H86" s="6" t="s">
        <v>497</v>
      </c>
      <c r="J86" s="6" t="s">
        <v>617</v>
      </c>
      <c r="K86" s="6" t="s">
        <v>618</v>
      </c>
      <c r="L86" s="6" t="s">
        <v>619</v>
      </c>
      <c r="Q86" s="6">
        <v>12</v>
      </c>
      <c r="AB86" s="6">
        <v>30.9</v>
      </c>
      <c r="AX86" s="6">
        <v>4.4000000000000004</v>
      </c>
      <c r="BI86" s="6">
        <v>2.1</v>
      </c>
    </row>
    <row r="87" spans="1:83" s="6" customFormat="1" x14ac:dyDescent="0.3">
      <c r="A87" s="6">
        <v>41</v>
      </c>
      <c r="B87" s="6" t="s">
        <v>610</v>
      </c>
      <c r="C87" s="6" t="s">
        <v>62</v>
      </c>
      <c r="D87" s="6">
        <v>0.1</v>
      </c>
      <c r="E87" s="6" t="s">
        <v>614</v>
      </c>
      <c r="F87" s="6" t="s">
        <v>616</v>
      </c>
      <c r="G87" s="6" t="s">
        <v>133</v>
      </c>
      <c r="H87" s="6" t="s">
        <v>497</v>
      </c>
      <c r="J87" s="6" t="s">
        <v>617</v>
      </c>
      <c r="K87" s="6" t="s">
        <v>618</v>
      </c>
      <c r="L87" s="6" t="s">
        <v>619</v>
      </c>
      <c r="Q87" s="6">
        <v>8.5</v>
      </c>
      <c r="AB87" s="6">
        <v>21.3</v>
      </c>
      <c r="AM87" s="7">
        <f t="shared" ref="AM87" si="21">(AB86-AB87)/AB86*100</f>
        <v>31.067961165048541</v>
      </c>
      <c r="AX87" s="6">
        <v>5.7</v>
      </c>
      <c r="BI87" s="6">
        <v>3.4</v>
      </c>
      <c r="BT87" s="7">
        <f t="shared" ref="BT87" si="22">(BI86-BI87)/BI86*100</f>
        <v>-61.904761904761898</v>
      </c>
    </row>
    <row r="88" spans="1:83" s="6" customFormat="1" x14ac:dyDescent="0.3">
      <c r="A88" s="6">
        <v>41</v>
      </c>
      <c r="B88" s="6" t="s">
        <v>607</v>
      </c>
      <c r="C88" s="6" t="s">
        <v>62</v>
      </c>
      <c r="D88" s="6">
        <v>0.1</v>
      </c>
      <c r="E88" s="6" t="s">
        <v>615</v>
      </c>
      <c r="F88" s="6" t="s">
        <v>616</v>
      </c>
      <c r="G88" s="6" t="s">
        <v>133</v>
      </c>
      <c r="H88" s="6" t="s">
        <v>497</v>
      </c>
      <c r="J88" s="6" t="s">
        <v>617</v>
      </c>
      <c r="K88" s="6" t="s">
        <v>618</v>
      </c>
      <c r="L88" s="6" t="s">
        <v>619</v>
      </c>
      <c r="Q88" s="6">
        <v>7.4</v>
      </c>
      <c r="AB88" s="6">
        <v>19.3</v>
      </c>
      <c r="AX88" s="6">
        <v>5.0999999999999996</v>
      </c>
      <c r="BI88" s="6">
        <v>1.5</v>
      </c>
    </row>
    <row r="89" spans="1:83" s="6" customFormat="1" x14ac:dyDescent="0.3">
      <c r="A89" s="6">
        <v>41</v>
      </c>
      <c r="B89" s="6" t="s">
        <v>608</v>
      </c>
      <c r="C89" s="6" t="s">
        <v>62</v>
      </c>
      <c r="D89" s="6">
        <v>0.1</v>
      </c>
      <c r="E89" s="6" t="s">
        <v>615</v>
      </c>
      <c r="F89" s="6" t="s">
        <v>616</v>
      </c>
      <c r="G89" s="6" t="s">
        <v>133</v>
      </c>
      <c r="H89" s="6" t="s">
        <v>497</v>
      </c>
      <c r="J89" s="6" t="s">
        <v>617</v>
      </c>
      <c r="K89" s="6" t="s">
        <v>618</v>
      </c>
      <c r="L89" s="6" t="s">
        <v>619</v>
      </c>
      <c r="Q89" s="6">
        <v>6.4</v>
      </c>
      <c r="AB89" s="6">
        <v>13.9</v>
      </c>
      <c r="AM89" s="7">
        <f t="shared" ref="AM89" si="23">(AB88-AB89)/AB88*100</f>
        <v>27.979274611398964</v>
      </c>
      <c r="AX89" s="6">
        <v>2.8</v>
      </c>
      <c r="BI89" s="6">
        <v>0.9</v>
      </c>
      <c r="BT89" s="7">
        <f t="shared" ref="BT89" si="24">(BI88-BI89)/BI88*100</f>
        <v>40</v>
      </c>
    </row>
    <row r="90" spans="1:83" s="6" customFormat="1" x14ac:dyDescent="0.3">
      <c r="A90" s="6">
        <v>41</v>
      </c>
      <c r="B90" s="6" t="s">
        <v>609</v>
      </c>
      <c r="C90" s="6" t="s">
        <v>62</v>
      </c>
      <c r="D90" s="6">
        <v>0.1</v>
      </c>
      <c r="E90" s="6" t="s">
        <v>615</v>
      </c>
      <c r="F90" s="6" t="s">
        <v>616</v>
      </c>
      <c r="G90" s="6" t="s">
        <v>133</v>
      </c>
      <c r="H90" s="6" t="s">
        <v>497</v>
      </c>
      <c r="J90" s="6" t="s">
        <v>617</v>
      </c>
      <c r="K90" s="6" t="s">
        <v>618</v>
      </c>
      <c r="L90" s="6" t="s">
        <v>619</v>
      </c>
      <c r="Q90" s="6">
        <v>4.3</v>
      </c>
      <c r="AB90" s="6">
        <v>11.2</v>
      </c>
      <c r="AX90" s="6">
        <v>5.4</v>
      </c>
      <c r="BI90" s="6">
        <v>1.3</v>
      </c>
    </row>
    <row r="91" spans="1:83" s="6" customFormat="1" x14ac:dyDescent="0.3">
      <c r="A91" s="6">
        <v>41</v>
      </c>
      <c r="B91" s="6" t="s">
        <v>610</v>
      </c>
      <c r="C91" s="6" t="s">
        <v>62</v>
      </c>
      <c r="D91" s="6">
        <v>0.1</v>
      </c>
      <c r="E91" s="6" t="s">
        <v>615</v>
      </c>
      <c r="F91" s="6" t="s">
        <v>616</v>
      </c>
      <c r="G91" s="6" t="s">
        <v>133</v>
      </c>
      <c r="H91" s="6" t="s">
        <v>497</v>
      </c>
      <c r="J91" s="6" t="s">
        <v>617</v>
      </c>
      <c r="K91" s="6" t="s">
        <v>618</v>
      </c>
      <c r="L91" s="6" t="s">
        <v>619</v>
      </c>
      <c r="Q91" s="6">
        <v>3.6</v>
      </c>
      <c r="AB91" s="6">
        <v>6.7</v>
      </c>
      <c r="AM91" s="7">
        <f t="shared" ref="AM91" si="25">(AB90-AB91)/AB90*100</f>
        <v>40.178571428571423</v>
      </c>
      <c r="AX91" s="6">
        <v>4.7</v>
      </c>
      <c r="BI91" s="6">
        <v>3.2</v>
      </c>
      <c r="BT91" s="7">
        <f t="shared" ref="BT91" si="26">(BI90-BI91)/BI90*100</f>
        <v>-146.15384615384616</v>
      </c>
    </row>
    <row r="92" spans="1:83" s="8" customFormat="1" x14ac:dyDescent="0.3">
      <c r="A92" s="8">
        <v>42</v>
      </c>
      <c r="B92" s="8" t="s">
        <v>623</v>
      </c>
      <c r="C92" s="8" t="s">
        <v>62</v>
      </c>
      <c r="D92" s="8">
        <v>0.15</v>
      </c>
      <c r="E92" s="8" t="s">
        <v>627</v>
      </c>
      <c r="F92" s="8" t="s">
        <v>630</v>
      </c>
      <c r="G92" s="8" t="s">
        <v>133</v>
      </c>
      <c r="I92" s="8" t="s">
        <v>633</v>
      </c>
      <c r="J92" s="8" t="s">
        <v>631</v>
      </c>
      <c r="K92" s="8" t="s">
        <v>632</v>
      </c>
      <c r="Q92" s="8">
        <v>0.09</v>
      </c>
      <c r="S92" s="8">
        <v>15.45</v>
      </c>
      <c r="V92" s="8">
        <v>3.01</v>
      </c>
      <c r="CE92" s="8" t="s">
        <v>629</v>
      </c>
    </row>
    <row r="93" spans="1:83" s="8" customFormat="1" x14ac:dyDescent="0.3">
      <c r="A93" s="8">
        <v>42</v>
      </c>
      <c r="B93" s="8" t="s">
        <v>624</v>
      </c>
      <c r="C93" s="8" t="s">
        <v>62</v>
      </c>
      <c r="D93" s="8">
        <v>0.15</v>
      </c>
      <c r="E93" s="8" t="s">
        <v>627</v>
      </c>
      <c r="F93" s="8" t="s">
        <v>630</v>
      </c>
      <c r="G93" s="8" t="s">
        <v>133</v>
      </c>
      <c r="I93" s="8" t="s">
        <v>633</v>
      </c>
      <c r="J93" s="8" t="s">
        <v>631</v>
      </c>
      <c r="K93" s="8" t="s">
        <v>632</v>
      </c>
      <c r="Q93" s="8">
        <v>0.13</v>
      </c>
      <c r="S93" s="8">
        <v>5.93</v>
      </c>
      <c r="V93" s="8">
        <v>1.5</v>
      </c>
    </row>
    <row r="94" spans="1:83" s="8" customFormat="1" x14ac:dyDescent="0.3">
      <c r="A94" s="8">
        <v>42</v>
      </c>
      <c r="B94" s="8" t="s">
        <v>625</v>
      </c>
      <c r="C94" s="8" t="s">
        <v>62</v>
      </c>
      <c r="D94" s="8">
        <v>0.15</v>
      </c>
      <c r="E94" s="8" t="s">
        <v>627</v>
      </c>
      <c r="F94" s="8" t="s">
        <v>630</v>
      </c>
      <c r="G94" s="8" t="s">
        <v>133</v>
      </c>
      <c r="I94" s="8" t="s">
        <v>633</v>
      </c>
      <c r="J94" s="8" t="s">
        <v>631</v>
      </c>
      <c r="K94" s="8" t="s">
        <v>632</v>
      </c>
      <c r="Q94" s="8">
        <v>0.2</v>
      </c>
      <c r="S94" s="8">
        <v>40.51</v>
      </c>
      <c r="V94" s="8">
        <v>9.75</v>
      </c>
    </row>
    <row r="95" spans="1:83" s="8" customFormat="1" x14ac:dyDescent="0.3">
      <c r="A95" s="8">
        <v>42</v>
      </c>
      <c r="B95" s="8" t="s">
        <v>626</v>
      </c>
      <c r="C95" s="8" t="s">
        <v>62</v>
      </c>
      <c r="D95" s="8">
        <v>0.15</v>
      </c>
      <c r="E95" s="8" t="s">
        <v>627</v>
      </c>
      <c r="F95" s="8" t="s">
        <v>630</v>
      </c>
      <c r="G95" s="8" t="s">
        <v>133</v>
      </c>
      <c r="I95" s="8" t="s">
        <v>633</v>
      </c>
      <c r="J95" s="8" t="s">
        <v>631</v>
      </c>
      <c r="K95" s="8" t="s">
        <v>632</v>
      </c>
      <c r="Q95" s="8">
        <v>0.33</v>
      </c>
      <c r="S95" s="8">
        <v>19.63</v>
      </c>
      <c r="V95" s="8">
        <v>5.15</v>
      </c>
      <c r="AM95" s="9">
        <f>((Q92+Q93)/2)-((Q94*Q95)/2)/((Q92+Q93)/2)*100</f>
        <v>-29.89</v>
      </c>
      <c r="AO95" s="9">
        <f>((S92+S93)/2)-((S94*S95)/2)/((S92+S93)/2)*100</f>
        <v>-3708.7267446211408</v>
      </c>
      <c r="AR95" s="9">
        <f>((V92+V93)/2)-((V94*V95)/2)/((V92+V93)/2)*100</f>
        <v>-1111.1042017738359</v>
      </c>
    </row>
    <row r="96" spans="1:83" s="8" customFormat="1" x14ac:dyDescent="0.3">
      <c r="A96" s="8">
        <v>42</v>
      </c>
      <c r="B96" s="8" t="s">
        <v>623</v>
      </c>
      <c r="C96" s="8" t="s">
        <v>62</v>
      </c>
      <c r="D96" s="8">
        <v>0.15</v>
      </c>
      <c r="E96" s="8" t="s">
        <v>628</v>
      </c>
      <c r="F96" s="8" t="s">
        <v>630</v>
      </c>
      <c r="G96" s="8" t="s">
        <v>133</v>
      </c>
      <c r="I96" s="8" t="s">
        <v>633</v>
      </c>
      <c r="J96" s="8" t="s">
        <v>631</v>
      </c>
      <c r="K96" s="8" t="s">
        <v>632</v>
      </c>
      <c r="Q96" s="8">
        <v>2.73</v>
      </c>
      <c r="S96" s="8">
        <v>2.1800000000000002</v>
      </c>
      <c r="V96" s="8">
        <v>0.57999999999999996</v>
      </c>
    </row>
    <row r="97" spans="1:44" s="8" customFormat="1" x14ac:dyDescent="0.3">
      <c r="A97" s="8">
        <v>42</v>
      </c>
      <c r="B97" s="8" t="s">
        <v>624</v>
      </c>
      <c r="C97" s="8" t="s">
        <v>62</v>
      </c>
      <c r="D97" s="8">
        <v>0.15</v>
      </c>
      <c r="E97" s="8" t="s">
        <v>628</v>
      </c>
      <c r="F97" s="8" t="s">
        <v>630</v>
      </c>
      <c r="G97" s="8" t="s">
        <v>133</v>
      </c>
      <c r="I97" s="8" t="s">
        <v>633</v>
      </c>
      <c r="J97" s="8" t="s">
        <v>631</v>
      </c>
      <c r="K97" s="8" t="s">
        <v>632</v>
      </c>
      <c r="Q97" s="8">
        <v>3.36</v>
      </c>
      <c r="S97" s="8">
        <v>1.7</v>
      </c>
      <c r="V97" s="8">
        <v>0.48</v>
      </c>
    </row>
    <row r="98" spans="1:44" s="8" customFormat="1" x14ac:dyDescent="0.3">
      <c r="A98" s="8">
        <v>42</v>
      </c>
      <c r="B98" s="8" t="s">
        <v>625</v>
      </c>
      <c r="C98" s="8" t="s">
        <v>62</v>
      </c>
      <c r="D98" s="8">
        <v>0.15</v>
      </c>
      <c r="E98" s="8" t="s">
        <v>628</v>
      </c>
      <c r="F98" s="8" t="s">
        <v>630</v>
      </c>
      <c r="G98" s="8" t="s">
        <v>133</v>
      </c>
      <c r="I98" s="8" t="s">
        <v>633</v>
      </c>
      <c r="J98" s="8" t="s">
        <v>631</v>
      </c>
      <c r="K98" s="8" t="s">
        <v>632</v>
      </c>
      <c r="Q98" s="8">
        <v>30.92</v>
      </c>
      <c r="S98" s="8">
        <v>1.98</v>
      </c>
      <c r="V98" s="8">
        <v>1.1299999999999999</v>
      </c>
    </row>
    <row r="99" spans="1:44" s="8" customFormat="1" x14ac:dyDescent="0.3">
      <c r="A99" s="8">
        <v>42</v>
      </c>
      <c r="B99" s="8" t="s">
        <v>626</v>
      </c>
      <c r="C99" s="8" t="s">
        <v>62</v>
      </c>
      <c r="D99" s="8">
        <v>0.15</v>
      </c>
      <c r="E99" s="8" t="s">
        <v>628</v>
      </c>
      <c r="F99" s="8" t="s">
        <v>630</v>
      </c>
      <c r="G99" s="8" t="s">
        <v>133</v>
      </c>
      <c r="I99" s="8" t="s">
        <v>633</v>
      </c>
      <c r="J99" s="8" t="s">
        <v>631</v>
      </c>
      <c r="K99" s="8" t="s">
        <v>632</v>
      </c>
      <c r="Q99" s="8">
        <v>20.6</v>
      </c>
      <c r="S99" s="8">
        <v>1.6</v>
      </c>
      <c r="V99" s="8">
        <v>1.33</v>
      </c>
      <c r="AM99" s="9">
        <f>((Q96+Q97)/2)-((Q98*Q99)/2)/((Q96+Q97)/2)*100</f>
        <v>-10455.93693760263</v>
      </c>
      <c r="AO99" s="9">
        <f>((S96+S97)/2)-((S98*S99)/2)/((S96+S97)/2)*100</f>
        <v>-79.709484536082485</v>
      </c>
      <c r="AR99" s="9">
        <f>((V96+V97)/2)-((V98*V99)/2)/((V96+V97)/2)*100</f>
        <v>-141.25301886792451</v>
      </c>
    </row>
    <row r="100" spans="1:44" s="4" customFormat="1" x14ac:dyDescent="0.3">
      <c r="A100" s="4">
        <v>44</v>
      </c>
      <c r="B100" s="4" t="s">
        <v>648</v>
      </c>
      <c r="C100" s="4" t="s">
        <v>62</v>
      </c>
      <c r="D100" s="4">
        <v>1.2</v>
      </c>
      <c r="E100" s="4">
        <v>2007</v>
      </c>
      <c r="F100" s="4" t="s">
        <v>651</v>
      </c>
      <c r="G100" s="4" t="s">
        <v>652</v>
      </c>
      <c r="H100" s="4" t="s">
        <v>497</v>
      </c>
      <c r="J100" s="4" t="s">
        <v>653</v>
      </c>
      <c r="K100" s="4" t="s">
        <v>654</v>
      </c>
      <c r="L100" s="4" t="s">
        <v>655</v>
      </c>
      <c r="Q100" s="4">
        <v>14</v>
      </c>
      <c r="AB100" s="4">
        <v>34</v>
      </c>
    </row>
    <row r="101" spans="1:44" s="4" customFormat="1" x14ac:dyDescent="0.3">
      <c r="A101" s="4">
        <v>44</v>
      </c>
      <c r="B101" s="4" t="s">
        <v>649</v>
      </c>
      <c r="C101" s="4" t="s">
        <v>62</v>
      </c>
      <c r="D101" s="4">
        <v>2.4</v>
      </c>
      <c r="E101" s="4">
        <v>2007</v>
      </c>
      <c r="F101" s="4" t="s">
        <v>651</v>
      </c>
      <c r="G101" s="4" t="s">
        <v>652</v>
      </c>
      <c r="H101" s="4" t="s">
        <v>497</v>
      </c>
      <c r="J101" s="4" t="s">
        <v>653</v>
      </c>
      <c r="K101" s="4" t="s">
        <v>654</v>
      </c>
      <c r="L101" s="4" t="s">
        <v>655</v>
      </c>
      <c r="Q101" s="4">
        <v>13</v>
      </c>
      <c r="AB101" s="4">
        <v>22</v>
      </c>
      <c r="AM101" s="5">
        <f>(AB100-AB101)/AB100*100</f>
        <v>35.294117647058826</v>
      </c>
    </row>
    <row r="102" spans="1:44" s="4" customFormat="1" x14ac:dyDescent="0.3">
      <c r="A102" s="4">
        <v>44</v>
      </c>
      <c r="B102" s="4" t="s">
        <v>650</v>
      </c>
      <c r="C102" s="4" t="s">
        <v>62</v>
      </c>
      <c r="D102" s="4">
        <v>2.4</v>
      </c>
      <c r="E102" s="4">
        <v>2007</v>
      </c>
      <c r="F102" s="4" t="s">
        <v>651</v>
      </c>
      <c r="G102" s="4" t="s">
        <v>652</v>
      </c>
      <c r="H102" s="4" t="s">
        <v>497</v>
      </c>
      <c r="J102" s="4" t="s">
        <v>653</v>
      </c>
      <c r="K102" s="4" t="s">
        <v>654</v>
      </c>
      <c r="L102" s="4" t="s">
        <v>655</v>
      </c>
      <c r="Q102" s="4">
        <v>15</v>
      </c>
      <c r="AB102" s="4">
        <v>26</v>
      </c>
      <c r="AM102" s="5">
        <f>(AB100-AB102)/AB100*100</f>
        <v>23.52941176470588</v>
      </c>
    </row>
    <row r="103" spans="1:44" s="4" customFormat="1" x14ac:dyDescent="0.3">
      <c r="A103" s="4">
        <v>44</v>
      </c>
      <c r="B103" s="4" t="s">
        <v>648</v>
      </c>
      <c r="C103" s="4" t="s">
        <v>62</v>
      </c>
      <c r="D103" s="4">
        <v>1.2</v>
      </c>
      <c r="E103" s="4">
        <v>2008</v>
      </c>
      <c r="F103" s="4" t="s">
        <v>651</v>
      </c>
      <c r="G103" s="4" t="s">
        <v>652</v>
      </c>
      <c r="H103" s="4" t="s">
        <v>497</v>
      </c>
      <c r="J103" s="4" t="s">
        <v>653</v>
      </c>
      <c r="K103" s="4" t="s">
        <v>654</v>
      </c>
      <c r="L103" s="4" t="s">
        <v>655</v>
      </c>
      <c r="Q103" s="4">
        <v>11</v>
      </c>
      <c r="AB103" s="4">
        <v>24</v>
      </c>
    </row>
    <row r="104" spans="1:44" s="4" customFormat="1" x14ac:dyDescent="0.3">
      <c r="A104" s="4">
        <v>44</v>
      </c>
      <c r="B104" s="4" t="s">
        <v>649</v>
      </c>
      <c r="C104" s="4" t="s">
        <v>62</v>
      </c>
      <c r="D104" s="4">
        <v>2.4</v>
      </c>
      <c r="E104" s="4">
        <v>2008</v>
      </c>
      <c r="F104" s="4" t="s">
        <v>651</v>
      </c>
      <c r="G104" s="4" t="s">
        <v>652</v>
      </c>
      <c r="H104" s="4" t="s">
        <v>497</v>
      </c>
      <c r="J104" s="4" t="s">
        <v>653</v>
      </c>
      <c r="K104" s="4" t="s">
        <v>654</v>
      </c>
      <c r="L104" s="4" t="s">
        <v>655</v>
      </c>
      <c r="Q104" s="4">
        <v>10</v>
      </c>
      <c r="AB104" s="4">
        <v>22</v>
      </c>
      <c r="AM104" s="5">
        <f t="shared" ref="AM104" si="27">(AB103-AB104)/AB103*100</f>
        <v>8.3333333333333321</v>
      </c>
    </row>
    <row r="105" spans="1:44" s="4" customFormat="1" x14ac:dyDescent="0.3">
      <c r="A105" s="4">
        <v>44</v>
      </c>
      <c r="B105" s="4" t="s">
        <v>650</v>
      </c>
      <c r="C105" s="4" t="s">
        <v>62</v>
      </c>
      <c r="D105" s="4">
        <v>2.4</v>
      </c>
      <c r="E105" s="4">
        <v>2008</v>
      </c>
      <c r="F105" s="4" t="s">
        <v>651</v>
      </c>
      <c r="G105" s="4" t="s">
        <v>652</v>
      </c>
      <c r="H105" s="4" t="s">
        <v>497</v>
      </c>
      <c r="J105" s="4" t="s">
        <v>653</v>
      </c>
      <c r="K105" s="4" t="s">
        <v>654</v>
      </c>
      <c r="L105" s="4" t="s">
        <v>655</v>
      </c>
      <c r="Q105" s="4">
        <v>13</v>
      </c>
      <c r="AB105" s="4">
        <v>21</v>
      </c>
      <c r="AM105" s="5">
        <f t="shared" ref="AM105" si="28">(AB103-AB105)/AB103*100</f>
        <v>12.5</v>
      </c>
    </row>
    <row r="106" spans="1:44" s="4" customFormat="1" x14ac:dyDescent="0.3">
      <c r="A106" s="4">
        <v>44</v>
      </c>
      <c r="B106" s="4" t="s">
        <v>648</v>
      </c>
      <c r="C106" s="4" t="s">
        <v>62</v>
      </c>
      <c r="D106" s="4">
        <v>1.2</v>
      </c>
      <c r="E106" s="4">
        <v>2009</v>
      </c>
      <c r="F106" s="4" t="s">
        <v>651</v>
      </c>
      <c r="G106" s="4" t="s">
        <v>652</v>
      </c>
      <c r="H106" s="4" t="s">
        <v>497</v>
      </c>
      <c r="J106" s="4" t="s">
        <v>653</v>
      </c>
      <c r="K106" s="4" t="s">
        <v>654</v>
      </c>
      <c r="L106" s="4" t="s">
        <v>655</v>
      </c>
      <c r="Q106" s="4">
        <v>9</v>
      </c>
      <c r="AB106" s="4">
        <v>43</v>
      </c>
    </row>
    <row r="107" spans="1:44" s="4" customFormat="1" x14ac:dyDescent="0.3">
      <c r="A107" s="4">
        <v>44</v>
      </c>
      <c r="B107" s="4" t="s">
        <v>649</v>
      </c>
      <c r="C107" s="4" t="s">
        <v>62</v>
      </c>
      <c r="D107" s="4">
        <v>2.4</v>
      </c>
      <c r="E107" s="4">
        <v>2009</v>
      </c>
      <c r="F107" s="4" t="s">
        <v>651</v>
      </c>
      <c r="G107" s="4" t="s">
        <v>652</v>
      </c>
      <c r="H107" s="4" t="s">
        <v>497</v>
      </c>
      <c r="J107" s="4" t="s">
        <v>653</v>
      </c>
      <c r="K107" s="4" t="s">
        <v>654</v>
      </c>
      <c r="L107" s="4" t="s">
        <v>655</v>
      </c>
      <c r="Q107" s="4">
        <v>8</v>
      </c>
      <c r="AB107" s="4">
        <v>19</v>
      </c>
      <c r="AM107" s="5">
        <f t="shared" ref="AM107" si="29">(AB106-AB107)/AB106*100</f>
        <v>55.813953488372093</v>
      </c>
    </row>
    <row r="108" spans="1:44" s="4" customFormat="1" x14ac:dyDescent="0.3">
      <c r="A108" s="4">
        <v>44</v>
      </c>
      <c r="B108" s="4" t="s">
        <v>650</v>
      </c>
      <c r="C108" s="4" t="s">
        <v>62</v>
      </c>
      <c r="D108" s="4">
        <v>2.4</v>
      </c>
      <c r="E108" s="4">
        <v>2009</v>
      </c>
      <c r="F108" s="4" t="s">
        <v>651</v>
      </c>
      <c r="G108" s="4" t="s">
        <v>652</v>
      </c>
      <c r="H108" s="4" t="s">
        <v>497</v>
      </c>
      <c r="J108" s="4" t="s">
        <v>653</v>
      </c>
      <c r="K108" s="4" t="s">
        <v>654</v>
      </c>
      <c r="L108" s="4" t="s">
        <v>655</v>
      </c>
      <c r="Q108" s="4">
        <v>12</v>
      </c>
      <c r="AB108" s="4">
        <v>24</v>
      </c>
      <c r="AM108" s="5">
        <f t="shared" ref="AM108" si="30">(AB106-AB108)/AB106*100</f>
        <v>44.186046511627907</v>
      </c>
    </row>
    <row r="109" spans="1:44" s="4" customFormat="1" x14ac:dyDescent="0.3">
      <c r="A109" s="4">
        <v>44</v>
      </c>
      <c r="B109" s="4" t="s">
        <v>648</v>
      </c>
      <c r="C109" s="4" t="s">
        <v>62</v>
      </c>
      <c r="D109" s="4">
        <v>1.2</v>
      </c>
      <c r="E109" s="4">
        <v>2010</v>
      </c>
      <c r="F109" s="4" t="s">
        <v>651</v>
      </c>
      <c r="G109" s="4" t="s">
        <v>652</v>
      </c>
      <c r="H109" s="4" t="s">
        <v>497</v>
      </c>
      <c r="J109" s="4" t="s">
        <v>653</v>
      </c>
      <c r="K109" s="4" t="s">
        <v>654</v>
      </c>
      <c r="L109" s="4" t="s">
        <v>655</v>
      </c>
      <c r="Q109" s="4">
        <v>7</v>
      </c>
      <c r="AB109" s="4">
        <v>36</v>
      </c>
    </row>
    <row r="110" spans="1:44" s="4" customFormat="1" x14ac:dyDescent="0.3">
      <c r="A110" s="4">
        <v>44</v>
      </c>
      <c r="B110" s="4" t="s">
        <v>649</v>
      </c>
      <c r="C110" s="4" t="s">
        <v>62</v>
      </c>
      <c r="D110" s="4">
        <v>2.4</v>
      </c>
      <c r="E110" s="4">
        <v>2010</v>
      </c>
      <c r="F110" s="4" t="s">
        <v>651</v>
      </c>
      <c r="G110" s="4" t="s">
        <v>652</v>
      </c>
      <c r="H110" s="4" t="s">
        <v>497</v>
      </c>
      <c r="J110" s="4" t="s">
        <v>653</v>
      </c>
      <c r="K110" s="4" t="s">
        <v>654</v>
      </c>
      <c r="L110" s="4" t="s">
        <v>655</v>
      </c>
      <c r="Q110" s="4">
        <v>6</v>
      </c>
      <c r="AB110" s="4">
        <v>21</v>
      </c>
      <c r="AM110" s="5">
        <f t="shared" ref="AM110" si="31">(AB109-AB110)/AB109*100</f>
        <v>41.666666666666671</v>
      </c>
    </row>
    <row r="111" spans="1:44" s="4" customFormat="1" x14ac:dyDescent="0.3">
      <c r="A111" s="4">
        <v>44</v>
      </c>
      <c r="B111" s="4" t="s">
        <v>650</v>
      </c>
      <c r="C111" s="4" t="s">
        <v>62</v>
      </c>
      <c r="D111" s="4">
        <v>2.4</v>
      </c>
      <c r="E111" s="4">
        <v>2010</v>
      </c>
      <c r="F111" s="4" t="s">
        <v>651</v>
      </c>
      <c r="G111" s="4" t="s">
        <v>652</v>
      </c>
      <c r="H111" s="4" t="s">
        <v>497</v>
      </c>
      <c r="J111" s="4" t="s">
        <v>653</v>
      </c>
      <c r="K111" s="4" t="s">
        <v>654</v>
      </c>
      <c r="L111" s="4" t="s">
        <v>655</v>
      </c>
      <c r="Q111" s="4">
        <v>9</v>
      </c>
      <c r="AB111" s="4">
        <v>25</v>
      </c>
      <c r="AM111" s="5">
        <f t="shared" ref="AM111" si="32">(AB109-AB111)/AB109*100</f>
        <v>30.555555555555557</v>
      </c>
    </row>
    <row r="112" spans="1:44" s="6" customFormat="1" x14ac:dyDescent="0.3">
      <c r="A112" s="6">
        <v>46</v>
      </c>
      <c r="B112" s="6" t="s">
        <v>648</v>
      </c>
      <c r="C112" s="6" t="s">
        <v>62</v>
      </c>
      <c r="D112" s="6">
        <v>11</v>
      </c>
      <c r="E112" s="6">
        <v>2006</v>
      </c>
      <c r="F112" s="6" t="s">
        <v>675</v>
      </c>
      <c r="G112" s="6" t="s">
        <v>346</v>
      </c>
      <c r="H112" s="6" t="s">
        <v>497</v>
      </c>
      <c r="I112" s="6" t="s">
        <v>258</v>
      </c>
      <c r="J112" s="6" t="s">
        <v>676</v>
      </c>
      <c r="K112" s="6" t="s">
        <v>677</v>
      </c>
      <c r="L112" s="6" t="s">
        <v>655</v>
      </c>
      <c r="M112" s="6">
        <v>54</v>
      </c>
      <c r="N112" s="6">
        <v>11.2</v>
      </c>
      <c r="Q112" s="6">
        <v>13.1</v>
      </c>
      <c r="AB112" s="6">
        <v>31.8</v>
      </c>
    </row>
    <row r="113" spans="1:39" s="6" customFormat="1" x14ac:dyDescent="0.3">
      <c r="A113" s="6">
        <v>46</v>
      </c>
      <c r="B113" s="6" t="s">
        <v>674</v>
      </c>
      <c r="C113" s="6" t="s">
        <v>62</v>
      </c>
      <c r="D113" s="6">
        <v>11</v>
      </c>
      <c r="E113" s="6">
        <v>2006</v>
      </c>
      <c r="F113" s="6" t="s">
        <v>675</v>
      </c>
      <c r="G113" s="6" t="s">
        <v>346</v>
      </c>
      <c r="H113" s="6" t="s">
        <v>497</v>
      </c>
      <c r="I113" s="6" t="s">
        <v>258</v>
      </c>
      <c r="J113" s="6" t="s">
        <v>676</v>
      </c>
      <c r="K113" s="6" t="s">
        <v>677</v>
      </c>
      <c r="L113" s="6" t="s">
        <v>655</v>
      </c>
      <c r="M113" s="6">
        <v>33.4</v>
      </c>
      <c r="N113" s="6">
        <v>15.4</v>
      </c>
      <c r="Q113" s="6">
        <v>11.2</v>
      </c>
      <c r="AB113" s="6">
        <v>19.2</v>
      </c>
      <c r="AM113" s="7">
        <f>(AB112-AB113)/AB112*100</f>
        <v>39.622641509433961</v>
      </c>
    </row>
    <row r="114" spans="1:39" s="6" customFormat="1" x14ac:dyDescent="0.3">
      <c r="A114" s="6">
        <v>46</v>
      </c>
      <c r="B114" s="6" t="s">
        <v>648</v>
      </c>
      <c r="C114" s="6" t="s">
        <v>62</v>
      </c>
      <c r="D114" s="6">
        <v>11</v>
      </c>
      <c r="E114" s="6">
        <v>2007</v>
      </c>
      <c r="F114" s="6" t="s">
        <v>675</v>
      </c>
      <c r="G114" s="6" t="s">
        <v>346</v>
      </c>
      <c r="H114" s="6" t="s">
        <v>497</v>
      </c>
      <c r="I114" s="6" t="s">
        <v>590</v>
      </c>
      <c r="J114" s="6" t="s">
        <v>676</v>
      </c>
      <c r="K114" s="6" t="s">
        <v>677</v>
      </c>
      <c r="L114" s="6" t="s">
        <v>655</v>
      </c>
      <c r="M114" s="6">
        <v>46.1</v>
      </c>
      <c r="N114" s="6">
        <v>11.4</v>
      </c>
      <c r="Q114" s="6">
        <v>11</v>
      </c>
      <c r="AB114" s="6">
        <v>42.4</v>
      </c>
    </row>
    <row r="115" spans="1:39" s="6" customFormat="1" x14ac:dyDescent="0.3">
      <c r="A115" s="6">
        <v>46</v>
      </c>
      <c r="B115" s="6" t="s">
        <v>674</v>
      </c>
      <c r="C115" s="6" t="s">
        <v>62</v>
      </c>
      <c r="D115" s="6">
        <v>11</v>
      </c>
      <c r="E115" s="6">
        <v>2007</v>
      </c>
      <c r="F115" s="6" t="s">
        <v>675</v>
      </c>
      <c r="G115" s="6" t="s">
        <v>346</v>
      </c>
      <c r="H115" s="6" t="s">
        <v>497</v>
      </c>
      <c r="I115" s="6" t="s">
        <v>590</v>
      </c>
      <c r="J115" s="6" t="s">
        <v>676</v>
      </c>
      <c r="K115" s="6" t="s">
        <v>677</v>
      </c>
      <c r="L115" s="6" t="s">
        <v>655</v>
      </c>
      <c r="M115" s="6">
        <v>38.200000000000003</v>
      </c>
      <c r="N115" s="6">
        <v>16.399999999999999</v>
      </c>
      <c r="Q115" s="6">
        <v>8.5</v>
      </c>
      <c r="AB115" s="6">
        <v>26.5</v>
      </c>
      <c r="AM115" s="7">
        <f t="shared" ref="AM115" si="33">(AB114-AB115)/AB114*100</f>
        <v>37.5</v>
      </c>
    </row>
    <row r="116" spans="1:39" s="6" customFormat="1" x14ac:dyDescent="0.3">
      <c r="A116" s="6">
        <v>46</v>
      </c>
      <c r="B116" s="6" t="s">
        <v>648</v>
      </c>
      <c r="C116" s="6" t="s">
        <v>62</v>
      </c>
      <c r="D116" s="6">
        <v>11</v>
      </c>
      <c r="E116" s="6">
        <v>2008</v>
      </c>
      <c r="F116" s="6" t="s">
        <v>675</v>
      </c>
      <c r="G116" s="6" t="s">
        <v>346</v>
      </c>
      <c r="H116" s="6" t="s">
        <v>497</v>
      </c>
      <c r="I116" s="6" t="s">
        <v>258</v>
      </c>
      <c r="J116" s="6" t="s">
        <v>676</v>
      </c>
      <c r="K116" s="6" t="s">
        <v>677</v>
      </c>
      <c r="L116" s="6" t="s">
        <v>655</v>
      </c>
      <c r="M116" s="6">
        <v>28.4</v>
      </c>
      <c r="N116" s="6">
        <v>8.1999999999999993</v>
      </c>
      <c r="Q116" s="6">
        <v>11.4</v>
      </c>
      <c r="AB116" s="6">
        <v>46</v>
      </c>
    </row>
    <row r="117" spans="1:39" s="6" customFormat="1" x14ac:dyDescent="0.3">
      <c r="A117" s="6">
        <v>46</v>
      </c>
      <c r="B117" s="6" t="s">
        <v>674</v>
      </c>
      <c r="C117" s="6" t="s">
        <v>62</v>
      </c>
      <c r="D117" s="6">
        <v>11</v>
      </c>
      <c r="E117" s="6">
        <v>2008</v>
      </c>
      <c r="F117" s="6" t="s">
        <v>675</v>
      </c>
      <c r="G117" s="6" t="s">
        <v>346</v>
      </c>
      <c r="H117" s="6" t="s">
        <v>497</v>
      </c>
      <c r="I117" s="6" t="s">
        <v>258</v>
      </c>
      <c r="J117" s="6" t="s">
        <v>676</v>
      </c>
      <c r="K117" s="6" t="s">
        <v>677</v>
      </c>
      <c r="L117" s="6" t="s">
        <v>655</v>
      </c>
      <c r="M117" s="6">
        <v>22.2</v>
      </c>
      <c r="N117" s="6">
        <v>11.5</v>
      </c>
      <c r="Q117" s="6">
        <v>10.9</v>
      </c>
      <c r="AB117" s="6">
        <v>35.1</v>
      </c>
      <c r="AM117" s="7">
        <f t="shared" ref="AM117" si="34">(AB116-AB117)/AB116*100</f>
        <v>23.695652173913039</v>
      </c>
    </row>
    <row r="118" spans="1:39" s="6" customFormat="1" x14ac:dyDescent="0.3">
      <c r="A118" s="6">
        <v>46</v>
      </c>
      <c r="B118" s="6" t="s">
        <v>648</v>
      </c>
      <c r="C118" s="6" t="s">
        <v>62</v>
      </c>
      <c r="D118" s="6">
        <v>11</v>
      </c>
      <c r="E118" s="6">
        <v>2009</v>
      </c>
      <c r="F118" s="6" t="s">
        <v>675</v>
      </c>
      <c r="G118" s="6" t="s">
        <v>346</v>
      </c>
      <c r="H118" s="6" t="s">
        <v>497</v>
      </c>
      <c r="I118" s="6" t="s">
        <v>590</v>
      </c>
      <c r="J118" s="6" t="s">
        <v>676</v>
      </c>
      <c r="K118" s="6" t="s">
        <v>677</v>
      </c>
      <c r="L118" s="6" t="s">
        <v>655</v>
      </c>
      <c r="M118" s="6">
        <v>27.2</v>
      </c>
      <c r="N118" s="6">
        <v>9.6</v>
      </c>
      <c r="Q118" s="6">
        <v>6.9</v>
      </c>
      <c r="AB118" s="6">
        <v>19.3</v>
      </c>
    </row>
    <row r="119" spans="1:39" s="6" customFormat="1" x14ac:dyDescent="0.3">
      <c r="A119" s="6">
        <v>46</v>
      </c>
      <c r="B119" s="6" t="s">
        <v>674</v>
      </c>
      <c r="C119" s="6" t="s">
        <v>62</v>
      </c>
      <c r="D119" s="6">
        <v>11</v>
      </c>
      <c r="E119" s="6">
        <v>2009</v>
      </c>
      <c r="F119" s="6" t="s">
        <v>675</v>
      </c>
      <c r="G119" s="6" t="s">
        <v>346</v>
      </c>
      <c r="H119" s="6" t="s">
        <v>497</v>
      </c>
      <c r="I119" s="6" t="s">
        <v>590</v>
      </c>
      <c r="J119" s="6" t="s">
        <v>676</v>
      </c>
      <c r="K119" s="6" t="s">
        <v>677</v>
      </c>
      <c r="L119" s="6" t="s">
        <v>655</v>
      </c>
      <c r="M119" s="6">
        <v>22.9</v>
      </c>
      <c r="N119" s="6">
        <v>10.4</v>
      </c>
      <c r="Q119" s="6">
        <v>6.4</v>
      </c>
      <c r="AB119" s="6">
        <v>14.6</v>
      </c>
      <c r="AM119" s="7">
        <f>(AB118-AB119)/AB118*100</f>
        <v>24.352331606217621</v>
      </c>
    </row>
    <row r="120" spans="1:39" s="8" customFormat="1" x14ac:dyDescent="0.3">
      <c r="A120" s="8">
        <v>53</v>
      </c>
      <c r="B120" s="8" t="s">
        <v>129</v>
      </c>
      <c r="D120" s="8" t="s">
        <v>255</v>
      </c>
      <c r="E120" s="8" t="s">
        <v>745</v>
      </c>
      <c r="F120" s="8" t="s">
        <v>253</v>
      </c>
      <c r="G120" s="8" t="s">
        <v>254</v>
      </c>
      <c r="H120" s="8" t="s">
        <v>258</v>
      </c>
      <c r="J120" s="8" t="s">
        <v>259</v>
      </c>
      <c r="K120" s="8" t="s">
        <v>260</v>
      </c>
      <c r="L120" s="8" t="s">
        <v>261</v>
      </c>
      <c r="AB120" s="8">
        <v>7.5</v>
      </c>
    </row>
    <row r="121" spans="1:39" s="8" customFormat="1" x14ac:dyDescent="0.3">
      <c r="A121" s="8">
        <v>53</v>
      </c>
      <c r="B121" s="8" t="s">
        <v>257</v>
      </c>
      <c r="D121" s="8" t="s">
        <v>256</v>
      </c>
      <c r="E121" s="8" t="s">
        <v>745</v>
      </c>
      <c r="F121" s="8" t="s">
        <v>253</v>
      </c>
      <c r="G121" s="8" t="s">
        <v>254</v>
      </c>
      <c r="H121" s="8" t="s">
        <v>258</v>
      </c>
      <c r="J121" s="8" t="s">
        <v>259</v>
      </c>
      <c r="K121" s="8" t="s">
        <v>260</v>
      </c>
      <c r="L121" s="8" t="s">
        <v>261</v>
      </c>
      <c r="AB121" s="8">
        <v>5</v>
      </c>
      <c r="AM121" s="9">
        <f>(AB120-AB121)/AB120*100</f>
        <v>33.333333333333329</v>
      </c>
    </row>
    <row r="122" spans="1:39" s="8" customFormat="1" x14ac:dyDescent="0.3">
      <c r="A122" s="8">
        <v>53</v>
      </c>
      <c r="B122" s="8" t="s">
        <v>129</v>
      </c>
      <c r="D122" s="8" t="s">
        <v>255</v>
      </c>
      <c r="E122" s="8" t="s">
        <v>746</v>
      </c>
      <c r="F122" s="8" t="s">
        <v>253</v>
      </c>
      <c r="G122" s="8" t="s">
        <v>254</v>
      </c>
      <c r="H122" s="8" t="s">
        <v>258</v>
      </c>
      <c r="J122" s="8" t="s">
        <v>259</v>
      </c>
      <c r="K122" s="8" t="s">
        <v>260</v>
      </c>
      <c r="L122" s="8" t="s">
        <v>261</v>
      </c>
      <c r="AB122" s="8">
        <v>26</v>
      </c>
    </row>
    <row r="123" spans="1:39" s="8" customFormat="1" x14ac:dyDescent="0.3">
      <c r="A123" s="8">
        <v>53</v>
      </c>
      <c r="B123" s="8" t="s">
        <v>257</v>
      </c>
      <c r="D123" s="8" t="s">
        <v>256</v>
      </c>
      <c r="E123" s="8" t="s">
        <v>746</v>
      </c>
      <c r="F123" s="8" t="s">
        <v>253</v>
      </c>
      <c r="G123" s="8" t="s">
        <v>254</v>
      </c>
      <c r="H123" s="8" t="s">
        <v>258</v>
      </c>
      <c r="J123" s="8" t="s">
        <v>259</v>
      </c>
      <c r="K123" s="8" t="s">
        <v>260</v>
      </c>
      <c r="L123" s="8" t="s">
        <v>261</v>
      </c>
      <c r="AB123" s="8">
        <v>3</v>
      </c>
      <c r="AM123" s="9">
        <f t="shared" ref="AM123" si="35">(AB122-AB123)/AB122*100</f>
        <v>88.461538461538453</v>
      </c>
    </row>
    <row r="124" spans="1:39" s="8" customFormat="1" x14ac:dyDescent="0.3">
      <c r="A124" s="8">
        <v>53</v>
      </c>
      <c r="B124" s="8" t="s">
        <v>129</v>
      </c>
      <c r="D124" s="8" t="s">
        <v>255</v>
      </c>
      <c r="E124" s="8" t="s">
        <v>747</v>
      </c>
      <c r="F124" s="8" t="s">
        <v>253</v>
      </c>
      <c r="G124" s="8" t="s">
        <v>254</v>
      </c>
      <c r="H124" s="8" t="s">
        <v>258</v>
      </c>
      <c r="J124" s="8" t="s">
        <v>259</v>
      </c>
      <c r="K124" s="8" t="s">
        <v>260</v>
      </c>
      <c r="L124" s="8" t="s">
        <v>261</v>
      </c>
      <c r="AB124" s="8">
        <v>31</v>
      </c>
    </row>
    <row r="125" spans="1:39" s="8" customFormat="1" x14ac:dyDescent="0.3">
      <c r="A125" s="8">
        <v>53</v>
      </c>
      <c r="B125" s="8" t="s">
        <v>257</v>
      </c>
      <c r="D125" s="8" t="s">
        <v>256</v>
      </c>
      <c r="E125" s="8" t="s">
        <v>747</v>
      </c>
      <c r="F125" s="8" t="s">
        <v>253</v>
      </c>
      <c r="G125" s="8" t="s">
        <v>254</v>
      </c>
      <c r="H125" s="8" t="s">
        <v>258</v>
      </c>
      <c r="J125" s="8" t="s">
        <v>259</v>
      </c>
      <c r="K125" s="8" t="s">
        <v>260</v>
      </c>
      <c r="L125" s="8" t="s">
        <v>261</v>
      </c>
      <c r="AB125" s="8">
        <v>7</v>
      </c>
      <c r="AM125" s="9">
        <f t="shared" ref="AM125" si="36">(AB124-AB125)/AB124*100</f>
        <v>77.41935483870968</v>
      </c>
    </row>
    <row r="126" spans="1:39" s="8" customFormat="1" x14ac:dyDescent="0.3">
      <c r="A126" s="8">
        <v>53</v>
      </c>
      <c r="B126" s="8" t="s">
        <v>129</v>
      </c>
      <c r="D126" s="8" t="s">
        <v>255</v>
      </c>
      <c r="E126" s="8" t="s">
        <v>748</v>
      </c>
      <c r="F126" s="8" t="s">
        <v>253</v>
      </c>
      <c r="G126" s="8" t="s">
        <v>254</v>
      </c>
      <c r="H126" s="8" t="s">
        <v>258</v>
      </c>
      <c r="J126" s="8" t="s">
        <v>259</v>
      </c>
      <c r="K126" s="8" t="s">
        <v>260</v>
      </c>
      <c r="L126" s="8" t="s">
        <v>261</v>
      </c>
      <c r="AB126" s="8">
        <v>8</v>
      </c>
    </row>
    <row r="127" spans="1:39" s="8" customFormat="1" x14ac:dyDescent="0.3">
      <c r="A127" s="8">
        <v>53</v>
      </c>
      <c r="B127" s="8" t="s">
        <v>257</v>
      </c>
      <c r="D127" s="8" t="s">
        <v>256</v>
      </c>
      <c r="E127" s="8" t="s">
        <v>748</v>
      </c>
      <c r="F127" s="8" t="s">
        <v>253</v>
      </c>
      <c r="G127" s="8" t="s">
        <v>254</v>
      </c>
      <c r="H127" s="8" t="s">
        <v>258</v>
      </c>
      <c r="J127" s="8" t="s">
        <v>259</v>
      </c>
      <c r="K127" s="8" t="s">
        <v>260</v>
      </c>
      <c r="L127" s="8" t="s">
        <v>261</v>
      </c>
      <c r="AB127" s="8">
        <v>4</v>
      </c>
      <c r="AM127" s="9">
        <f t="shared" ref="AM127" si="37">(AB126-AB127)/AB126*100</f>
        <v>50</v>
      </c>
    </row>
    <row r="128" spans="1:39" s="4" customFormat="1" x14ac:dyDescent="0.3">
      <c r="A128" s="4">
        <v>56</v>
      </c>
      <c r="B128" s="4" t="s">
        <v>771</v>
      </c>
      <c r="D128" s="31" t="s">
        <v>775</v>
      </c>
      <c r="E128" s="4">
        <v>2006</v>
      </c>
      <c r="F128" s="4" t="s">
        <v>277</v>
      </c>
      <c r="G128" s="4" t="s">
        <v>133</v>
      </c>
      <c r="J128" s="4" t="s">
        <v>773</v>
      </c>
      <c r="K128" s="4" t="s">
        <v>774</v>
      </c>
      <c r="L128" s="4" t="s">
        <v>619</v>
      </c>
      <c r="AB128" s="4">
        <v>1</v>
      </c>
      <c r="AM128" s="5">
        <f>(AB129-AB128)/AB129*100</f>
        <v>47.368421052631575</v>
      </c>
    </row>
    <row r="129" spans="1:39" s="4" customFormat="1" x14ac:dyDescent="0.3">
      <c r="A129" s="4">
        <v>56</v>
      </c>
      <c r="B129" s="4" t="s">
        <v>772</v>
      </c>
      <c r="D129" s="31" t="s">
        <v>775</v>
      </c>
      <c r="E129" s="4">
        <v>2006</v>
      </c>
      <c r="F129" s="4" t="s">
        <v>277</v>
      </c>
      <c r="G129" s="4" t="s">
        <v>133</v>
      </c>
      <c r="J129" s="4" t="s">
        <v>773</v>
      </c>
      <c r="K129" s="4" t="s">
        <v>774</v>
      </c>
      <c r="L129" s="4" t="s">
        <v>619</v>
      </c>
      <c r="AB129" s="4">
        <v>1.9</v>
      </c>
    </row>
    <row r="130" spans="1:39" s="4" customFormat="1" x14ac:dyDescent="0.3">
      <c r="A130" s="4">
        <v>56</v>
      </c>
      <c r="B130" s="4" t="s">
        <v>771</v>
      </c>
      <c r="D130" s="31" t="s">
        <v>775</v>
      </c>
      <c r="E130" s="4">
        <v>2007</v>
      </c>
      <c r="F130" s="4" t="s">
        <v>277</v>
      </c>
      <c r="G130" s="4" t="s">
        <v>133</v>
      </c>
      <c r="J130" s="4" t="s">
        <v>773</v>
      </c>
      <c r="K130" s="4" t="s">
        <v>774</v>
      </c>
      <c r="L130" s="4" t="s">
        <v>619</v>
      </c>
      <c r="AB130" s="4">
        <v>1.3</v>
      </c>
      <c r="AM130" s="5">
        <f t="shared" ref="AM130" si="38">(AB131-AB130)/AB131*100</f>
        <v>45.833333333333329</v>
      </c>
    </row>
    <row r="131" spans="1:39" s="4" customFormat="1" x14ac:dyDescent="0.3">
      <c r="A131" s="4">
        <v>56</v>
      </c>
      <c r="B131" s="4" t="s">
        <v>772</v>
      </c>
      <c r="D131" s="31" t="s">
        <v>775</v>
      </c>
      <c r="E131" s="4">
        <v>2007</v>
      </c>
      <c r="F131" s="4" t="s">
        <v>277</v>
      </c>
      <c r="G131" s="4" t="s">
        <v>133</v>
      </c>
      <c r="J131" s="4" t="s">
        <v>773</v>
      </c>
      <c r="K131" s="4" t="s">
        <v>774</v>
      </c>
      <c r="L131" s="4" t="s">
        <v>619</v>
      </c>
      <c r="AB131" s="4">
        <v>2.4</v>
      </c>
    </row>
    <row r="132" spans="1:39" s="4" customFormat="1" x14ac:dyDescent="0.3">
      <c r="A132" s="4">
        <v>56</v>
      </c>
      <c r="B132" s="4" t="s">
        <v>771</v>
      </c>
      <c r="D132" s="31" t="s">
        <v>775</v>
      </c>
      <c r="E132" s="4">
        <v>2008</v>
      </c>
      <c r="F132" s="4" t="s">
        <v>277</v>
      </c>
      <c r="G132" s="4" t="s">
        <v>133</v>
      </c>
      <c r="J132" s="4" t="s">
        <v>773</v>
      </c>
      <c r="K132" s="4" t="s">
        <v>774</v>
      </c>
      <c r="L132" s="4" t="s">
        <v>619</v>
      </c>
      <c r="AB132" s="4">
        <v>7</v>
      </c>
      <c r="AM132" s="5">
        <f t="shared" ref="AM132" si="39">(AB133-AB132)/AB133*100</f>
        <v>37.499999999999993</v>
      </c>
    </row>
    <row r="133" spans="1:39" s="4" customFormat="1" x14ac:dyDescent="0.3">
      <c r="A133" s="4">
        <v>56</v>
      </c>
      <c r="B133" s="4" t="s">
        <v>772</v>
      </c>
      <c r="D133" s="31" t="s">
        <v>775</v>
      </c>
      <c r="E133" s="4">
        <v>2008</v>
      </c>
      <c r="F133" s="4" t="s">
        <v>277</v>
      </c>
      <c r="G133" s="4" t="s">
        <v>133</v>
      </c>
      <c r="J133" s="4" t="s">
        <v>773</v>
      </c>
      <c r="K133" s="4" t="s">
        <v>774</v>
      </c>
      <c r="L133" s="4" t="s">
        <v>619</v>
      </c>
      <c r="AB133" s="4">
        <v>11.2</v>
      </c>
    </row>
    <row r="134" spans="1:39" s="4" customFormat="1" x14ac:dyDescent="0.3">
      <c r="A134" s="4">
        <v>56</v>
      </c>
      <c r="B134" s="4" t="s">
        <v>771</v>
      </c>
      <c r="D134" s="31" t="s">
        <v>775</v>
      </c>
      <c r="E134" s="4">
        <v>2009</v>
      </c>
      <c r="F134" s="4" t="s">
        <v>277</v>
      </c>
      <c r="G134" s="4" t="s">
        <v>133</v>
      </c>
      <c r="J134" s="4" t="s">
        <v>773</v>
      </c>
      <c r="K134" s="4" t="s">
        <v>774</v>
      </c>
      <c r="L134" s="4" t="s">
        <v>619</v>
      </c>
      <c r="AB134" s="4">
        <v>0.5</v>
      </c>
      <c r="AM134" s="5">
        <f t="shared" ref="AM134" si="40">(AB135-AB134)/AB135*100</f>
        <v>77.272727272727266</v>
      </c>
    </row>
    <row r="135" spans="1:39" s="4" customFormat="1" x14ac:dyDescent="0.3">
      <c r="A135" s="4">
        <v>56</v>
      </c>
      <c r="B135" s="4" t="s">
        <v>772</v>
      </c>
      <c r="D135" s="31" t="s">
        <v>775</v>
      </c>
      <c r="E135" s="4">
        <v>2009</v>
      </c>
      <c r="F135" s="4" t="s">
        <v>277</v>
      </c>
      <c r="G135" s="4" t="s">
        <v>133</v>
      </c>
      <c r="J135" s="4" t="s">
        <v>773</v>
      </c>
      <c r="K135" s="4" t="s">
        <v>774</v>
      </c>
      <c r="L135" s="4" t="s">
        <v>619</v>
      </c>
      <c r="AB135" s="4">
        <v>2.2000000000000002</v>
      </c>
    </row>
    <row r="136" spans="1:39" s="4" customFormat="1" x14ac:dyDescent="0.3">
      <c r="A136" s="4">
        <v>56</v>
      </c>
      <c r="B136" s="4" t="s">
        <v>771</v>
      </c>
      <c r="D136" s="31" t="s">
        <v>775</v>
      </c>
      <c r="E136" s="4">
        <v>2006</v>
      </c>
      <c r="F136" s="4" t="s">
        <v>277</v>
      </c>
      <c r="G136" s="4" t="s">
        <v>133</v>
      </c>
      <c r="J136" s="4" t="s">
        <v>773</v>
      </c>
      <c r="K136" s="4" t="s">
        <v>774</v>
      </c>
      <c r="L136" s="4" t="s">
        <v>619</v>
      </c>
      <c r="AB136" s="4">
        <v>0.4</v>
      </c>
      <c r="AM136" s="5">
        <f>(AB137-AB136)/AB137*100</f>
        <v>-33.33333333333335</v>
      </c>
    </row>
    <row r="137" spans="1:39" s="4" customFormat="1" x14ac:dyDescent="0.3">
      <c r="A137" s="4">
        <v>56</v>
      </c>
      <c r="B137" s="4" t="s">
        <v>772</v>
      </c>
      <c r="D137" s="31" t="s">
        <v>775</v>
      </c>
      <c r="E137" s="4">
        <v>2006</v>
      </c>
      <c r="F137" s="4" t="s">
        <v>277</v>
      </c>
      <c r="G137" s="4" t="s">
        <v>133</v>
      </c>
      <c r="J137" s="4" t="s">
        <v>773</v>
      </c>
      <c r="K137" s="4" t="s">
        <v>774</v>
      </c>
      <c r="L137" s="4" t="s">
        <v>619</v>
      </c>
      <c r="AB137" s="4">
        <v>0.3</v>
      </c>
    </row>
    <row r="138" spans="1:39" s="4" customFormat="1" x14ac:dyDescent="0.3">
      <c r="A138" s="4">
        <v>56</v>
      </c>
      <c r="B138" s="4" t="s">
        <v>771</v>
      </c>
      <c r="D138" s="31" t="s">
        <v>775</v>
      </c>
      <c r="E138" s="4">
        <v>2008</v>
      </c>
      <c r="F138" s="4" t="s">
        <v>277</v>
      </c>
      <c r="G138" s="4" t="s">
        <v>133</v>
      </c>
      <c r="J138" s="4" t="s">
        <v>773</v>
      </c>
      <c r="K138" s="4" t="s">
        <v>774</v>
      </c>
      <c r="L138" s="4" t="s">
        <v>619</v>
      </c>
      <c r="AB138" s="4">
        <v>0.9</v>
      </c>
      <c r="AM138" s="5">
        <f>(AB139-AB138)/AB139*100</f>
        <v>71.875</v>
      </c>
    </row>
    <row r="139" spans="1:39" s="4" customFormat="1" x14ac:dyDescent="0.3">
      <c r="A139" s="4">
        <v>56</v>
      </c>
      <c r="B139" s="4" t="s">
        <v>772</v>
      </c>
      <c r="D139" s="31" t="s">
        <v>775</v>
      </c>
      <c r="E139" s="4">
        <v>2008</v>
      </c>
      <c r="F139" s="4" t="s">
        <v>277</v>
      </c>
      <c r="G139" s="4" t="s">
        <v>133</v>
      </c>
      <c r="J139" s="4" t="s">
        <v>773</v>
      </c>
      <c r="K139" s="4" t="s">
        <v>774</v>
      </c>
      <c r="L139" s="4" t="s">
        <v>619</v>
      </c>
      <c r="AB139" s="4">
        <v>3.2</v>
      </c>
    </row>
    <row r="140" spans="1:39" s="6" customFormat="1" x14ac:dyDescent="0.3">
      <c r="A140" s="6">
        <v>61</v>
      </c>
      <c r="B140" s="6" t="s">
        <v>648</v>
      </c>
      <c r="C140" s="6" t="s">
        <v>62</v>
      </c>
      <c r="D140" s="41">
        <v>6.15</v>
      </c>
      <c r="E140" s="6">
        <v>2007</v>
      </c>
      <c r="F140" s="6" t="s">
        <v>838</v>
      </c>
      <c r="G140" s="6" t="s">
        <v>839</v>
      </c>
      <c r="H140" s="40" t="s">
        <v>841</v>
      </c>
      <c r="I140" s="40" t="s">
        <v>258</v>
      </c>
      <c r="J140" s="40" t="s">
        <v>1377</v>
      </c>
      <c r="AB140" s="6">
        <v>19.850000000000001</v>
      </c>
    </row>
    <row r="141" spans="1:39" s="6" customFormat="1" x14ac:dyDescent="0.3">
      <c r="A141" s="6">
        <v>61</v>
      </c>
      <c r="B141" s="6" t="s">
        <v>257</v>
      </c>
      <c r="C141" s="6" t="s">
        <v>62</v>
      </c>
      <c r="D141" s="41">
        <v>9.51</v>
      </c>
      <c r="E141" s="6">
        <v>2007</v>
      </c>
      <c r="F141" s="6" t="s">
        <v>838</v>
      </c>
      <c r="G141" s="6" t="s">
        <v>839</v>
      </c>
      <c r="H141" s="40" t="s">
        <v>841</v>
      </c>
      <c r="I141" s="40" t="s">
        <v>258</v>
      </c>
      <c r="J141" s="40" t="s">
        <v>1377</v>
      </c>
      <c r="AB141" s="6">
        <v>15.19</v>
      </c>
      <c r="AM141" s="7">
        <f>(AB140-AB141)/AB140*100</f>
        <v>23.476070528967263</v>
      </c>
    </row>
    <row r="142" spans="1:39" s="6" customFormat="1" x14ac:dyDescent="0.3">
      <c r="A142" s="6">
        <v>61</v>
      </c>
      <c r="B142" s="6" t="s">
        <v>648</v>
      </c>
      <c r="C142" s="6" t="s">
        <v>62</v>
      </c>
      <c r="D142" s="41">
        <v>6.15</v>
      </c>
      <c r="E142" s="6">
        <v>2008</v>
      </c>
      <c r="F142" s="6" t="s">
        <v>838</v>
      </c>
      <c r="G142" s="6" t="s">
        <v>839</v>
      </c>
      <c r="H142" s="40" t="s">
        <v>841</v>
      </c>
      <c r="I142" s="40" t="s">
        <v>258</v>
      </c>
      <c r="J142" s="40" t="s">
        <v>1377</v>
      </c>
      <c r="AB142" s="6">
        <v>45.73</v>
      </c>
    </row>
    <row r="143" spans="1:39" s="6" customFormat="1" x14ac:dyDescent="0.3">
      <c r="A143" s="6">
        <v>61</v>
      </c>
      <c r="B143" s="6" t="s">
        <v>257</v>
      </c>
      <c r="D143" s="41">
        <v>9.51</v>
      </c>
      <c r="E143" s="6">
        <v>2008</v>
      </c>
      <c r="F143" s="6" t="s">
        <v>838</v>
      </c>
      <c r="G143" s="6" t="s">
        <v>839</v>
      </c>
      <c r="H143" s="40" t="s">
        <v>841</v>
      </c>
      <c r="I143" s="40" t="s">
        <v>258</v>
      </c>
      <c r="J143" s="40" t="s">
        <v>1377</v>
      </c>
      <c r="AB143" s="6">
        <v>40.71</v>
      </c>
      <c r="AM143" s="7">
        <f>(AB142-AB143)/AB142*100</f>
        <v>10.977476492455711</v>
      </c>
    </row>
    <row r="144" spans="1:39" s="6" customFormat="1" x14ac:dyDescent="0.3">
      <c r="A144" s="6">
        <v>61</v>
      </c>
      <c r="B144" s="6" t="s">
        <v>648</v>
      </c>
      <c r="D144" s="41">
        <v>6.15</v>
      </c>
      <c r="E144" s="6">
        <v>2009</v>
      </c>
      <c r="F144" s="6" t="s">
        <v>838</v>
      </c>
      <c r="G144" s="6" t="s">
        <v>839</v>
      </c>
      <c r="H144" s="40" t="s">
        <v>841</v>
      </c>
      <c r="I144" s="40" t="s">
        <v>258</v>
      </c>
      <c r="J144" s="40" t="s">
        <v>1377</v>
      </c>
      <c r="AB144" s="6">
        <v>17.32</v>
      </c>
    </row>
    <row r="145" spans="1:39" s="6" customFormat="1" x14ac:dyDescent="0.3">
      <c r="A145" s="6">
        <v>61</v>
      </c>
      <c r="B145" s="6" t="s">
        <v>257</v>
      </c>
      <c r="D145" s="41">
        <v>9.51</v>
      </c>
      <c r="E145" s="6">
        <v>2009</v>
      </c>
      <c r="F145" s="6" t="s">
        <v>838</v>
      </c>
      <c r="G145" s="6" t="s">
        <v>839</v>
      </c>
      <c r="H145" s="40" t="s">
        <v>841</v>
      </c>
      <c r="I145" s="40" t="s">
        <v>258</v>
      </c>
      <c r="J145" s="40" t="s">
        <v>1377</v>
      </c>
      <c r="AB145" s="6">
        <v>17.350000000000001</v>
      </c>
      <c r="AM145" s="7">
        <f>(AB144-AB145)/AB144*100</f>
        <v>-0.1732101616628241</v>
      </c>
    </row>
    <row r="146" spans="1:39" s="6" customFormat="1" x14ac:dyDescent="0.3">
      <c r="A146" s="6">
        <v>61</v>
      </c>
      <c r="B146" s="6" t="s">
        <v>648</v>
      </c>
      <c r="D146" s="41">
        <v>2.71</v>
      </c>
      <c r="E146" s="6">
        <v>2007</v>
      </c>
      <c r="F146" s="6" t="s">
        <v>840</v>
      </c>
      <c r="G146" s="6" t="s">
        <v>839</v>
      </c>
      <c r="H146" s="40" t="s">
        <v>1378</v>
      </c>
      <c r="I146" s="40" t="s">
        <v>52</v>
      </c>
      <c r="J146" s="40" t="s">
        <v>1379</v>
      </c>
      <c r="AB146" s="6">
        <v>35.24</v>
      </c>
    </row>
    <row r="147" spans="1:39" s="6" customFormat="1" x14ac:dyDescent="0.3">
      <c r="A147" s="6">
        <v>61</v>
      </c>
      <c r="B147" s="6" t="s">
        <v>257</v>
      </c>
      <c r="D147" s="41">
        <v>3.23</v>
      </c>
      <c r="E147" s="6">
        <v>2007</v>
      </c>
      <c r="F147" s="6" t="s">
        <v>840</v>
      </c>
      <c r="G147" s="6" t="s">
        <v>839</v>
      </c>
      <c r="H147" s="40" t="s">
        <v>1378</v>
      </c>
      <c r="I147" s="40" t="s">
        <v>52</v>
      </c>
      <c r="J147" s="40" t="s">
        <v>1379</v>
      </c>
      <c r="AB147" s="6">
        <v>39.54</v>
      </c>
      <c r="AM147" s="7">
        <f>(AB146-AB147)/AB146*100</f>
        <v>-12.202043132803624</v>
      </c>
    </row>
    <row r="148" spans="1:39" s="6" customFormat="1" x14ac:dyDescent="0.3">
      <c r="A148" s="6">
        <v>61</v>
      </c>
      <c r="B148" s="6" t="s">
        <v>648</v>
      </c>
      <c r="D148" s="41">
        <v>2.71</v>
      </c>
      <c r="E148" s="6">
        <v>2008</v>
      </c>
      <c r="F148" s="6" t="s">
        <v>840</v>
      </c>
      <c r="G148" s="6" t="s">
        <v>839</v>
      </c>
      <c r="H148" s="40" t="s">
        <v>1378</v>
      </c>
      <c r="I148" s="40" t="s">
        <v>52</v>
      </c>
      <c r="J148" s="40" t="s">
        <v>1379</v>
      </c>
      <c r="AB148" s="6">
        <v>37.54</v>
      </c>
    </row>
    <row r="149" spans="1:39" s="6" customFormat="1" x14ac:dyDescent="0.3">
      <c r="A149" s="6">
        <v>61</v>
      </c>
      <c r="B149" s="6" t="s">
        <v>257</v>
      </c>
      <c r="D149" s="41">
        <v>3.23</v>
      </c>
      <c r="E149" s="6">
        <v>2008</v>
      </c>
      <c r="F149" s="6" t="s">
        <v>840</v>
      </c>
      <c r="G149" s="6" t="s">
        <v>839</v>
      </c>
      <c r="H149" s="40" t="s">
        <v>1378</v>
      </c>
      <c r="I149" s="40" t="s">
        <v>52</v>
      </c>
      <c r="J149" s="40" t="s">
        <v>1379</v>
      </c>
      <c r="AB149" s="6">
        <v>38.04</v>
      </c>
      <c r="AM149" s="7">
        <f>(AB148-AB149)/AB148*100</f>
        <v>-1.3319126265316994</v>
      </c>
    </row>
    <row r="150" spans="1:39" s="6" customFormat="1" x14ac:dyDescent="0.3">
      <c r="A150" s="6">
        <v>61</v>
      </c>
      <c r="B150" s="6" t="s">
        <v>648</v>
      </c>
      <c r="D150" s="41">
        <v>2.71</v>
      </c>
      <c r="E150" s="6">
        <v>2009</v>
      </c>
      <c r="F150" s="6" t="s">
        <v>840</v>
      </c>
      <c r="G150" s="6" t="s">
        <v>839</v>
      </c>
      <c r="H150" s="40" t="s">
        <v>1378</v>
      </c>
      <c r="I150" s="40" t="s">
        <v>52</v>
      </c>
      <c r="J150" s="40" t="s">
        <v>1379</v>
      </c>
      <c r="AB150" s="6">
        <v>16.88</v>
      </c>
    </row>
    <row r="151" spans="1:39" s="6" customFormat="1" x14ac:dyDescent="0.3">
      <c r="A151" s="6">
        <v>61</v>
      </c>
      <c r="B151" s="6" t="s">
        <v>257</v>
      </c>
      <c r="D151" s="41">
        <v>3.23</v>
      </c>
      <c r="E151" s="6">
        <v>2009</v>
      </c>
      <c r="F151" s="6" t="s">
        <v>840</v>
      </c>
      <c r="G151" s="6" t="s">
        <v>839</v>
      </c>
      <c r="H151" s="40" t="s">
        <v>1380</v>
      </c>
      <c r="I151" s="40" t="s">
        <v>52</v>
      </c>
      <c r="J151" s="40" t="s">
        <v>1379</v>
      </c>
      <c r="AB151" s="6">
        <v>17.09</v>
      </c>
      <c r="AM151" s="7">
        <f>(AB150-AB151)/AB150*100</f>
        <v>-1.2440758293838914</v>
      </c>
    </row>
    <row r="152" spans="1:39" s="6" customFormat="1" x14ac:dyDescent="0.3">
      <c r="A152" s="6">
        <v>61</v>
      </c>
      <c r="B152" s="6" t="s">
        <v>648</v>
      </c>
      <c r="D152" s="41">
        <v>13.75</v>
      </c>
      <c r="E152" s="6">
        <v>2007</v>
      </c>
      <c r="F152" s="6" t="s">
        <v>651</v>
      </c>
      <c r="G152" s="6" t="s">
        <v>839</v>
      </c>
      <c r="H152" s="40" t="s">
        <v>1381</v>
      </c>
      <c r="I152" s="40" t="s">
        <v>52</v>
      </c>
      <c r="J152" s="40" t="s">
        <v>1382</v>
      </c>
      <c r="AB152" s="6">
        <v>31.53</v>
      </c>
    </row>
    <row r="153" spans="1:39" s="6" customFormat="1" x14ac:dyDescent="0.3">
      <c r="A153" s="6">
        <v>61</v>
      </c>
      <c r="B153" s="6" t="s">
        <v>257</v>
      </c>
      <c r="D153" s="41">
        <v>10.52</v>
      </c>
      <c r="E153" s="6">
        <v>2007</v>
      </c>
      <c r="F153" s="6" t="s">
        <v>651</v>
      </c>
      <c r="G153" s="6" t="s">
        <v>839</v>
      </c>
      <c r="H153" s="40" t="s">
        <v>1381</v>
      </c>
      <c r="I153" s="40" t="s">
        <v>52</v>
      </c>
      <c r="J153" s="40" t="s">
        <v>1382</v>
      </c>
      <c r="AB153" s="6">
        <v>35.200000000000003</v>
      </c>
      <c r="AM153" s="7">
        <f>(AB152-AB153)/AB152*100</f>
        <v>-11.63970821439899</v>
      </c>
    </row>
    <row r="154" spans="1:39" s="6" customFormat="1" x14ac:dyDescent="0.3">
      <c r="A154" s="6">
        <v>61</v>
      </c>
      <c r="B154" s="6" t="s">
        <v>648</v>
      </c>
      <c r="D154" s="41">
        <v>13.75</v>
      </c>
      <c r="E154" s="6">
        <v>2008</v>
      </c>
      <c r="F154" s="6" t="s">
        <v>651</v>
      </c>
      <c r="G154" s="6" t="s">
        <v>839</v>
      </c>
      <c r="H154" s="40" t="s">
        <v>1381</v>
      </c>
      <c r="I154" s="40" t="s">
        <v>52</v>
      </c>
      <c r="J154" s="40" t="s">
        <v>1382</v>
      </c>
      <c r="AB154" s="6">
        <v>43.81</v>
      </c>
    </row>
    <row r="155" spans="1:39" s="6" customFormat="1" x14ac:dyDescent="0.3">
      <c r="A155" s="6">
        <v>61</v>
      </c>
      <c r="B155" s="6" t="s">
        <v>257</v>
      </c>
      <c r="D155" s="41">
        <v>10.52</v>
      </c>
      <c r="E155" s="6">
        <v>2008</v>
      </c>
      <c r="F155" s="6" t="s">
        <v>651</v>
      </c>
      <c r="G155" s="6" t="s">
        <v>839</v>
      </c>
      <c r="H155" s="40" t="s">
        <v>1381</v>
      </c>
      <c r="I155" s="40" t="s">
        <v>52</v>
      </c>
      <c r="J155" s="40" t="s">
        <v>1382</v>
      </c>
      <c r="AB155" s="6">
        <v>39.31</v>
      </c>
      <c r="AM155" s="7">
        <f>(AB154-AB155)/AB154*100</f>
        <v>10.271627482309974</v>
      </c>
    </row>
    <row r="156" spans="1:39" s="6" customFormat="1" x14ac:dyDescent="0.3">
      <c r="A156" s="6">
        <v>61</v>
      </c>
      <c r="B156" s="6" t="s">
        <v>648</v>
      </c>
      <c r="D156" s="41">
        <v>13.75</v>
      </c>
      <c r="E156" s="6">
        <v>2009</v>
      </c>
      <c r="F156" s="6" t="s">
        <v>651</v>
      </c>
      <c r="G156" s="6" t="s">
        <v>839</v>
      </c>
      <c r="H156" s="40" t="s">
        <v>1381</v>
      </c>
      <c r="I156" s="40" t="s">
        <v>52</v>
      </c>
      <c r="J156" s="40" t="s">
        <v>1382</v>
      </c>
      <c r="AB156" s="6">
        <v>23.44</v>
      </c>
    </row>
    <row r="157" spans="1:39" s="6" customFormat="1" x14ac:dyDescent="0.3">
      <c r="A157" s="6">
        <v>61</v>
      </c>
      <c r="B157" s="6" t="s">
        <v>257</v>
      </c>
      <c r="D157" s="41">
        <v>10.52</v>
      </c>
      <c r="E157" s="6">
        <v>2009</v>
      </c>
      <c r="F157" s="6" t="s">
        <v>651</v>
      </c>
      <c r="G157" s="6" t="s">
        <v>839</v>
      </c>
      <c r="H157" s="40" t="s">
        <v>1381</v>
      </c>
      <c r="I157" s="40" t="s">
        <v>52</v>
      </c>
      <c r="J157" s="40" t="s">
        <v>1382</v>
      </c>
      <c r="AB157" s="6">
        <v>29.9</v>
      </c>
      <c r="AM157" s="7">
        <f>(AB156-AB157)/AB156*100</f>
        <v>-27.559726962457326</v>
      </c>
    </row>
    <row r="158" spans="1:39" s="6" customFormat="1" x14ac:dyDescent="0.3">
      <c r="A158" s="6">
        <v>61</v>
      </c>
      <c r="B158" s="6" t="s">
        <v>648</v>
      </c>
      <c r="D158" s="41">
        <v>15.49</v>
      </c>
      <c r="E158" s="6">
        <v>2007</v>
      </c>
      <c r="F158" s="6" t="s">
        <v>570</v>
      </c>
      <c r="G158" s="6" t="s">
        <v>652</v>
      </c>
      <c r="H158" s="40" t="s">
        <v>1381</v>
      </c>
      <c r="I158" s="40" t="s">
        <v>52</v>
      </c>
      <c r="J158" s="40" t="s">
        <v>1383</v>
      </c>
      <c r="Q158" s="6">
        <v>11.5</v>
      </c>
    </row>
    <row r="159" spans="1:39" s="6" customFormat="1" x14ac:dyDescent="0.3">
      <c r="A159" s="6">
        <v>61</v>
      </c>
      <c r="B159" s="6" t="s">
        <v>257</v>
      </c>
      <c r="D159" s="41">
        <v>12.78</v>
      </c>
      <c r="E159" s="6">
        <v>2007</v>
      </c>
      <c r="F159" s="6" t="s">
        <v>570</v>
      </c>
      <c r="G159" s="6" t="s">
        <v>652</v>
      </c>
      <c r="H159" s="40" t="s">
        <v>841</v>
      </c>
      <c r="I159" s="40" t="s">
        <v>52</v>
      </c>
      <c r="J159" s="40" t="s">
        <v>1383</v>
      </c>
      <c r="Q159" s="6">
        <v>13.7</v>
      </c>
      <c r="AM159" s="7">
        <f>(Q158-Q159)/Q158*100</f>
        <v>-19.130434782608692</v>
      </c>
    </row>
    <row r="160" spans="1:39" s="6" customFormat="1" x14ac:dyDescent="0.3">
      <c r="A160" s="6">
        <v>61</v>
      </c>
      <c r="B160" s="6" t="s">
        <v>648</v>
      </c>
      <c r="D160" s="41">
        <v>15.49</v>
      </c>
      <c r="E160" s="6">
        <v>2008</v>
      </c>
      <c r="F160" s="6" t="s">
        <v>570</v>
      </c>
      <c r="G160" s="6" t="s">
        <v>652</v>
      </c>
      <c r="H160" s="40" t="s">
        <v>841</v>
      </c>
      <c r="I160" s="40" t="s">
        <v>52</v>
      </c>
      <c r="J160" s="40" t="s">
        <v>1383</v>
      </c>
      <c r="Q160" s="6">
        <v>8.4</v>
      </c>
    </row>
    <row r="161" spans="1:39" s="6" customFormat="1" x14ac:dyDescent="0.3">
      <c r="A161" s="6">
        <v>61</v>
      </c>
      <c r="B161" s="6" t="s">
        <v>257</v>
      </c>
      <c r="D161" s="41">
        <v>12.78</v>
      </c>
      <c r="E161" s="6">
        <v>2008</v>
      </c>
      <c r="F161" s="6" t="s">
        <v>570</v>
      </c>
      <c r="G161" s="6" t="s">
        <v>652</v>
      </c>
      <c r="H161" s="40" t="s">
        <v>1381</v>
      </c>
      <c r="I161" s="40" t="s">
        <v>52</v>
      </c>
      <c r="J161" s="40" t="s">
        <v>1383</v>
      </c>
      <c r="Q161" s="6">
        <v>12.5</v>
      </c>
      <c r="AM161" s="7">
        <f>(Q160-Q161)/Q160*100</f>
        <v>-48.809523809523803</v>
      </c>
    </row>
    <row r="162" spans="1:39" s="6" customFormat="1" x14ac:dyDescent="0.3">
      <c r="A162" s="6">
        <v>61</v>
      </c>
      <c r="B162" s="6" t="s">
        <v>648</v>
      </c>
      <c r="D162" s="41">
        <v>15.49</v>
      </c>
      <c r="E162" s="6">
        <v>2009</v>
      </c>
      <c r="F162" s="6" t="s">
        <v>570</v>
      </c>
      <c r="G162" s="6" t="s">
        <v>652</v>
      </c>
      <c r="H162" s="40" t="s">
        <v>1381</v>
      </c>
      <c r="I162" s="40" t="s">
        <v>52</v>
      </c>
      <c r="J162" s="40" t="s">
        <v>1383</v>
      </c>
      <c r="Q162" s="6">
        <v>11.6</v>
      </c>
    </row>
    <row r="163" spans="1:39" s="6" customFormat="1" x14ac:dyDescent="0.3">
      <c r="A163" s="6">
        <v>61</v>
      </c>
      <c r="B163" s="6" t="s">
        <v>257</v>
      </c>
      <c r="D163" s="41">
        <v>12.78</v>
      </c>
      <c r="E163" s="6">
        <v>2009</v>
      </c>
      <c r="F163" s="6" t="s">
        <v>570</v>
      </c>
      <c r="G163" s="6" t="s">
        <v>652</v>
      </c>
      <c r="H163" s="40" t="s">
        <v>1384</v>
      </c>
      <c r="I163" s="40" t="s">
        <v>52</v>
      </c>
      <c r="J163" s="40" t="s">
        <v>1383</v>
      </c>
      <c r="Q163" s="6">
        <v>9.4</v>
      </c>
      <c r="AM163" s="7">
        <f>(Q162-Q163)/Q162*100</f>
        <v>18.965517241379303</v>
      </c>
    </row>
    <row r="164" spans="1:39" s="6" customFormat="1" x14ac:dyDescent="0.3">
      <c r="A164" s="6">
        <v>61</v>
      </c>
      <c r="B164" s="6" t="s">
        <v>648</v>
      </c>
      <c r="D164" s="41">
        <v>11.57</v>
      </c>
      <c r="E164" s="6">
        <v>2006</v>
      </c>
      <c r="F164" s="6" t="s">
        <v>675</v>
      </c>
      <c r="G164" s="6" t="s">
        <v>652</v>
      </c>
      <c r="H164" s="40" t="s">
        <v>1378</v>
      </c>
      <c r="I164" s="40" t="s">
        <v>1385</v>
      </c>
      <c r="J164" s="40" t="s">
        <v>1386</v>
      </c>
      <c r="AB164" s="6">
        <v>21.72</v>
      </c>
    </row>
    <row r="165" spans="1:39" s="6" customFormat="1" x14ac:dyDescent="0.3">
      <c r="A165" s="6">
        <v>61</v>
      </c>
      <c r="B165" s="6" t="s">
        <v>257</v>
      </c>
      <c r="D165" s="41">
        <v>7.08</v>
      </c>
      <c r="E165" s="6">
        <v>2006</v>
      </c>
      <c r="F165" s="6" t="s">
        <v>675</v>
      </c>
      <c r="G165" s="6" t="s">
        <v>652</v>
      </c>
      <c r="H165" s="40" t="s">
        <v>1378</v>
      </c>
      <c r="I165" s="40" t="s">
        <v>1385</v>
      </c>
      <c r="J165" s="40" t="s">
        <v>1386</v>
      </c>
      <c r="AB165" s="6">
        <v>17.579999999999998</v>
      </c>
      <c r="AM165" s="7">
        <f>(AB164-AB165)/AB164*100</f>
        <v>19.060773480662988</v>
      </c>
    </row>
    <row r="166" spans="1:39" s="6" customFormat="1" x14ac:dyDescent="0.3">
      <c r="A166" s="6">
        <v>61</v>
      </c>
      <c r="B166" s="6" t="s">
        <v>648</v>
      </c>
      <c r="D166" s="41">
        <v>11.57</v>
      </c>
      <c r="E166" s="6">
        <v>2007</v>
      </c>
      <c r="F166" s="6" t="s">
        <v>675</v>
      </c>
      <c r="G166" s="6" t="s">
        <v>652</v>
      </c>
      <c r="H166" s="40" t="s">
        <v>1378</v>
      </c>
      <c r="I166" s="40" t="s">
        <v>1385</v>
      </c>
      <c r="J166" s="40" t="s">
        <v>1386</v>
      </c>
      <c r="AB166" s="6">
        <v>38.840000000000003</v>
      </c>
    </row>
    <row r="167" spans="1:39" s="6" customFormat="1" x14ac:dyDescent="0.3">
      <c r="A167" s="6">
        <v>61</v>
      </c>
      <c r="B167" s="6" t="s">
        <v>257</v>
      </c>
      <c r="D167" s="41">
        <v>7.08</v>
      </c>
      <c r="E167" s="6">
        <v>2007</v>
      </c>
      <c r="F167" s="6" t="s">
        <v>675</v>
      </c>
      <c r="G167" s="6" t="s">
        <v>652</v>
      </c>
      <c r="H167" s="40" t="s">
        <v>1378</v>
      </c>
      <c r="I167" s="40" t="s">
        <v>1385</v>
      </c>
      <c r="J167" s="40" t="s">
        <v>1386</v>
      </c>
      <c r="AB167" s="6">
        <v>23.57</v>
      </c>
      <c r="AM167" s="7">
        <f>(AB166-AB167)/AB166*100</f>
        <v>39.315139031925852</v>
      </c>
    </row>
    <row r="168" spans="1:39" s="6" customFormat="1" x14ac:dyDescent="0.3">
      <c r="A168" s="6">
        <v>61</v>
      </c>
      <c r="B168" s="6" t="s">
        <v>648</v>
      </c>
      <c r="D168" s="41">
        <v>11.57</v>
      </c>
      <c r="E168" s="6">
        <v>2008</v>
      </c>
      <c r="F168" s="6" t="s">
        <v>675</v>
      </c>
      <c r="G168" s="6" t="s">
        <v>652</v>
      </c>
      <c r="H168" s="40" t="s">
        <v>1378</v>
      </c>
      <c r="I168" s="40" t="s">
        <v>1385</v>
      </c>
      <c r="J168" s="40" t="s">
        <v>1386</v>
      </c>
      <c r="AB168" s="6">
        <v>39.64</v>
      </c>
    </row>
    <row r="169" spans="1:39" s="6" customFormat="1" x14ac:dyDescent="0.3">
      <c r="A169" s="6">
        <v>61</v>
      </c>
      <c r="B169" s="6" t="s">
        <v>257</v>
      </c>
      <c r="D169" s="41">
        <v>7.08</v>
      </c>
      <c r="E169" s="6">
        <v>2008</v>
      </c>
      <c r="F169" s="6" t="s">
        <v>675</v>
      </c>
      <c r="G169" s="6" t="s">
        <v>652</v>
      </c>
      <c r="H169" s="40" t="s">
        <v>1378</v>
      </c>
      <c r="I169" s="40" t="s">
        <v>1385</v>
      </c>
      <c r="J169" s="40" t="s">
        <v>1386</v>
      </c>
      <c r="AB169" s="6">
        <v>33.479999999999997</v>
      </c>
      <c r="AM169" s="7">
        <f>(AB168-AB169)/AB168*100</f>
        <v>15.539858728557022</v>
      </c>
    </row>
    <row r="170" spans="1:39" s="6" customFormat="1" x14ac:dyDescent="0.3">
      <c r="A170" s="6">
        <v>61</v>
      </c>
      <c r="B170" s="6" t="s">
        <v>648</v>
      </c>
      <c r="D170" s="41">
        <v>11.57</v>
      </c>
      <c r="E170" s="6">
        <v>2009</v>
      </c>
      <c r="F170" s="6" t="s">
        <v>675</v>
      </c>
      <c r="G170" s="6" t="s">
        <v>652</v>
      </c>
      <c r="H170" s="40" t="s">
        <v>1378</v>
      </c>
      <c r="I170" s="40" t="s">
        <v>1385</v>
      </c>
      <c r="J170" s="40" t="s">
        <v>1386</v>
      </c>
      <c r="AB170" s="6">
        <v>12.5</v>
      </c>
    </row>
    <row r="171" spans="1:39" s="6" customFormat="1" x14ac:dyDescent="0.3">
      <c r="A171" s="6">
        <v>61</v>
      </c>
      <c r="B171" s="6" t="s">
        <v>257</v>
      </c>
      <c r="D171" s="41">
        <v>7.08</v>
      </c>
      <c r="E171" s="6">
        <v>2009</v>
      </c>
      <c r="F171" s="6" t="s">
        <v>675</v>
      </c>
      <c r="G171" s="6" t="s">
        <v>652</v>
      </c>
      <c r="H171" s="40" t="s">
        <v>1378</v>
      </c>
      <c r="I171" s="40" t="s">
        <v>1385</v>
      </c>
      <c r="J171" s="40" t="s">
        <v>1386</v>
      </c>
      <c r="AB171" s="6">
        <v>11.26</v>
      </c>
      <c r="AM171" s="7">
        <f>(AB170-AB171)/AB170*100</f>
        <v>9.9200000000000017</v>
      </c>
    </row>
    <row r="172" spans="1:39" s="6" customFormat="1" x14ac:dyDescent="0.3">
      <c r="A172" s="6">
        <v>61</v>
      </c>
      <c r="B172" s="6" t="s">
        <v>648</v>
      </c>
      <c r="D172" s="41">
        <v>1.33</v>
      </c>
      <c r="E172" s="6">
        <v>2007</v>
      </c>
      <c r="F172" s="6" t="s">
        <v>651</v>
      </c>
      <c r="G172" s="6" t="s">
        <v>652</v>
      </c>
      <c r="H172" s="40" t="s">
        <v>1387</v>
      </c>
      <c r="I172" s="40" t="s">
        <v>1385</v>
      </c>
      <c r="J172" s="40" t="s">
        <v>1388</v>
      </c>
      <c r="AB172" s="6">
        <v>20.87</v>
      </c>
    </row>
    <row r="173" spans="1:39" s="6" customFormat="1" x14ac:dyDescent="0.3">
      <c r="A173" s="6">
        <v>61</v>
      </c>
      <c r="B173" s="6" t="s">
        <v>257</v>
      </c>
      <c r="D173" s="41">
        <v>5.78</v>
      </c>
      <c r="E173" s="6">
        <v>2007</v>
      </c>
      <c r="F173" s="6" t="s">
        <v>651</v>
      </c>
      <c r="G173" s="6" t="s">
        <v>652</v>
      </c>
      <c r="H173" s="40" t="s">
        <v>1387</v>
      </c>
      <c r="I173" s="40" t="s">
        <v>1385</v>
      </c>
      <c r="J173" s="40" t="s">
        <v>1388</v>
      </c>
      <c r="AB173" s="6">
        <v>14.86</v>
      </c>
      <c r="AM173" s="7">
        <f t="shared" ref="AM173" si="41">(AB172-AB173)/AB172*100</f>
        <v>28.797316722568283</v>
      </c>
    </row>
    <row r="174" spans="1:39" s="6" customFormat="1" x14ac:dyDescent="0.3">
      <c r="A174" s="6">
        <v>61</v>
      </c>
      <c r="B174" s="6" t="s">
        <v>648</v>
      </c>
      <c r="D174" s="41">
        <v>2.33</v>
      </c>
      <c r="E174" s="6">
        <v>2008</v>
      </c>
      <c r="F174" s="6" t="s">
        <v>651</v>
      </c>
      <c r="G174" s="6" t="s">
        <v>652</v>
      </c>
      <c r="H174" s="40" t="s">
        <v>1387</v>
      </c>
      <c r="I174" s="40" t="s">
        <v>1385</v>
      </c>
      <c r="J174" s="40" t="s">
        <v>1388</v>
      </c>
      <c r="AB174" s="6">
        <v>22.53</v>
      </c>
    </row>
    <row r="175" spans="1:39" s="6" customFormat="1" x14ac:dyDescent="0.3">
      <c r="A175" s="6">
        <v>61</v>
      </c>
      <c r="B175" s="6" t="s">
        <v>257</v>
      </c>
      <c r="D175" s="41">
        <v>5.78</v>
      </c>
      <c r="E175" s="6">
        <v>2008</v>
      </c>
      <c r="F175" s="6" t="s">
        <v>651</v>
      </c>
      <c r="G175" s="6" t="s">
        <v>652</v>
      </c>
      <c r="H175" s="40" t="s">
        <v>1387</v>
      </c>
      <c r="I175" s="40" t="s">
        <v>1385</v>
      </c>
      <c r="J175" s="40" t="s">
        <v>1388</v>
      </c>
      <c r="AB175" s="6">
        <v>6.23</v>
      </c>
      <c r="AM175" s="7">
        <f t="shared" ref="AM175" si="42">(AB174-AB175)/AB174*100</f>
        <v>72.34798047048379</v>
      </c>
    </row>
    <row r="176" spans="1:39" s="6" customFormat="1" x14ac:dyDescent="0.3">
      <c r="A176" s="6">
        <v>61</v>
      </c>
      <c r="B176" s="6" t="s">
        <v>648</v>
      </c>
      <c r="D176" s="41">
        <v>1.33</v>
      </c>
      <c r="E176" s="6">
        <v>2009</v>
      </c>
      <c r="F176" s="6" t="s">
        <v>651</v>
      </c>
      <c r="G176" s="6" t="s">
        <v>652</v>
      </c>
      <c r="H176" s="40" t="s">
        <v>1387</v>
      </c>
      <c r="I176" s="40" t="s">
        <v>1385</v>
      </c>
      <c r="J176" s="40" t="s">
        <v>1388</v>
      </c>
      <c r="AB176" s="6">
        <v>14.53</v>
      </c>
    </row>
    <row r="177" spans="1:39" s="6" customFormat="1" x14ac:dyDescent="0.3">
      <c r="A177" s="6">
        <v>61</v>
      </c>
      <c r="B177" s="6" t="s">
        <v>257</v>
      </c>
      <c r="D177" s="41">
        <v>5.78</v>
      </c>
      <c r="E177" s="6">
        <v>2009</v>
      </c>
      <c r="F177" s="6" t="s">
        <v>651</v>
      </c>
      <c r="G177" s="6" t="s">
        <v>652</v>
      </c>
      <c r="H177" s="40" t="s">
        <v>1387</v>
      </c>
      <c r="I177" s="40" t="s">
        <v>1385</v>
      </c>
      <c r="J177" s="40" t="s">
        <v>1388</v>
      </c>
      <c r="AB177" s="6">
        <v>14.29</v>
      </c>
      <c r="AM177" s="7">
        <f t="shared" ref="AM177" si="43">(AB176-AB177)/AB176*100</f>
        <v>1.6517549896765329</v>
      </c>
    </row>
    <row r="178" spans="1:39" s="6" customFormat="1" x14ac:dyDescent="0.3">
      <c r="A178" s="6">
        <v>61</v>
      </c>
      <c r="B178" s="6" t="s">
        <v>648</v>
      </c>
      <c r="D178" s="41">
        <v>2.1800000000000002</v>
      </c>
      <c r="E178" s="6">
        <v>2006</v>
      </c>
      <c r="F178" s="6" t="s">
        <v>567</v>
      </c>
      <c r="G178" s="6" t="s">
        <v>652</v>
      </c>
      <c r="H178" s="40" t="s">
        <v>1387</v>
      </c>
      <c r="I178" s="40" t="s">
        <v>1385</v>
      </c>
      <c r="J178" s="40" t="s">
        <v>1389</v>
      </c>
      <c r="AB178" s="6">
        <v>1.22</v>
      </c>
    </row>
    <row r="179" spans="1:39" s="6" customFormat="1" x14ac:dyDescent="0.3">
      <c r="A179" s="6">
        <v>61</v>
      </c>
      <c r="B179" s="6" t="s">
        <v>257</v>
      </c>
      <c r="D179" s="41">
        <v>4.37</v>
      </c>
      <c r="E179" s="6">
        <v>2006</v>
      </c>
      <c r="F179" s="6" t="s">
        <v>567</v>
      </c>
      <c r="G179" s="6" t="s">
        <v>652</v>
      </c>
      <c r="H179" s="40" t="s">
        <v>1390</v>
      </c>
      <c r="I179" s="40" t="s">
        <v>1385</v>
      </c>
      <c r="J179" s="40" t="s">
        <v>1389</v>
      </c>
      <c r="AB179" s="6">
        <v>0.74</v>
      </c>
      <c r="AM179" s="7">
        <f t="shared" ref="AM179" si="44">(AB178-AB179)/AB178*100</f>
        <v>39.344262295081968</v>
      </c>
    </row>
    <row r="180" spans="1:39" s="6" customFormat="1" x14ac:dyDescent="0.3">
      <c r="A180" s="6">
        <v>61</v>
      </c>
      <c r="B180" s="6" t="s">
        <v>648</v>
      </c>
      <c r="D180" s="41">
        <v>2.1800000000000002</v>
      </c>
      <c r="E180" s="6">
        <v>2007</v>
      </c>
      <c r="F180" s="6" t="s">
        <v>567</v>
      </c>
      <c r="G180" s="6" t="s">
        <v>652</v>
      </c>
      <c r="H180" s="40" t="s">
        <v>1387</v>
      </c>
      <c r="I180" s="40" t="s">
        <v>1385</v>
      </c>
      <c r="J180" s="40" t="s">
        <v>1389</v>
      </c>
      <c r="AB180" s="6">
        <v>41.97</v>
      </c>
    </row>
    <row r="181" spans="1:39" s="6" customFormat="1" x14ac:dyDescent="0.3">
      <c r="A181" s="6">
        <v>61</v>
      </c>
      <c r="B181" s="6" t="s">
        <v>257</v>
      </c>
      <c r="D181" s="41">
        <v>4.37</v>
      </c>
      <c r="E181" s="6">
        <v>2007</v>
      </c>
      <c r="F181" s="6" t="s">
        <v>567</v>
      </c>
      <c r="G181" s="6" t="s">
        <v>652</v>
      </c>
      <c r="H181" s="40" t="s">
        <v>1387</v>
      </c>
      <c r="I181" s="40" t="s">
        <v>1385</v>
      </c>
      <c r="J181" s="40" t="s">
        <v>1389</v>
      </c>
      <c r="K181" s="42" t="s">
        <v>1400</v>
      </c>
      <c r="AB181" s="6">
        <v>16.62</v>
      </c>
      <c r="AM181" s="7">
        <f t="shared" ref="AM181" si="45">(AB180-AB181)/AB180*100</f>
        <v>60.400285918513219</v>
      </c>
    </row>
    <row r="182" spans="1:39" s="6" customFormat="1" x14ac:dyDescent="0.3">
      <c r="A182" s="6">
        <v>61</v>
      </c>
      <c r="B182" s="6" t="s">
        <v>648</v>
      </c>
      <c r="D182" s="41">
        <v>2.1800000000000002</v>
      </c>
      <c r="E182" s="6">
        <v>2008</v>
      </c>
      <c r="F182" s="6" t="s">
        <v>567</v>
      </c>
      <c r="G182" s="6" t="s">
        <v>652</v>
      </c>
      <c r="H182" s="40" t="s">
        <v>1387</v>
      </c>
      <c r="I182" s="40" t="s">
        <v>1385</v>
      </c>
      <c r="J182" s="40" t="s">
        <v>1389</v>
      </c>
      <c r="K182" s="42" t="s">
        <v>1400</v>
      </c>
      <c r="AB182" s="6">
        <v>28.58</v>
      </c>
    </row>
    <row r="183" spans="1:39" s="6" customFormat="1" x14ac:dyDescent="0.3">
      <c r="A183" s="6">
        <v>61</v>
      </c>
      <c r="B183" s="6" t="s">
        <v>257</v>
      </c>
      <c r="D183" s="41">
        <v>4.37</v>
      </c>
      <c r="E183" s="6">
        <v>2008</v>
      </c>
      <c r="F183" s="6" t="s">
        <v>567</v>
      </c>
      <c r="G183" s="6" t="s">
        <v>652</v>
      </c>
      <c r="H183" s="40" t="s">
        <v>1387</v>
      </c>
      <c r="I183" s="40" t="s">
        <v>1385</v>
      </c>
      <c r="J183" s="40" t="s">
        <v>1389</v>
      </c>
      <c r="K183" s="42" t="s">
        <v>1400</v>
      </c>
      <c r="AB183" s="6">
        <v>10.65</v>
      </c>
      <c r="AM183" s="7">
        <f t="shared" ref="AM183" si="46">(AB182-AB183)/AB182*100</f>
        <v>62.73617914625612</v>
      </c>
    </row>
    <row r="184" spans="1:39" s="6" customFormat="1" x14ac:dyDescent="0.3">
      <c r="A184" s="6">
        <v>61</v>
      </c>
      <c r="B184" s="6" t="s">
        <v>648</v>
      </c>
      <c r="D184" s="41">
        <v>2.1800000000000002</v>
      </c>
      <c r="E184" s="6">
        <v>2009</v>
      </c>
      <c r="F184" s="6" t="s">
        <v>567</v>
      </c>
      <c r="G184" s="6" t="s">
        <v>652</v>
      </c>
      <c r="H184" s="40" t="s">
        <v>1387</v>
      </c>
      <c r="I184" s="40" t="s">
        <v>1385</v>
      </c>
      <c r="J184" s="40" t="s">
        <v>1389</v>
      </c>
      <c r="K184" s="42" t="s">
        <v>1400</v>
      </c>
      <c r="AB184" s="6">
        <v>10.130000000000001</v>
      </c>
    </row>
    <row r="185" spans="1:39" s="6" customFormat="1" x14ac:dyDescent="0.3">
      <c r="A185" s="6">
        <v>61</v>
      </c>
      <c r="B185" s="6" t="s">
        <v>257</v>
      </c>
      <c r="D185" s="41">
        <v>4.37</v>
      </c>
      <c r="E185" s="6">
        <v>2009</v>
      </c>
      <c r="F185" s="6" t="s">
        <v>567</v>
      </c>
      <c r="G185" s="6" t="s">
        <v>652</v>
      </c>
      <c r="H185" s="40" t="s">
        <v>1387</v>
      </c>
      <c r="I185" s="40" t="s">
        <v>1385</v>
      </c>
      <c r="J185" s="40" t="s">
        <v>1389</v>
      </c>
      <c r="K185" s="42" t="s">
        <v>1400</v>
      </c>
      <c r="AB185" s="6">
        <v>2.1800000000000002</v>
      </c>
      <c r="AM185" s="7">
        <f t="shared" ref="AM185:AM209" si="47">(AB184-AB185)/AB184*100</f>
        <v>78.47976307996052</v>
      </c>
    </row>
    <row r="186" spans="1:39" s="6" customFormat="1" x14ac:dyDescent="0.3">
      <c r="A186" s="6">
        <v>61</v>
      </c>
      <c r="B186" s="6" t="s">
        <v>648</v>
      </c>
      <c r="D186" s="41">
        <v>6.31</v>
      </c>
      <c r="E186" s="6">
        <v>2008</v>
      </c>
      <c r="F186" s="6" t="s">
        <v>842</v>
      </c>
      <c r="G186" s="6" t="s">
        <v>843</v>
      </c>
      <c r="H186" s="40" t="s">
        <v>1391</v>
      </c>
      <c r="I186" s="40" t="s">
        <v>1385</v>
      </c>
      <c r="J186" s="40" t="s">
        <v>1392</v>
      </c>
      <c r="K186" s="42" t="s">
        <v>1400</v>
      </c>
      <c r="AB186" s="6">
        <v>6.54</v>
      </c>
    </row>
    <row r="187" spans="1:39" s="6" customFormat="1" x14ac:dyDescent="0.3">
      <c r="A187" s="6">
        <v>61</v>
      </c>
      <c r="B187" s="6" t="s">
        <v>257</v>
      </c>
      <c r="D187" s="41">
        <v>2.67</v>
      </c>
      <c r="E187" s="6">
        <v>2008</v>
      </c>
      <c r="F187" s="6" t="s">
        <v>842</v>
      </c>
      <c r="G187" s="6" t="s">
        <v>843</v>
      </c>
      <c r="H187" s="40" t="s">
        <v>1391</v>
      </c>
      <c r="I187" s="40" t="s">
        <v>1385</v>
      </c>
      <c r="J187" s="40" t="s">
        <v>1392</v>
      </c>
      <c r="K187" s="42" t="s">
        <v>1401</v>
      </c>
      <c r="AB187" s="6">
        <v>4.1100000000000003</v>
      </c>
      <c r="AM187" s="7">
        <f t="shared" si="47"/>
        <v>37.155963302752291</v>
      </c>
    </row>
    <row r="188" spans="1:39" s="6" customFormat="1" x14ac:dyDescent="0.3">
      <c r="A188" s="6">
        <v>61</v>
      </c>
      <c r="B188" s="6" t="s">
        <v>648</v>
      </c>
      <c r="D188" s="41">
        <v>6.31</v>
      </c>
      <c r="E188" s="6">
        <v>2009</v>
      </c>
      <c r="F188" s="6" t="s">
        <v>842</v>
      </c>
      <c r="G188" s="6" t="s">
        <v>843</v>
      </c>
      <c r="H188" s="40" t="s">
        <v>1391</v>
      </c>
      <c r="I188" s="40" t="s">
        <v>1385</v>
      </c>
      <c r="J188" s="40" t="s">
        <v>1392</v>
      </c>
      <c r="K188" s="42" t="s">
        <v>1401</v>
      </c>
      <c r="AB188" s="6">
        <v>4.47</v>
      </c>
    </row>
    <row r="189" spans="1:39" s="6" customFormat="1" x14ac:dyDescent="0.3">
      <c r="A189" s="6">
        <v>61</v>
      </c>
      <c r="B189" s="6" t="s">
        <v>257</v>
      </c>
      <c r="D189" s="41">
        <v>2.67</v>
      </c>
      <c r="E189" s="6">
        <v>2009</v>
      </c>
      <c r="F189" s="6" t="s">
        <v>842</v>
      </c>
      <c r="G189" s="6" t="s">
        <v>843</v>
      </c>
      <c r="H189" s="40" t="s">
        <v>1391</v>
      </c>
      <c r="I189" s="40" t="s">
        <v>1385</v>
      </c>
      <c r="J189" s="40" t="s">
        <v>1392</v>
      </c>
      <c r="K189" s="42" t="s">
        <v>1401</v>
      </c>
      <c r="AB189" s="6">
        <v>1.55</v>
      </c>
      <c r="AM189" s="7">
        <f t="shared" si="47"/>
        <v>65.324384787472027</v>
      </c>
    </row>
    <row r="190" spans="1:39" s="6" customFormat="1" x14ac:dyDescent="0.3">
      <c r="A190" s="6">
        <v>61</v>
      </c>
      <c r="B190" s="6" t="s">
        <v>648</v>
      </c>
      <c r="D190" s="41" t="s">
        <v>1398</v>
      </c>
      <c r="E190" s="6">
        <v>2008</v>
      </c>
      <c r="F190" s="6" t="s">
        <v>844</v>
      </c>
      <c r="G190" s="6" t="s">
        <v>843</v>
      </c>
      <c r="H190" s="40" t="s">
        <v>1391</v>
      </c>
      <c r="I190" s="40" t="s">
        <v>258</v>
      </c>
      <c r="J190" s="40" t="s">
        <v>1393</v>
      </c>
      <c r="K190" s="42" t="s">
        <v>1401</v>
      </c>
      <c r="AB190" s="6">
        <v>39.200000000000003</v>
      </c>
    </row>
    <row r="191" spans="1:39" s="6" customFormat="1" x14ac:dyDescent="0.3">
      <c r="A191" s="6">
        <v>61</v>
      </c>
      <c r="B191" s="6" t="s">
        <v>257</v>
      </c>
      <c r="D191" s="41">
        <v>8.09</v>
      </c>
      <c r="E191" s="6">
        <v>2008</v>
      </c>
      <c r="F191" s="6" t="s">
        <v>844</v>
      </c>
      <c r="G191" s="6" t="s">
        <v>843</v>
      </c>
      <c r="H191" s="40" t="s">
        <v>1391</v>
      </c>
      <c r="I191" s="40" t="s">
        <v>258</v>
      </c>
      <c r="J191" s="40" t="s">
        <v>1393</v>
      </c>
      <c r="K191" s="42" t="s">
        <v>1401</v>
      </c>
      <c r="AB191" s="6">
        <v>39.4</v>
      </c>
      <c r="AM191" s="7">
        <f t="shared" si="47"/>
        <v>-0.51020408163264219</v>
      </c>
    </row>
    <row r="192" spans="1:39" s="6" customFormat="1" x14ac:dyDescent="0.3">
      <c r="A192" s="6">
        <v>61</v>
      </c>
      <c r="B192" s="6" t="s">
        <v>648</v>
      </c>
      <c r="D192" s="41" t="s">
        <v>1398</v>
      </c>
      <c r="E192" s="6">
        <v>2009</v>
      </c>
      <c r="F192" s="6" t="s">
        <v>844</v>
      </c>
      <c r="G192" s="6" t="s">
        <v>843</v>
      </c>
      <c r="H192" s="40" t="s">
        <v>1391</v>
      </c>
      <c r="I192" s="40" t="s">
        <v>52</v>
      </c>
      <c r="J192" s="40" t="s">
        <v>1393</v>
      </c>
      <c r="K192" s="42" t="s">
        <v>1401</v>
      </c>
      <c r="AB192" s="6">
        <v>8.6999999999999993</v>
      </c>
    </row>
    <row r="193" spans="1:39" s="6" customFormat="1" x14ac:dyDescent="0.3">
      <c r="A193" s="6">
        <v>61</v>
      </c>
      <c r="B193" s="6" t="s">
        <v>257</v>
      </c>
      <c r="D193" s="41">
        <v>8.09</v>
      </c>
      <c r="E193" s="6">
        <v>2009</v>
      </c>
      <c r="F193" s="6" t="s">
        <v>844</v>
      </c>
      <c r="G193" s="6" t="s">
        <v>843</v>
      </c>
      <c r="H193" s="40" t="s">
        <v>1391</v>
      </c>
      <c r="I193" s="40" t="s">
        <v>52</v>
      </c>
      <c r="J193" s="40" t="s">
        <v>1393</v>
      </c>
      <c r="K193" s="42" t="s">
        <v>1402</v>
      </c>
      <c r="AB193" s="6">
        <v>9.6999999999999993</v>
      </c>
      <c r="AM193" s="7">
        <f t="shared" si="47"/>
        <v>-11.494252873563219</v>
      </c>
    </row>
    <row r="194" spans="1:39" s="6" customFormat="1" x14ac:dyDescent="0.3">
      <c r="A194" s="6">
        <v>61</v>
      </c>
      <c r="B194" s="6" t="s">
        <v>648</v>
      </c>
      <c r="D194" s="41">
        <v>7.72</v>
      </c>
      <c r="E194" s="6">
        <v>2008</v>
      </c>
      <c r="F194" s="6" t="s">
        <v>845</v>
      </c>
      <c r="G194" s="6" t="s">
        <v>843</v>
      </c>
      <c r="H194" s="40" t="s">
        <v>1394</v>
      </c>
      <c r="I194" s="40" t="s">
        <v>52</v>
      </c>
      <c r="J194" s="40" t="s">
        <v>1395</v>
      </c>
      <c r="K194" s="42" t="s">
        <v>1402</v>
      </c>
      <c r="AB194" s="6">
        <v>13</v>
      </c>
    </row>
    <row r="195" spans="1:39" s="6" customFormat="1" x14ac:dyDescent="0.3">
      <c r="A195" s="6">
        <v>61</v>
      </c>
      <c r="B195" s="6" t="s">
        <v>257</v>
      </c>
      <c r="D195" s="41">
        <v>5.46</v>
      </c>
      <c r="E195" s="6">
        <v>2008</v>
      </c>
      <c r="F195" s="6" t="s">
        <v>845</v>
      </c>
      <c r="G195" s="6" t="s">
        <v>843</v>
      </c>
      <c r="H195" s="40" t="s">
        <v>1394</v>
      </c>
      <c r="I195" s="40" t="s">
        <v>52</v>
      </c>
      <c r="J195" s="40" t="s">
        <v>1395</v>
      </c>
      <c r="K195" s="42" t="s">
        <v>1402</v>
      </c>
      <c r="AB195" s="6">
        <v>12.3</v>
      </c>
      <c r="AM195" s="7">
        <f t="shared" si="47"/>
        <v>5.3846153846153797</v>
      </c>
    </row>
    <row r="196" spans="1:39" s="6" customFormat="1" x14ac:dyDescent="0.3">
      <c r="A196" s="6">
        <v>61</v>
      </c>
      <c r="B196" s="6" t="s">
        <v>648</v>
      </c>
      <c r="D196" s="41">
        <v>7.72</v>
      </c>
      <c r="E196" s="6">
        <v>2009</v>
      </c>
      <c r="F196" s="6" t="s">
        <v>845</v>
      </c>
      <c r="G196" s="6" t="s">
        <v>843</v>
      </c>
      <c r="H196" s="40" t="s">
        <v>1394</v>
      </c>
      <c r="I196" s="40" t="s">
        <v>52</v>
      </c>
      <c r="J196" s="40" t="s">
        <v>1395</v>
      </c>
      <c r="K196" s="42" t="s">
        <v>1402</v>
      </c>
      <c r="AB196" s="6">
        <v>8.4</v>
      </c>
    </row>
    <row r="197" spans="1:39" s="6" customFormat="1" x14ac:dyDescent="0.3">
      <c r="A197" s="6">
        <v>61</v>
      </c>
      <c r="B197" s="6" t="s">
        <v>257</v>
      </c>
      <c r="D197" s="41">
        <v>13.5</v>
      </c>
      <c r="E197" s="6">
        <v>2009</v>
      </c>
      <c r="F197" s="6" t="s">
        <v>845</v>
      </c>
      <c r="G197" s="6" t="s">
        <v>843</v>
      </c>
      <c r="H197" s="40" t="s">
        <v>1394</v>
      </c>
      <c r="I197" s="40" t="s">
        <v>52</v>
      </c>
      <c r="J197" s="40" t="s">
        <v>1395</v>
      </c>
      <c r="K197" s="42" t="s">
        <v>1402</v>
      </c>
      <c r="AB197" s="6">
        <v>0.2</v>
      </c>
      <c r="AM197" s="7">
        <f t="shared" si="47"/>
        <v>97.61904761904762</v>
      </c>
    </row>
    <row r="198" spans="1:39" s="6" customFormat="1" x14ac:dyDescent="0.3">
      <c r="A198" s="6">
        <v>61</v>
      </c>
      <c r="B198" s="6" t="s">
        <v>648</v>
      </c>
      <c r="D198" s="41">
        <v>50</v>
      </c>
      <c r="E198" s="6">
        <v>2009</v>
      </c>
      <c r="F198" s="6" t="s">
        <v>846</v>
      </c>
      <c r="G198" s="6" t="s">
        <v>843</v>
      </c>
      <c r="H198" s="40" t="s">
        <v>1391</v>
      </c>
      <c r="I198" s="40" t="s">
        <v>52</v>
      </c>
      <c r="J198" s="40" t="s">
        <v>1396</v>
      </c>
      <c r="K198" s="42" t="s">
        <v>1402</v>
      </c>
      <c r="AB198" s="6">
        <v>6.3</v>
      </c>
    </row>
    <row r="199" spans="1:39" s="6" customFormat="1" x14ac:dyDescent="0.3">
      <c r="A199" s="6">
        <v>61</v>
      </c>
      <c r="B199" s="6" t="s">
        <v>257</v>
      </c>
      <c r="D199" s="41" t="s">
        <v>1399</v>
      </c>
      <c r="E199" s="6">
        <v>2009</v>
      </c>
      <c r="F199" s="6" t="s">
        <v>846</v>
      </c>
      <c r="G199" s="6" t="s">
        <v>843</v>
      </c>
      <c r="H199" s="40" t="s">
        <v>1391</v>
      </c>
      <c r="I199" s="40" t="s">
        <v>52</v>
      </c>
      <c r="J199" s="40" t="s">
        <v>1396</v>
      </c>
      <c r="K199" s="42" t="s">
        <v>1403</v>
      </c>
      <c r="AB199" s="6">
        <v>2.7</v>
      </c>
      <c r="AM199" s="7">
        <f t="shared" si="47"/>
        <v>57.142857142857139</v>
      </c>
    </row>
    <row r="200" spans="1:39" s="6" customFormat="1" x14ac:dyDescent="0.3">
      <c r="A200" s="6">
        <v>61</v>
      </c>
      <c r="B200" s="6" t="s">
        <v>648</v>
      </c>
      <c r="D200" s="41">
        <v>37</v>
      </c>
      <c r="E200" s="6">
        <v>2008</v>
      </c>
      <c r="F200" s="6" t="s">
        <v>847</v>
      </c>
      <c r="G200" s="6" t="s">
        <v>848</v>
      </c>
      <c r="H200" s="40" t="s">
        <v>1391</v>
      </c>
      <c r="I200" s="40" t="s">
        <v>52</v>
      </c>
      <c r="J200" s="40" t="s">
        <v>584</v>
      </c>
      <c r="K200" s="42" t="s">
        <v>1403</v>
      </c>
      <c r="AB200" s="6">
        <v>95.67</v>
      </c>
    </row>
    <row r="201" spans="1:39" s="6" customFormat="1" x14ac:dyDescent="0.3">
      <c r="A201" s="6">
        <v>61</v>
      </c>
      <c r="B201" s="6" t="s">
        <v>257</v>
      </c>
      <c r="D201" s="41">
        <v>38</v>
      </c>
      <c r="E201" s="6">
        <v>2008</v>
      </c>
      <c r="F201" s="6" t="s">
        <v>847</v>
      </c>
      <c r="G201" s="6" t="s">
        <v>848</v>
      </c>
      <c r="H201" s="40" t="s">
        <v>1391</v>
      </c>
      <c r="I201" s="40" t="s">
        <v>52</v>
      </c>
      <c r="J201" s="40" t="s">
        <v>584</v>
      </c>
      <c r="K201" s="42" t="s">
        <v>1403</v>
      </c>
      <c r="AB201" s="6">
        <v>33.03</v>
      </c>
      <c r="AM201" s="7">
        <f t="shared" si="47"/>
        <v>65.475070555032914</v>
      </c>
    </row>
    <row r="202" spans="1:39" s="6" customFormat="1" x14ac:dyDescent="0.3">
      <c r="A202" s="6">
        <v>61</v>
      </c>
      <c r="B202" s="6" t="s">
        <v>648</v>
      </c>
      <c r="D202" s="41">
        <v>37</v>
      </c>
      <c r="E202" s="6">
        <v>2009</v>
      </c>
      <c r="F202" s="6" t="s">
        <v>847</v>
      </c>
      <c r="G202" s="6" t="s">
        <v>848</v>
      </c>
      <c r="H202" s="40" t="s">
        <v>1391</v>
      </c>
      <c r="I202" s="40" t="s">
        <v>52</v>
      </c>
      <c r="J202" s="40" t="s">
        <v>584</v>
      </c>
      <c r="K202" s="42" t="s">
        <v>1403</v>
      </c>
      <c r="AB202" s="6">
        <v>100.63</v>
      </c>
    </row>
    <row r="203" spans="1:39" s="6" customFormat="1" x14ac:dyDescent="0.3">
      <c r="A203" s="6">
        <v>61</v>
      </c>
      <c r="B203" s="6" t="s">
        <v>257</v>
      </c>
      <c r="D203" s="41">
        <v>38</v>
      </c>
      <c r="E203" s="6">
        <v>2009</v>
      </c>
      <c r="F203" s="6" t="s">
        <v>847</v>
      </c>
      <c r="G203" s="6" t="s">
        <v>848</v>
      </c>
      <c r="H203" s="40" t="s">
        <v>1391</v>
      </c>
      <c r="I203" s="40" t="s">
        <v>52</v>
      </c>
      <c r="J203" s="40" t="s">
        <v>584</v>
      </c>
      <c r="K203" s="42" t="s">
        <v>1403</v>
      </c>
      <c r="AB203" s="6">
        <v>19</v>
      </c>
      <c r="AM203" s="7">
        <f t="shared" si="47"/>
        <v>81.118950611149756</v>
      </c>
    </row>
    <row r="204" spans="1:39" s="6" customFormat="1" x14ac:dyDescent="0.3">
      <c r="A204" s="6">
        <v>61</v>
      </c>
      <c r="B204" s="6" t="s">
        <v>648</v>
      </c>
      <c r="D204" s="41">
        <v>12</v>
      </c>
      <c r="E204" s="6">
        <v>2009</v>
      </c>
      <c r="F204" s="6" t="s">
        <v>849</v>
      </c>
      <c r="G204" s="6" t="s">
        <v>848</v>
      </c>
      <c r="H204" s="40" t="s">
        <v>1391</v>
      </c>
      <c r="I204" s="40" t="s">
        <v>52</v>
      </c>
      <c r="J204" s="40" t="s">
        <v>1397</v>
      </c>
      <c r="K204" s="42" t="s">
        <v>1403</v>
      </c>
      <c r="AB204" s="6">
        <v>82.34</v>
      </c>
    </row>
    <row r="205" spans="1:39" s="6" customFormat="1" x14ac:dyDescent="0.3">
      <c r="A205" s="6">
        <v>61</v>
      </c>
      <c r="B205" s="6" t="s">
        <v>257</v>
      </c>
      <c r="D205" s="41">
        <v>20</v>
      </c>
      <c r="E205" s="6">
        <v>2009</v>
      </c>
      <c r="F205" s="6" t="s">
        <v>849</v>
      </c>
      <c r="G205" s="6" t="s">
        <v>848</v>
      </c>
      <c r="H205" s="40" t="s">
        <v>1391</v>
      </c>
      <c r="I205" s="40" t="s">
        <v>52</v>
      </c>
      <c r="J205" s="40" t="s">
        <v>1397</v>
      </c>
      <c r="K205" s="42" t="s">
        <v>1404</v>
      </c>
      <c r="AB205" s="6">
        <v>17.71</v>
      </c>
      <c r="AM205" s="7">
        <f t="shared" si="47"/>
        <v>78.491620111731834</v>
      </c>
    </row>
    <row r="206" spans="1:39" s="6" customFormat="1" x14ac:dyDescent="0.3">
      <c r="A206" s="6">
        <v>61</v>
      </c>
      <c r="B206" s="6" t="s">
        <v>648</v>
      </c>
      <c r="D206" s="41">
        <v>9</v>
      </c>
      <c r="E206" s="6">
        <v>2009</v>
      </c>
      <c r="F206" s="6" t="s">
        <v>850</v>
      </c>
      <c r="G206" s="6" t="s">
        <v>848</v>
      </c>
      <c r="H206" s="40" t="s">
        <v>1394</v>
      </c>
      <c r="I206" s="40" t="s">
        <v>52</v>
      </c>
      <c r="J206" s="40" t="s">
        <v>587</v>
      </c>
      <c r="K206" s="42" t="s">
        <v>1404</v>
      </c>
      <c r="AB206" s="6">
        <v>17.440000000000001</v>
      </c>
    </row>
    <row r="207" spans="1:39" s="6" customFormat="1" x14ac:dyDescent="0.3">
      <c r="A207" s="6">
        <v>61</v>
      </c>
      <c r="B207" s="6" t="s">
        <v>257</v>
      </c>
      <c r="D207" s="41">
        <v>14</v>
      </c>
      <c r="E207" s="6">
        <v>2009</v>
      </c>
      <c r="F207" s="6" t="s">
        <v>850</v>
      </c>
      <c r="G207" s="6" t="s">
        <v>848</v>
      </c>
      <c r="H207" s="40" t="s">
        <v>1394</v>
      </c>
      <c r="I207" s="40" t="s">
        <v>52</v>
      </c>
      <c r="J207" s="40" t="s">
        <v>587</v>
      </c>
      <c r="K207" s="42" t="s">
        <v>1404</v>
      </c>
      <c r="AB207" s="6">
        <v>3.58</v>
      </c>
      <c r="AM207" s="7">
        <f t="shared" si="47"/>
        <v>79.472477064220186</v>
      </c>
    </row>
    <row r="208" spans="1:39" s="6" customFormat="1" x14ac:dyDescent="0.3">
      <c r="A208" s="6">
        <v>61</v>
      </c>
      <c r="B208" s="6" t="s">
        <v>648</v>
      </c>
      <c r="D208" s="41">
        <v>40</v>
      </c>
      <c r="E208" s="6">
        <v>2009</v>
      </c>
      <c r="F208" s="6" t="s">
        <v>851</v>
      </c>
      <c r="G208" s="6" t="s">
        <v>848</v>
      </c>
      <c r="H208" s="40" t="s">
        <v>359</v>
      </c>
      <c r="I208" s="40" t="s">
        <v>1385</v>
      </c>
      <c r="J208" s="40" t="s">
        <v>589</v>
      </c>
      <c r="K208" s="42" t="s">
        <v>1404</v>
      </c>
      <c r="AB208" s="6">
        <v>21.73</v>
      </c>
    </row>
    <row r="209" spans="1:83" s="6" customFormat="1" x14ac:dyDescent="0.3">
      <c r="A209" s="6">
        <v>61</v>
      </c>
      <c r="B209" s="6" t="s">
        <v>257</v>
      </c>
      <c r="D209" s="41">
        <v>40</v>
      </c>
      <c r="E209" s="6">
        <v>2009</v>
      </c>
      <c r="F209" s="6" t="s">
        <v>851</v>
      </c>
      <c r="G209" s="6" t="s">
        <v>848</v>
      </c>
      <c r="H209" s="40" t="s">
        <v>359</v>
      </c>
      <c r="I209" s="40" t="s">
        <v>1385</v>
      </c>
      <c r="J209" s="40" t="s">
        <v>589</v>
      </c>
      <c r="K209" s="42" t="s">
        <v>1404</v>
      </c>
      <c r="AB209" s="6">
        <v>14.07</v>
      </c>
      <c r="AM209" s="7">
        <f t="shared" si="47"/>
        <v>35.250805338242067</v>
      </c>
    </row>
    <row r="210" spans="1:83" s="8" customFormat="1" x14ac:dyDescent="0.3">
      <c r="A210" s="8">
        <v>71</v>
      </c>
      <c r="B210" s="8" t="s">
        <v>532</v>
      </c>
      <c r="C210" s="8" t="s">
        <v>71</v>
      </c>
      <c r="D210" s="8">
        <v>810</v>
      </c>
      <c r="E210" s="8" t="s">
        <v>946</v>
      </c>
      <c r="F210" s="8" t="s">
        <v>947</v>
      </c>
      <c r="G210" s="8" t="s">
        <v>915</v>
      </c>
      <c r="K210" s="42" t="s">
        <v>1404</v>
      </c>
      <c r="AX210" s="8">
        <v>3.3</v>
      </c>
      <c r="AZ210" s="8">
        <v>0.59</v>
      </c>
      <c r="BA210" s="8">
        <v>3.9</v>
      </c>
      <c r="BC210" s="8">
        <v>4.8000000000000001E-2</v>
      </c>
      <c r="CE210" s="8" t="s">
        <v>948</v>
      </c>
    </row>
    <row r="211" spans="1:83" s="8" customFormat="1" x14ac:dyDescent="0.3">
      <c r="A211" s="8">
        <v>71</v>
      </c>
      <c r="B211" s="8" t="s">
        <v>741</v>
      </c>
      <c r="C211" s="8" t="s">
        <v>71</v>
      </c>
      <c r="D211" s="8">
        <v>810</v>
      </c>
      <c r="E211" s="8" t="s">
        <v>946</v>
      </c>
      <c r="F211" s="8" t="s">
        <v>947</v>
      </c>
      <c r="G211" s="8" t="s">
        <v>915</v>
      </c>
      <c r="K211" s="42" t="s">
        <v>1404</v>
      </c>
      <c r="AX211" s="8">
        <v>2.2000000000000002</v>
      </c>
      <c r="AZ211" s="8">
        <v>0.6</v>
      </c>
      <c r="BA211" s="8">
        <v>2.8</v>
      </c>
      <c r="BC211" s="8">
        <v>5.7000000000000002E-2</v>
      </c>
      <c r="BT211" s="9">
        <f>(AX210-AX211)/AX210*100</f>
        <v>33.333333333333329</v>
      </c>
      <c r="BU211" s="9"/>
      <c r="BV211" s="9">
        <f t="shared" ref="BV211:BY211" si="48">(AZ210-AZ211)/AZ210*100</f>
        <v>-1.6949152542372898</v>
      </c>
      <c r="BW211" s="9">
        <f t="shared" si="48"/>
        <v>28.205128205128212</v>
      </c>
      <c r="BX211" s="9"/>
      <c r="BY211" s="9">
        <f t="shared" si="48"/>
        <v>-18.750000000000004</v>
      </c>
      <c r="BZ211" s="9"/>
    </row>
    <row r="212" spans="1:83" s="4" customFormat="1" x14ac:dyDescent="0.3">
      <c r="A212" s="4">
        <v>96</v>
      </c>
      <c r="B212" s="4" t="s">
        <v>1295</v>
      </c>
      <c r="C212" s="4" t="s">
        <v>71</v>
      </c>
      <c r="D212" s="4">
        <v>250</v>
      </c>
      <c r="E212" s="4">
        <v>2005</v>
      </c>
      <c r="F212" s="4" t="s">
        <v>277</v>
      </c>
      <c r="G212" s="4" t="s">
        <v>133</v>
      </c>
      <c r="J212" s="4" t="s">
        <v>773</v>
      </c>
      <c r="K212" s="42" t="s">
        <v>1404</v>
      </c>
      <c r="AB212" s="4">
        <v>2.2400000000000002</v>
      </c>
      <c r="AC212" s="4">
        <v>2.95</v>
      </c>
      <c r="AG212" s="4">
        <v>3.9</v>
      </c>
      <c r="CE212" s="4" t="s">
        <v>1290</v>
      </c>
    </row>
    <row r="213" spans="1:83" s="4" customFormat="1" x14ac:dyDescent="0.3">
      <c r="A213" s="4">
        <v>96</v>
      </c>
      <c r="B213" s="4" t="s">
        <v>1294</v>
      </c>
      <c r="C213" s="4" t="s">
        <v>71</v>
      </c>
      <c r="D213" s="4">
        <v>467</v>
      </c>
      <c r="E213" s="4">
        <v>2005</v>
      </c>
      <c r="F213" s="4" t="s">
        <v>277</v>
      </c>
      <c r="G213" s="4" t="s">
        <v>133</v>
      </c>
      <c r="J213" s="4" t="s">
        <v>773</v>
      </c>
      <c r="K213" s="42" t="s">
        <v>1405</v>
      </c>
      <c r="AB213" s="4">
        <v>1.74</v>
      </c>
      <c r="AC213" s="4">
        <v>3.05</v>
      </c>
      <c r="AG213" s="4">
        <v>6.92</v>
      </c>
      <c r="AM213" s="5">
        <f>(AB212-AB213)/AB212*100</f>
        <v>22.321428571428577</v>
      </c>
      <c r="AN213" s="5">
        <f t="shared" ref="AN213:AR213" si="49">(AC212-AC213)/AC212*100</f>
        <v>-3.3898305084745637</v>
      </c>
      <c r="AO213" s="5"/>
      <c r="AP213" s="5"/>
      <c r="AQ213" s="5"/>
      <c r="AR213" s="5">
        <f t="shared" si="49"/>
        <v>-77.435897435897445</v>
      </c>
    </row>
    <row r="214" spans="1:83" s="4" customFormat="1" x14ac:dyDescent="0.3">
      <c r="A214" s="4">
        <v>96</v>
      </c>
      <c r="B214" s="4" t="s">
        <v>1295</v>
      </c>
      <c r="C214" s="4" t="s">
        <v>71</v>
      </c>
      <c r="D214" s="4">
        <v>250</v>
      </c>
      <c r="E214" s="4">
        <v>2006</v>
      </c>
      <c r="F214" s="4" t="s">
        <v>277</v>
      </c>
      <c r="G214" s="4" t="s">
        <v>133</v>
      </c>
      <c r="J214" s="4" t="s">
        <v>773</v>
      </c>
      <c r="K214" s="42" t="s">
        <v>1405</v>
      </c>
      <c r="AB214" s="4">
        <v>1.92</v>
      </c>
      <c r="AC214" s="4">
        <v>0.61799999999999999</v>
      </c>
      <c r="AF214" s="4">
        <v>2.23</v>
      </c>
      <c r="AG214" s="4">
        <v>4.17</v>
      </c>
    </row>
    <row r="215" spans="1:83" s="4" customFormat="1" x14ac:dyDescent="0.3">
      <c r="A215" s="4">
        <v>96</v>
      </c>
      <c r="B215" s="4" t="s">
        <v>1294</v>
      </c>
      <c r="C215" s="4" t="s">
        <v>71</v>
      </c>
      <c r="D215" s="4">
        <v>467</v>
      </c>
      <c r="E215" s="4">
        <v>2006</v>
      </c>
      <c r="F215" s="4" t="s">
        <v>277</v>
      </c>
      <c r="G215" s="4" t="s">
        <v>133</v>
      </c>
      <c r="J215" s="4" t="s">
        <v>773</v>
      </c>
      <c r="K215" s="42" t="s">
        <v>1405</v>
      </c>
      <c r="AB215" s="4">
        <v>2.34</v>
      </c>
      <c r="AC215" s="4">
        <v>1.1399999999999999</v>
      </c>
      <c r="AF215" s="4">
        <v>6.85</v>
      </c>
      <c r="AG215" s="4">
        <v>5.47</v>
      </c>
      <c r="AM215" s="5">
        <f t="shared" ref="AM215" si="50">(AB214-AB215)/AB214*100</f>
        <v>-21.874999999999996</v>
      </c>
      <c r="AN215" s="5">
        <f t="shared" ref="AN215" si="51">(AC214-AC215)/AC214*100</f>
        <v>-84.466019417475707</v>
      </c>
      <c r="AO215" s="5"/>
      <c r="AP215" s="5"/>
      <c r="AQ215" s="5">
        <f t="shared" ref="AQ215" si="52">(AF214-AF215)/AF214*100</f>
        <v>-207.17488789237666</v>
      </c>
      <c r="AR215" s="5">
        <f t="shared" ref="AR215" si="53">(AG214-AG215)/AG214*100</f>
        <v>-31.175059952038364</v>
      </c>
    </row>
    <row r="216" spans="1:83" s="4" customFormat="1" x14ac:dyDescent="0.3">
      <c r="A216" s="4">
        <v>96</v>
      </c>
      <c r="B216" s="4" t="s">
        <v>1295</v>
      </c>
      <c r="C216" s="4" t="s">
        <v>71</v>
      </c>
      <c r="D216" s="4">
        <v>250</v>
      </c>
      <c r="E216" s="4">
        <v>2007</v>
      </c>
      <c r="F216" s="4" t="s">
        <v>277</v>
      </c>
      <c r="G216" s="4" t="s">
        <v>133</v>
      </c>
      <c r="J216" s="4" t="s">
        <v>773</v>
      </c>
      <c r="K216" s="42" t="s">
        <v>1405</v>
      </c>
      <c r="AB216" s="4">
        <v>1.27</v>
      </c>
      <c r="AC216" s="4">
        <v>2.3199999999999998</v>
      </c>
      <c r="AF216" s="4">
        <v>0.54200000000000004</v>
      </c>
      <c r="AG216" s="4">
        <v>2.58</v>
      </c>
    </row>
    <row r="217" spans="1:83" s="4" customFormat="1" x14ac:dyDescent="0.3">
      <c r="A217" s="4">
        <v>96</v>
      </c>
      <c r="B217" s="4" t="s">
        <v>1294</v>
      </c>
      <c r="C217" s="4" t="s">
        <v>71</v>
      </c>
      <c r="D217" s="4">
        <v>467</v>
      </c>
      <c r="E217" s="4">
        <v>2007</v>
      </c>
      <c r="F217" s="4" t="s">
        <v>277</v>
      </c>
      <c r="G217" s="4" t="s">
        <v>133</v>
      </c>
      <c r="J217" s="4" t="s">
        <v>773</v>
      </c>
      <c r="K217" s="42" t="s">
        <v>1405</v>
      </c>
      <c r="AB217" s="4">
        <v>0.75</v>
      </c>
      <c r="AC217" s="4">
        <v>3.05</v>
      </c>
      <c r="AF217" s="4">
        <v>0.78500000000000003</v>
      </c>
      <c r="AG217" s="4">
        <v>2.75</v>
      </c>
      <c r="AM217" s="5">
        <f t="shared" ref="AM217" si="54">(AB216-AB217)/AB216*100</f>
        <v>40.944881889763778</v>
      </c>
      <c r="AN217" s="5">
        <f t="shared" ref="AN217" si="55">(AC216-AC217)/AC216*100</f>
        <v>-31.46551724137931</v>
      </c>
      <c r="AO217" s="5"/>
      <c r="AP217" s="5"/>
      <c r="AQ217" s="5">
        <f t="shared" ref="AQ217" si="56">(AF216-AF217)/AF216*100</f>
        <v>-44.833948339483392</v>
      </c>
      <c r="AR217" s="5">
        <f t="shared" ref="AR217" si="57">(AG216-AG217)/AG216*100</f>
        <v>-6.589147286821702</v>
      </c>
    </row>
    <row r="218" spans="1:83" s="4" customFormat="1" x14ac:dyDescent="0.3">
      <c r="A218" s="4">
        <v>96</v>
      </c>
      <c r="B218" s="4" t="s">
        <v>1295</v>
      </c>
      <c r="C218" s="4" t="s">
        <v>71</v>
      </c>
      <c r="D218" s="4">
        <v>250</v>
      </c>
      <c r="E218" s="4">
        <v>2008</v>
      </c>
      <c r="F218" s="4" t="s">
        <v>277</v>
      </c>
      <c r="G218" s="4" t="s">
        <v>133</v>
      </c>
      <c r="J218" s="4" t="s">
        <v>773</v>
      </c>
      <c r="K218" s="42" t="s">
        <v>1405</v>
      </c>
      <c r="AB218" s="4">
        <v>2.6</v>
      </c>
      <c r="AC218" s="4">
        <v>6.06</v>
      </c>
      <c r="AF218" s="4">
        <v>1.05</v>
      </c>
      <c r="AG218" s="4">
        <v>5.53</v>
      </c>
    </row>
    <row r="219" spans="1:83" s="4" customFormat="1" x14ac:dyDescent="0.3">
      <c r="A219" s="4">
        <v>96</v>
      </c>
      <c r="B219" s="4" t="s">
        <v>1294</v>
      </c>
      <c r="C219" s="4" t="s">
        <v>71</v>
      </c>
      <c r="D219" s="4">
        <v>467</v>
      </c>
      <c r="E219" s="4">
        <v>2008</v>
      </c>
      <c r="F219" s="4" t="s">
        <v>277</v>
      </c>
      <c r="G219" s="4" t="s">
        <v>133</v>
      </c>
      <c r="J219" s="4" t="s">
        <v>773</v>
      </c>
      <c r="K219" s="42" t="s">
        <v>1406</v>
      </c>
      <c r="AB219" s="4">
        <v>2.0499999999999998</v>
      </c>
      <c r="AC219" s="4">
        <v>2.0099999999999998</v>
      </c>
      <c r="AF219" s="4">
        <v>1.89</v>
      </c>
      <c r="AG219" s="4">
        <v>8.11</v>
      </c>
      <c r="AM219" s="5">
        <f t="shared" ref="AM219" si="58">(AB218-AB219)/AB218*100</f>
        <v>21.153846153846164</v>
      </c>
      <c r="AN219" s="5">
        <f t="shared" ref="AN219" si="59">(AC218-AC219)/AC218*100</f>
        <v>66.831683168316829</v>
      </c>
      <c r="AO219" s="5"/>
      <c r="AP219" s="5"/>
      <c r="AQ219" s="5">
        <f t="shared" ref="AQ219" si="60">(AF218-AF219)/AF218*100</f>
        <v>-79.999999999999986</v>
      </c>
      <c r="AR219" s="5">
        <f t="shared" ref="AR219" si="61">(AG218-AG219)/AG218*100</f>
        <v>-46.654611211573219</v>
      </c>
    </row>
    <row r="220" spans="1:83" s="4" customFormat="1" x14ac:dyDescent="0.3">
      <c r="A220" s="4">
        <v>96</v>
      </c>
      <c r="B220" s="4" t="s">
        <v>1295</v>
      </c>
      <c r="C220" s="4" t="s">
        <v>71</v>
      </c>
      <c r="D220" s="4">
        <v>250</v>
      </c>
      <c r="E220" s="4">
        <v>2009</v>
      </c>
      <c r="F220" s="4" t="s">
        <v>277</v>
      </c>
      <c r="G220" s="4" t="s">
        <v>133</v>
      </c>
      <c r="J220" s="4" t="s">
        <v>773</v>
      </c>
      <c r="K220" s="42" t="s">
        <v>1407</v>
      </c>
      <c r="AB220" s="4">
        <v>0.69699999999999995</v>
      </c>
      <c r="AC220" s="4">
        <v>18.7</v>
      </c>
      <c r="AF220" s="4">
        <v>0.70699999999999996</v>
      </c>
      <c r="AG220" s="4">
        <v>10.4</v>
      </c>
    </row>
    <row r="221" spans="1:83" s="4" customFormat="1" x14ac:dyDescent="0.3">
      <c r="A221" s="4">
        <v>96</v>
      </c>
      <c r="B221" s="4" t="s">
        <v>1294</v>
      </c>
      <c r="C221" s="4" t="s">
        <v>71</v>
      </c>
      <c r="D221" s="4">
        <v>467</v>
      </c>
      <c r="E221" s="4">
        <v>2009</v>
      </c>
      <c r="F221" s="4" t="s">
        <v>277</v>
      </c>
      <c r="G221" s="4" t="s">
        <v>133</v>
      </c>
      <c r="J221" s="4" t="s">
        <v>773</v>
      </c>
      <c r="K221" s="42" t="s">
        <v>1407</v>
      </c>
      <c r="AB221" s="4">
        <v>0.63300000000000001</v>
      </c>
      <c r="AC221" s="4">
        <v>6.7</v>
      </c>
      <c r="AF221" s="4">
        <v>1.65</v>
      </c>
      <c r="AG221" s="4">
        <v>4.5199999999999996</v>
      </c>
      <c r="AM221" s="5">
        <f t="shared" ref="AM221" si="62">(AB220-AB221)/AB220*100</f>
        <v>9.1822094691535074</v>
      </c>
      <c r="AN221" s="5">
        <f t="shared" ref="AN221" si="63">(AC220-AC221)/AC220*100</f>
        <v>64.171122994652407</v>
      </c>
      <c r="AO221" s="5"/>
      <c r="AP221" s="5"/>
      <c r="AQ221" s="5">
        <f t="shared" ref="AQ221" si="64">(AF220-AF221)/AF220*100</f>
        <v>-133.38048090523338</v>
      </c>
      <c r="AR221" s="5">
        <f t="shared" ref="AR221" si="65">(AG220-AG221)/AG220*100</f>
        <v>56.538461538461547</v>
      </c>
    </row>
    <row r="222" spans="1:83" s="4" customFormat="1" x14ac:dyDescent="0.3">
      <c r="A222" s="4">
        <v>96</v>
      </c>
      <c r="B222" s="4" t="s">
        <v>1295</v>
      </c>
      <c r="C222" s="4" t="s">
        <v>71</v>
      </c>
      <c r="D222" s="4">
        <v>250</v>
      </c>
      <c r="E222" s="4">
        <v>2010</v>
      </c>
      <c r="F222" s="4" t="s">
        <v>277</v>
      </c>
      <c r="G222" s="4" t="s">
        <v>133</v>
      </c>
      <c r="J222" s="4" t="s">
        <v>773</v>
      </c>
      <c r="K222" s="42" t="s">
        <v>1407</v>
      </c>
      <c r="AB222" s="4">
        <v>1.1599999999999999</v>
      </c>
      <c r="AC222" s="4">
        <v>2.2599999999999998</v>
      </c>
      <c r="AF222" s="4">
        <v>0.59699999999999998</v>
      </c>
      <c r="AG222" s="4">
        <v>1.45</v>
      </c>
    </row>
    <row r="223" spans="1:83" s="4" customFormat="1" x14ac:dyDescent="0.3">
      <c r="A223" s="4">
        <v>96</v>
      </c>
      <c r="B223" s="4" t="s">
        <v>1294</v>
      </c>
      <c r="C223" s="4" t="s">
        <v>71</v>
      </c>
      <c r="D223" s="4">
        <v>467</v>
      </c>
      <c r="E223" s="4">
        <v>2010</v>
      </c>
      <c r="F223" s="4" t="s">
        <v>277</v>
      </c>
      <c r="G223" s="4" t="s">
        <v>133</v>
      </c>
      <c r="J223" s="4" t="s">
        <v>773</v>
      </c>
      <c r="K223" s="42" t="s">
        <v>1407</v>
      </c>
      <c r="AB223" s="4">
        <v>0.86</v>
      </c>
      <c r="AC223" s="4">
        <v>2.83</v>
      </c>
      <c r="AF223" s="4">
        <v>0.56100000000000005</v>
      </c>
      <c r="AG223" s="4">
        <v>3.24</v>
      </c>
      <c r="AM223" s="5">
        <f t="shared" ref="AM223" si="66">(AB222-AB223)/AB222*100</f>
        <v>25.862068965517238</v>
      </c>
      <c r="AN223" s="5">
        <f t="shared" ref="AN223" si="67">(AC222-AC223)/AC222*100</f>
        <v>-25.221238938053116</v>
      </c>
      <c r="AO223" s="5"/>
      <c r="AP223" s="5"/>
      <c r="AQ223" s="5">
        <f t="shared" ref="AQ223" si="68">(AF222-AF223)/AF222*100</f>
        <v>6.0301507537688313</v>
      </c>
      <c r="AR223" s="5">
        <f t="shared" ref="AR223" si="69">(AG222-AG223)/AG222*100</f>
        <v>-123.448275862069</v>
      </c>
    </row>
    <row r="224" spans="1:83" s="4" customFormat="1" x14ac:dyDescent="0.3">
      <c r="A224" s="4">
        <v>96</v>
      </c>
      <c r="B224" s="4" t="s">
        <v>1295</v>
      </c>
      <c r="C224" s="4" t="s">
        <v>71</v>
      </c>
      <c r="D224" s="4">
        <v>250</v>
      </c>
      <c r="E224" s="4">
        <v>2011</v>
      </c>
      <c r="F224" s="4" t="s">
        <v>277</v>
      </c>
      <c r="G224" s="4" t="s">
        <v>133</v>
      </c>
      <c r="J224" s="4" t="s">
        <v>773</v>
      </c>
      <c r="K224" s="42" t="s">
        <v>1407</v>
      </c>
      <c r="AB224" s="4">
        <v>0.15</v>
      </c>
      <c r="AC224" s="4">
        <v>2.11</v>
      </c>
      <c r="AF224" s="4">
        <v>0.35899999999999999</v>
      </c>
      <c r="AG224" s="4">
        <v>3.19</v>
      </c>
    </row>
    <row r="225" spans="1:83" s="4" customFormat="1" x14ac:dyDescent="0.3">
      <c r="A225" s="4">
        <v>96</v>
      </c>
      <c r="B225" s="4" t="s">
        <v>1294</v>
      </c>
      <c r="C225" s="4" t="s">
        <v>71</v>
      </c>
      <c r="D225" s="4">
        <v>467</v>
      </c>
      <c r="E225" s="4">
        <v>2011</v>
      </c>
      <c r="F225" s="4" t="s">
        <v>277</v>
      </c>
      <c r="G225" s="4" t="s">
        <v>133</v>
      </c>
      <c r="J225" s="4" t="s">
        <v>773</v>
      </c>
      <c r="K225" s="42" t="s">
        <v>1407</v>
      </c>
      <c r="AB225" s="4">
        <v>0.1</v>
      </c>
      <c r="AC225" s="4">
        <v>0.56000000000000005</v>
      </c>
      <c r="AF225" s="4">
        <v>0.28899999999999998</v>
      </c>
      <c r="AG225" s="4">
        <v>7.86</v>
      </c>
      <c r="AM225" s="5">
        <f t="shared" ref="AM225:AM227" si="70">(AB224-AB225)/AB224*100</f>
        <v>33.333333333333329</v>
      </c>
      <c r="AN225" s="5">
        <f t="shared" ref="AN225" si="71">(AC224-AC225)/AC224*100</f>
        <v>73.459715639810412</v>
      </c>
      <c r="AO225" s="5"/>
      <c r="AP225" s="5"/>
      <c r="AQ225" s="5">
        <f t="shared" ref="AQ225" si="72">(AF224-AF225)/AF224*100</f>
        <v>19.498607242339837</v>
      </c>
      <c r="AR225" s="5">
        <f t="shared" ref="AR225" si="73">(AG224-AG225)/AG224*100</f>
        <v>-146.3949843260188</v>
      </c>
    </row>
    <row r="226" spans="1:83" s="6" customFormat="1" x14ac:dyDescent="0.3">
      <c r="A226" s="6">
        <v>100</v>
      </c>
      <c r="B226" s="6" t="s">
        <v>1339</v>
      </c>
      <c r="C226" s="6" t="s">
        <v>62</v>
      </c>
      <c r="D226" s="6">
        <v>13.8</v>
      </c>
      <c r="E226" s="6">
        <v>2009</v>
      </c>
      <c r="F226" s="6" t="s">
        <v>1342</v>
      </c>
      <c r="G226" s="6" t="s">
        <v>1343</v>
      </c>
      <c r="J226" s="6" t="s">
        <v>1341</v>
      </c>
      <c r="K226" s="42" t="s">
        <v>1407</v>
      </c>
      <c r="O226" s="6">
        <v>97.8</v>
      </c>
      <c r="AB226" s="6">
        <v>61.1</v>
      </c>
      <c r="AF226" s="6">
        <v>0.1</v>
      </c>
      <c r="CE226" s="6" t="s">
        <v>1360</v>
      </c>
    </row>
    <row r="227" spans="1:83" s="6" customFormat="1" x14ac:dyDescent="0.3">
      <c r="A227" s="6">
        <v>100</v>
      </c>
      <c r="B227" s="6" t="s">
        <v>1340</v>
      </c>
      <c r="C227" s="6" t="s">
        <v>62</v>
      </c>
      <c r="D227" s="6">
        <v>14.9</v>
      </c>
      <c r="E227" s="6">
        <v>2009</v>
      </c>
      <c r="F227" s="6" t="s">
        <v>1342</v>
      </c>
      <c r="G227" s="6" t="s">
        <v>1343</v>
      </c>
      <c r="J227" s="6" t="s">
        <v>1341</v>
      </c>
      <c r="K227" s="42" t="s">
        <v>1408</v>
      </c>
      <c r="O227" s="6">
        <v>106.7</v>
      </c>
      <c r="AB227" s="6">
        <v>34.299999999999997</v>
      </c>
      <c r="AF227" s="6">
        <v>0.06</v>
      </c>
      <c r="AM227" s="7">
        <f t="shared" si="70"/>
        <v>43.862520458265145</v>
      </c>
      <c r="AN227" s="7"/>
      <c r="AO227" s="7"/>
      <c r="AP227" s="7"/>
      <c r="AQ227" s="7">
        <f t="shared" ref="AQ227" si="74">(AF226-AF227)/AF226*100</f>
        <v>40.000000000000007</v>
      </c>
      <c r="AR227" s="7"/>
    </row>
    <row r="228" spans="1:83" s="6" customFormat="1" x14ac:dyDescent="0.3">
      <c r="A228" s="6">
        <v>100</v>
      </c>
      <c r="B228" s="6" t="s">
        <v>1339</v>
      </c>
      <c r="C228" s="6" t="s">
        <v>62</v>
      </c>
      <c r="D228" s="6">
        <v>13.8</v>
      </c>
      <c r="E228" s="6">
        <v>2010</v>
      </c>
      <c r="F228" s="6" t="s">
        <v>1342</v>
      </c>
      <c r="G228" s="6" t="s">
        <v>1343</v>
      </c>
      <c r="J228" s="6" t="s">
        <v>1341</v>
      </c>
      <c r="K228" s="42" t="s">
        <v>1408</v>
      </c>
      <c r="O228" s="6">
        <v>97.8</v>
      </c>
      <c r="AB228" s="6">
        <v>14.2</v>
      </c>
      <c r="AF228" s="6">
        <v>0.18</v>
      </c>
    </row>
    <row r="229" spans="1:83" s="6" customFormat="1" x14ac:dyDescent="0.3">
      <c r="A229" s="6">
        <v>100</v>
      </c>
      <c r="B229" s="6" t="s">
        <v>1340</v>
      </c>
      <c r="C229" s="6" t="s">
        <v>62</v>
      </c>
      <c r="D229" s="6">
        <v>14.9</v>
      </c>
      <c r="E229" s="6">
        <v>2010</v>
      </c>
      <c r="F229" s="6" t="s">
        <v>1342</v>
      </c>
      <c r="G229" s="6" t="s">
        <v>1343</v>
      </c>
      <c r="J229" s="6" t="s">
        <v>1341</v>
      </c>
      <c r="K229" s="42" t="s">
        <v>1408</v>
      </c>
      <c r="O229" s="6">
        <v>106.7</v>
      </c>
      <c r="AB229" s="6">
        <v>15.5</v>
      </c>
      <c r="AF229" s="6">
        <v>0.08</v>
      </c>
      <c r="AM229" s="7">
        <f t="shared" ref="AM229" si="75">(AB228-AB229)/AB228*100</f>
        <v>-9.1549295774647952</v>
      </c>
      <c r="AN229" s="7"/>
      <c r="AO229" s="7"/>
      <c r="AP229" s="7"/>
      <c r="AQ229" s="7">
        <f t="shared" ref="AQ229" si="76">(AF228-AF229)/AF228*100</f>
        <v>55.555555555555557</v>
      </c>
    </row>
    <row r="230" spans="1:83" s="6" customFormat="1" x14ac:dyDescent="0.3">
      <c r="A230" s="6">
        <v>100</v>
      </c>
      <c r="B230" s="6" t="s">
        <v>1339</v>
      </c>
      <c r="C230" s="6" t="s">
        <v>62</v>
      </c>
      <c r="D230" s="6">
        <v>13.8</v>
      </c>
      <c r="E230" s="6">
        <v>2011</v>
      </c>
      <c r="F230" s="6" t="s">
        <v>1342</v>
      </c>
      <c r="G230" s="6" t="s">
        <v>1343</v>
      </c>
      <c r="J230" s="6" t="s">
        <v>1341</v>
      </c>
      <c r="K230" s="42" t="s">
        <v>1408</v>
      </c>
      <c r="O230" s="6">
        <v>97.8</v>
      </c>
      <c r="AB230" s="6">
        <v>40.799999999999997</v>
      </c>
      <c r="AF230" s="6">
        <v>0.75</v>
      </c>
    </row>
    <row r="231" spans="1:83" s="6" customFormat="1" x14ac:dyDescent="0.3">
      <c r="A231" s="6">
        <v>100</v>
      </c>
      <c r="B231" s="6" t="s">
        <v>1340</v>
      </c>
      <c r="C231" s="6" t="s">
        <v>62</v>
      </c>
      <c r="D231" s="6">
        <v>14.9</v>
      </c>
      <c r="E231" s="6">
        <v>2011</v>
      </c>
      <c r="F231" s="6" t="s">
        <v>1342</v>
      </c>
      <c r="G231" s="6" t="s">
        <v>1343</v>
      </c>
      <c r="J231" s="6" t="s">
        <v>1341</v>
      </c>
      <c r="K231" s="42" t="s">
        <v>1409</v>
      </c>
      <c r="O231" s="6">
        <v>106.7</v>
      </c>
      <c r="AB231" s="6">
        <v>30.1</v>
      </c>
      <c r="AF231" s="6">
        <v>0.24</v>
      </c>
      <c r="AM231" s="7">
        <f t="shared" ref="AM231" si="77">(AB230-AB231)/AB230*100</f>
        <v>26.225490196078422</v>
      </c>
      <c r="AN231" s="7"/>
      <c r="AO231" s="7"/>
      <c r="AP231" s="7"/>
      <c r="AQ231" s="7">
        <f t="shared" ref="AQ231" si="78">(AF230-AF231)/AF230*100</f>
        <v>68</v>
      </c>
    </row>
    <row r="232" spans="1:83" s="6" customFormat="1" x14ac:dyDescent="0.3">
      <c r="A232" s="6">
        <v>100</v>
      </c>
      <c r="B232" s="6" t="s">
        <v>1339</v>
      </c>
      <c r="C232" s="6" t="s">
        <v>62</v>
      </c>
      <c r="D232" s="6">
        <v>13.8</v>
      </c>
      <c r="E232" s="6">
        <v>2012</v>
      </c>
      <c r="F232" s="6" t="s">
        <v>1342</v>
      </c>
      <c r="G232" s="6" t="s">
        <v>1343</v>
      </c>
      <c r="J232" s="6" t="s">
        <v>1341</v>
      </c>
      <c r="K232" s="42" t="s">
        <v>1409</v>
      </c>
      <c r="O232" s="6">
        <v>97.8</v>
      </c>
      <c r="AB232" s="6">
        <v>9.1999999999999993</v>
      </c>
      <c r="AF232" s="6">
        <v>0.2</v>
      </c>
    </row>
    <row r="233" spans="1:83" s="6" customFormat="1" x14ac:dyDescent="0.3">
      <c r="A233" s="6">
        <v>100</v>
      </c>
      <c r="B233" s="6" t="s">
        <v>1340</v>
      </c>
      <c r="C233" s="6" t="s">
        <v>62</v>
      </c>
      <c r="D233" s="6">
        <v>14.9</v>
      </c>
      <c r="E233" s="6">
        <v>2012</v>
      </c>
      <c r="F233" s="6" t="s">
        <v>1342</v>
      </c>
      <c r="G233" s="6" t="s">
        <v>1343</v>
      </c>
      <c r="J233" s="6" t="s">
        <v>1341</v>
      </c>
      <c r="K233" s="42" t="s">
        <v>1409</v>
      </c>
      <c r="O233" s="6">
        <v>106.7</v>
      </c>
      <c r="AB233" s="6">
        <v>7.8</v>
      </c>
      <c r="AF233" s="6">
        <v>0.08</v>
      </c>
      <c r="AM233" s="7">
        <f t="shared" ref="AM233" si="79">(AB232-AB233)/AB232*100</f>
        <v>15.217391304347821</v>
      </c>
      <c r="AN233" s="7"/>
      <c r="AO233" s="7"/>
      <c r="AP233" s="7"/>
      <c r="AQ233" s="7">
        <f t="shared" ref="AQ233" si="80">(AF232-AF233)/AF232*100</f>
        <v>60</v>
      </c>
    </row>
    <row r="234" spans="1:83" x14ac:dyDescent="0.3">
      <c r="K234" s="42" t="s">
        <v>1409</v>
      </c>
    </row>
    <row r="235" spans="1:83" x14ac:dyDescent="0.3">
      <c r="K235" s="42" t="s">
        <v>1410</v>
      </c>
    </row>
    <row r="236" spans="1:83" x14ac:dyDescent="0.3">
      <c r="K236" s="42" t="s">
        <v>1410</v>
      </c>
    </row>
    <row r="237" spans="1:83" x14ac:dyDescent="0.3">
      <c r="K237" s="42" t="s">
        <v>1410</v>
      </c>
    </row>
    <row r="238" spans="1:83" x14ac:dyDescent="0.3">
      <c r="K238" s="42" t="s">
        <v>1410</v>
      </c>
    </row>
    <row r="239" spans="1:83" x14ac:dyDescent="0.3">
      <c r="K239" s="42" t="s">
        <v>1411</v>
      </c>
    </row>
    <row r="240" spans="1:83" x14ac:dyDescent="0.3">
      <c r="K240" s="42" t="s">
        <v>1411</v>
      </c>
    </row>
    <row r="241" spans="11:11" x14ac:dyDescent="0.3">
      <c r="K241" s="42" t="s">
        <v>1412</v>
      </c>
    </row>
    <row r="242" spans="11:11" x14ac:dyDescent="0.3">
      <c r="K242" s="42" t="s">
        <v>1412</v>
      </c>
    </row>
    <row r="243" spans="11:11" x14ac:dyDescent="0.3">
      <c r="K243" s="42" t="s">
        <v>1412</v>
      </c>
    </row>
    <row r="244" spans="11:11" x14ac:dyDescent="0.3">
      <c r="K244" s="42" t="s">
        <v>1412</v>
      </c>
    </row>
    <row r="245" spans="11:11" x14ac:dyDescent="0.3">
      <c r="K245" s="42" t="s">
        <v>1413</v>
      </c>
    </row>
    <row r="246" spans="11:11" x14ac:dyDescent="0.3">
      <c r="K246" s="42" t="s">
        <v>1413</v>
      </c>
    </row>
    <row r="247" spans="11:11" x14ac:dyDescent="0.3">
      <c r="K247" s="42" t="s">
        <v>1414</v>
      </c>
    </row>
    <row r="248" spans="11:11" x14ac:dyDescent="0.3">
      <c r="K248" s="42" t="s">
        <v>1414</v>
      </c>
    </row>
    <row r="249" spans="11:11" x14ac:dyDescent="0.3">
      <c r="K249" s="42" t="s">
        <v>1415</v>
      </c>
    </row>
    <row r="250" spans="11:11" x14ac:dyDescent="0.3">
      <c r="K250" s="42" t="s">
        <v>1415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1"/>
  <sheetViews>
    <sheetView workbookViewId="0">
      <selection activeCell="E12" sqref="E12"/>
    </sheetView>
  </sheetViews>
  <sheetFormatPr defaultRowHeight="14.4" x14ac:dyDescent="0.3"/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" customFormat="1" x14ac:dyDescent="0.3">
      <c r="A2" s="4">
        <v>12</v>
      </c>
      <c r="B2" s="4" t="s">
        <v>60</v>
      </c>
      <c r="D2" s="4" t="s">
        <v>61</v>
      </c>
      <c r="E2" s="4" t="s">
        <v>84</v>
      </c>
      <c r="F2" s="4" t="s">
        <v>55</v>
      </c>
      <c r="G2" s="4" t="s">
        <v>37</v>
      </c>
      <c r="H2" s="4" t="s">
        <v>50</v>
      </c>
      <c r="I2" s="4" t="s">
        <v>57</v>
      </c>
      <c r="L2" s="4" t="s">
        <v>62</v>
      </c>
      <c r="U2" s="4">
        <v>0.19900000000000001</v>
      </c>
      <c r="V2" s="4">
        <v>0.63200000000000001</v>
      </c>
      <c r="AF2" s="4">
        <v>31.7</v>
      </c>
      <c r="AG2" s="4">
        <v>138.9</v>
      </c>
      <c r="AQ2" s="5">
        <f>(AF3-AF2)/AF3*100</f>
        <v>-8.9347079037800601</v>
      </c>
      <c r="AR2" s="5">
        <f>(AG3-AG2)/AG3*100</f>
        <v>68.786516853932582</v>
      </c>
      <c r="BB2" s="4">
        <v>0.41</v>
      </c>
      <c r="BC2" s="4">
        <v>0.80400000000000005</v>
      </c>
      <c r="BD2" s="4">
        <v>0.47599999999999998</v>
      </c>
      <c r="BM2" s="4">
        <v>95.8</v>
      </c>
      <c r="BN2" s="4">
        <v>249</v>
      </c>
      <c r="BO2" s="4">
        <v>78.099999999999994</v>
      </c>
      <c r="BX2" s="5">
        <f>(BM3-BM2)/BM3*100</f>
        <v>-484.14634146341473</v>
      </c>
      <c r="BY2" s="5">
        <f>(BN3-BN2)/BN3*100</f>
        <v>22.429906542056074</v>
      </c>
      <c r="BZ2" s="5">
        <f>(BO3-BO2)/BO3*100</f>
        <v>90.301750900285612</v>
      </c>
      <c r="CE2" s="4" t="s">
        <v>63</v>
      </c>
    </row>
    <row r="3" spans="1:83" s="4" customFormat="1" x14ac:dyDescent="0.3">
      <c r="A3" s="4">
        <v>12</v>
      </c>
      <c r="B3" s="4" t="s">
        <v>59</v>
      </c>
      <c r="D3" s="4" t="s">
        <v>61</v>
      </c>
      <c r="E3" s="4" t="s">
        <v>84</v>
      </c>
      <c r="F3" s="4" t="s">
        <v>55</v>
      </c>
      <c r="G3" s="4" t="s">
        <v>37</v>
      </c>
      <c r="H3" s="4" t="s">
        <v>50</v>
      </c>
      <c r="I3" s="4" t="s">
        <v>57</v>
      </c>
      <c r="L3" s="4" t="s">
        <v>62</v>
      </c>
      <c r="U3" s="4">
        <v>0.13300000000000001</v>
      </c>
      <c r="V3" s="4">
        <v>2.44</v>
      </c>
      <c r="AF3" s="4">
        <v>29.1</v>
      </c>
      <c r="AG3" s="4">
        <v>445</v>
      </c>
      <c r="BB3" s="4">
        <v>2.5999999999999999E-2</v>
      </c>
      <c r="BC3" s="4">
        <v>0.88100000000000001</v>
      </c>
      <c r="BD3" s="4">
        <v>2.5099999999999998</v>
      </c>
      <c r="BM3" s="4">
        <v>16.399999999999999</v>
      </c>
      <c r="BN3" s="4">
        <v>321</v>
      </c>
      <c r="BO3" s="4">
        <v>805.3</v>
      </c>
      <c r="CE3" s="4" t="s">
        <v>64</v>
      </c>
    </row>
    <row r="4" spans="1:83" s="4" customFormat="1" x14ac:dyDescent="0.3">
      <c r="A4" s="4">
        <v>12</v>
      </c>
      <c r="B4" s="4" t="s">
        <v>59</v>
      </c>
      <c r="D4" s="4">
        <v>2.7</v>
      </c>
      <c r="E4" s="4">
        <v>2006</v>
      </c>
      <c r="F4" s="4" t="s">
        <v>55</v>
      </c>
      <c r="G4" s="4" t="s">
        <v>37</v>
      </c>
      <c r="H4" s="4" t="s">
        <v>50</v>
      </c>
      <c r="I4" s="4" t="s">
        <v>52</v>
      </c>
      <c r="L4" s="4" t="s">
        <v>62</v>
      </c>
      <c r="AX4" s="4">
        <v>8.0370000000000008</v>
      </c>
      <c r="AY4" s="4">
        <v>1.0760000000000001</v>
      </c>
      <c r="AZ4" s="4">
        <v>2.5179999999999998</v>
      </c>
      <c r="BB4" s="4">
        <v>0.13800000000000001</v>
      </c>
      <c r="BC4" s="4">
        <v>0.77600000000000002</v>
      </c>
      <c r="BI4" s="4">
        <v>4083</v>
      </c>
      <c r="BJ4" s="4">
        <v>546.70000000000005</v>
      </c>
      <c r="BK4" s="4">
        <v>1279</v>
      </c>
      <c r="BM4" s="4">
        <v>69.900000000000006</v>
      </c>
      <c r="BN4" s="4">
        <v>394.2</v>
      </c>
    </row>
    <row r="5" spans="1:83" s="4" customFormat="1" x14ac:dyDescent="0.3">
      <c r="A5" s="4">
        <v>12</v>
      </c>
      <c r="B5" s="4" t="s">
        <v>60</v>
      </c>
      <c r="D5" s="4">
        <v>2.2000000000000002</v>
      </c>
      <c r="E5" s="4">
        <v>2006</v>
      </c>
      <c r="F5" s="4" t="s">
        <v>55</v>
      </c>
      <c r="G5" s="4" t="s">
        <v>37</v>
      </c>
      <c r="H5" s="4" t="s">
        <v>50</v>
      </c>
      <c r="I5" s="4" t="s">
        <v>52</v>
      </c>
      <c r="L5" s="4" t="s">
        <v>62</v>
      </c>
      <c r="AX5" s="4">
        <v>2.8580000000000001</v>
      </c>
      <c r="AY5" s="4">
        <v>0.24</v>
      </c>
      <c r="AZ5" s="4">
        <v>1.8520000000000001</v>
      </c>
      <c r="BB5" s="4">
        <v>0.152</v>
      </c>
      <c r="BC5" s="4">
        <v>0.52600000000000002</v>
      </c>
      <c r="BI5" s="4">
        <v>324</v>
      </c>
      <c r="BJ5" s="4">
        <v>27.2</v>
      </c>
      <c r="BK5" s="4">
        <v>209.9</v>
      </c>
      <c r="BM5" s="4">
        <v>17.2</v>
      </c>
      <c r="BN5" s="4">
        <v>59.6</v>
      </c>
      <c r="BT5" s="5">
        <f>(BI4-BI5)/BI4*100</f>
        <v>92.064658339456287</v>
      </c>
      <c r="BU5" s="5">
        <f t="shared" ref="BU5:BY5" si="0">(BJ4-BJ5)/BJ4*100</f>
        <v>95.024693616242899</v>
      </c>
      <c r="BV5" s="5">
        <f t="shared" si="0"/>
        <v>83.58874120406567</v>
      </c>
      <c r="BW5" s="5"/>
      <c r="BX5" s="5">
        <f t="shared" si="0"/>
        <v>75.393419170243206</v>
      </c>
      <c r="BY5" s="5">
        <f t="shared" si="0"/>
        <v>84.880771182141032</v>
      </c>
    </row>
    <row r="6" spans="1:83" s="4" customFormat="1" x14ac:dyDescent="0.3">
      <c r="A6" s="4">
        <v>12</v>
      </c>
      <c r="B6" s="4" t="s">
        <v>59</v>
      </c>
      <c r="D6" s="4">
        <v>2.7</v>
      </c>
      <c r="E6" s="4">
        <v>2007</v>
      </c>
      <c r="F6" s="4" t="s">
        <v>55</v>
      </c>
      <c r="G6" s="4" t="s">
        <v>37</v>
      </c>
      <c r="H6" s="4" t="s">
        <v>50</v>
      </c>
      <c r="I6" s="4" t="s">
        <v>414</v>
      </c>
      <c r="L6" s="4" t="s">
        <v>62</v>
      </c>
      <c r="AX6" s="4">
        <v>1.2769999999999999</v>
      </c>
      <c r="AY6" s="4">
        <v>0.20300000000000001</v>
      </c>
      <c r="AZ6" s="4">
        <v>1.5820000000000001</v>
      </c>
      <c r="BB6" s="4">
        <v>0.01</v>
      </c>
      <c r="BC6" s="4">
        <v>0.41199999999999998</v>
      </c>
      <c r="BI6" s="4">
        <v>348.6</v>
      </c>
      <c r="BJ6" s="4">
        <v>55.4</v>
      </c>
      <c r="BK6" s="4">
        <v>431.9</v>
      </c>
      <c r="BM6" s="4">
        <v>2.6</v>
      </c>
      <c r="BN6" s="4">
        <v>112.5</v>
      </c>
    </row>
    <row r="7" spans="1:83" s="4" customFormat="1" x14ac:dyDescent="0.3">
      <c r="A7" s="4">
        <v>12</v>
      </c>
      <c r="B7" s="4" t="s">
        <v>60</v>
      </c>
      <c r="D7" s="4">
        <v>2.2000000000000002</v>
      </c>
      <c r="E7" s="4">
        <v>2007</v>
      </c>
      <c r="F7" s="4" t="s">
        <v>55</v>
      </c>
      <c r="G7" s="4" t="s">
        <v>37</v>
      </c>
      <c r="H7" s="4" t="s">
        <v>50</v>
      </c>
      <c r="I7" s="4" t="s">
        <v>414</v>
      </c>
      <c r="L7" s="4" t="s">
        <v>62</v>
      </c>
      <c r="AX7" s="4">
        <v>1.6120000000000001</v>
      </c>
      <c r="AY7" s="4">
        <v>0.23100000000000001</v>
      </c>
      <c r="AZ7" s="4">
        <v>1.401</v>
      </c>
      <c r="BB7" s="4">
        <v>8.4000000000000005E-2</v>
      </c>
      <c r="BC7" s="4">
        <v>0.36099999999999999</v>
      </c>
      <c r="BI7" s="4">
        <v>438.9</v>
      </c>
      <c r="BJ7" s="4">
        <v>62.8</v>
      </c>
      <c r="BK7" s="4">
        <v>381.4</v>
      </c>
      <c r="BM7" s="4">
        <v>22.9</v>
      </c>
      <c r="BN7" s="4">
        <v>98.4</v>
      </c>
      <c r="BT7" s="5">
        <f t="shared" ref="BT7" si="1">(BI6-BI7)/BI6*100</f>
        <v>-25.90361445783131</v>
      </c>
      <c r="BU7" s="5">
        <f t="shared" ref="BU7" si="2">(BJ6-BJ7)/BJ6*100</f>
        <v>-13.357400722021659</v>
      </c>
      <c r="BV7" s="5">
        <f t="shared" ref="BV7" si="3">(BK6-BK7)/BK6*100</f>
        <v>11.692521416994675</v>
      </c>
      <c r="BW7" s="5"/>
      <c r="BX7" s="5">
        <f t="shared" ref="BX7" si="4">(BM6-BM7)/BM6*100</f>
        <v>-780.76923076923072</v>
      </c>
      <c r="BY7" s="5">
        <f t="shared" ref="BY7" si="5">(BN6-BN7)/BN6*100</f>
        <v>12.53333333333333</v>
      </c>
    </row>
    <row r="8" spans="1:83" s="4" customFormat="1" x14ac:dyDescent="0.3">
      <c r="A8" s="4">
        <v>12</v>
      </c>
      <c r="B8" s="4" t="s">
        <v>59</v>
      </c>
      <c r="D8" s="4">
        <v>2.7</v>
      </c>
      <c r="E8" s="4">
        <v>2008</v>
      </c>
      <c r="F8" s="4" t="s">
        <v>55</v>
      </c>
      <c r="G8" s="4" t="s">
        <v>37</v>
      </c>
      <c r="H8" s="4" t="s">
        <v>50</v>
      </c>
      <c r="I8" s="4" t="s">
        <v>52</v>
      </c>
      <c r="L8" s="4" t="s">
        <v>62</v>
      </c>
      <c r="Q8" s="4">
        <v>15.7</v>
      </c>
      <c r="R8" s="4">
        <v>2.4609999999999999</v>
      </c>
      <c r="S8" s="4">
        <v>8.1530000000000005</v>
      </c>
      <c r="U8" s="4">
        <v>0.20499999999999999</v>
      </c>
      <c r="V8" s="4">
        <v>4.0670000000000002</v>
      </c>
      <c r="AB8" s="4">
        <v>3729</v>
      </c>
      <c r="AC8" s="4">
        <v>586</v>
      </c>
      <c r="AD8" s="4">
        <v>1942</v>
      </c>
      <c r="AF8" s="4">
        <v>48.8</v>
      </c>
      <c r="AG8" s="4">
        <v>969</v>
      </c>
    </row>
    <row r="9" spans="1:83" s="4" customFormat="1" x14ac:dyDescent="0.3">
      <c r="A9" s="4">
        <v>12</v>
      </c>
      <c r="B9" s="4" t="s">
        <v>60</v>
      </c>
      <c r="D9" s="4">
        <v>2.2000000000000002</v>
      </c>
      <c r="E9" s="4">
        <v>2008</v>
      </c>
      <c r="F9" s="4" t="s">
        <v>55</v>
      </c>
      <c r="G9" s="4" t="s">
        <v>37</v>
      </c>
      <c r="H9" s="4" t="s">
        <v>50</v>
      </c>
      <c r="I9" s="4" t="s">
        <v>52</v>
      </c>
      <c r="L9" s="4" t="s">
        <v>62</v>
      </c>
      <c r="Q9" s="4">
        <v>8.8000000000000007</v>
      </c>
      <c r="R9" s="4">
        <v>0.314</v>
      </c>
      <c r="S9" s="4">
        <v>1.829</v>
      </c>
      <c r="U9" s="4">
        <v>0.73599999999999999</v>
      </c>
      <c r="V9" s="4">
        <v>1.012</v>
      </c>
      <c r="AB9" s="4">
        <v>342</v>
      </c>
      <c r="AC9" s="4">
        <v>12</v>
      </c>
      <c r="AD9" s="4">
        <v>71</v>
      </c>
      <c r="AF9" s="4">
        <v>28.6</v>
      </c>
      <c r="AG9" s="4">
        <v>39</v>
      </c>
      <c r="AM9" s="5">
        <f>(AB8-AB9)/AB8*100</f>
        <v>90.828640386162505</v>
      </c>
      <c r="AN9" s="5">
        <f t="shared" ref="AN9:AR9" si="6">(AC8-AC9)/AC8*100</f>
        <v>97.952218430034137</v>
      </c>
      <c r="AO9" s="5">
        <f t="shared" si="6"/>
        <v>96.343975283213183</v>
      </c>
      <c r="AP9" s="5"/>
      <c r="AQ9" s="5">
        <f t="shared" si="6"/>
        <v>41.393442622950815</v>
      </c>
      <c r="AR9" s="5">
        <f t="shared" si="6"/>
        <v>95.975232198142407</v>
      </c>
      <c r="BT9" s="5"/>
      <c r="BU9" s="5"/>
      <c r="BV9" s="5"/>
      <c r="BW9" s="5"/>
      <c r="BX9" s="5"/>
      <c r="BY9" s="5"/>
    </row>
    <row r="10" spans="1:83" s="4" customFormat="1" x14ac:dyDescent="0.3">
      <c r="A10" s="4">
        <v>12</v>
      </c>
      <c r="B10" s="4" t="s">
        <v>59</v>
      </c>
      <c r="D10" s="4">
        <v>2.7</v>
      </c>
      <c r="E10" s="4">
        <v>2009</v>
      </c>
      <c r="F10" s="4" t="s">
        <v>55</v>
      </c>
      <c r="G10" s="4" t="s">
        <v>37</v>
      </c>
      <c r="H10" s="4" t="s">
        <v>50</v>
      </c>
      <c r="I10" s="4" t="s">
        <v>414</v>
      </c>
      <c r="L10" s="4" t="s">
        <v>62</v>
      </c>
      <c r="Q10" s="4">
        <v>3.7869999999999999</v>
      </c>
      <c r="R10" s="4">
        <v>0.20499999999999999</v>
      </c>
      <c r="S10" s="4">
        <v>2.1760000000000002</v>
      </c>
      <c r="U10" s="4">
        <v>7.4999999999999997E-2</v>
      </c>
      <c r="V10" s="4">
        <v>0.41099999999999998</v>
      </c>
      <c r="AB10" s="4">
        <v>1128</v>
      </c>
      <c r="AC10" s="4">
        <v>61.8</v>
      </c>
      <c r="AD10" s="4">
        <v>655</v>
      </c>
      <c r="AF10" s="4">
        <v>22.5</v>
      </c>
      <c r="AG10" s="4">
        <v>123.6</v>
      </c>
      <c r="AX10" s="4">
        <v>1.5669999999999999</v>
      </c>
      <c r="AY10" s="4">
        <v>0.26200000000000001</v>
      </c>
      <c r="AZ10" s="4">
        <v>2.6429999999999998</v>
      </c>
      <c r="BB10" s="4">
        <v>5.6000000000000001E-2</v>
      </c>
      <c r="BC10" s="4">
        <v>0.88100000000000001</v>
      </c>
      <c r="BI10" s="4">
        <v>1281.8</v>
      </c>
      <c r="BJ10" s="4">
        <v>1281.8</v>
      </c>
      <c r="BK10" s="4">
        <v>2161.5</v>
      </c>
      <c r="BM10" s="4">
        <v>45.6</v>
      </c>
      <c r="BN10" s="4">
        <v>720.2</v>
      </c>
    </row>
    <row r="11" spans="1:83" s="4" customFormat="1" x14ac:dyDescent="0.3">
      <c r="A11" s="4">
        <v>12</v>
      </c>
      <c r="B11" s="4" t="s">
        <v>60</v>
      </c>
      <c r="D11" s="4">
        <v>2.2000000000000002</v>
      </c>
      <c r="E11" s="4">
        <v>2009</v>
      </c>
      <c r="F11" s="4" t="s">
        <v>55</v>
      </c>
      <c r="G11" s="4" t="s">
        <v>37</v>
      </c>
      <c r="H11" s="4" t="s">
        <v>50</v>
      </c>
      <c r="I11" s="4" t="s">
        <v>414</v>
      </c>
      <c r="L11" s="4" t="s">
        <v>62</v>
      </c>
      <c r="Q11" s="4">
        <v>3.9260000000000002</v>
      </c>
      <c r="R11" s="4">
        <v>0.16300000000000001</v>
      </c>
      <c r="S11" s="4">
        <v>1.65</v>
      </c>
      <c r="U11" s="4">
        <v>7.0000000000000007E-2</v>
      </c>
      <c r="V11" s="4">
        <v>0.309</v>
      </c>
      <c r="AB11" s="4">
        <v>1764</v>
      </c>
      <c r="AC11" s="4">
        <v>73</v>
      </c>
      <c r="AD11" s="4">
        <v>741</v>
      </c>
      <c r="AF11" s="4">
        <v>31.7</v>
      </c>
      <c r="AG11" s="4">
        <v>138.9</v>
      </c>
      <c r="AM11" s="5">
        <f>(AB10-AB11)/AB10*100</f>
        <v>-56.38297872340425</v>
      </c>
      <c r="AN11" s="5">
        <f t="shared" ref="AN11:AR11" si="7">(AC10-AC11)/AC10*100</f>
        <v>-18.122977346278326</v>
      </c>
      <c r="AO11" s="5">
        <f t="shared" si="7"/>
        <v>-13.129770992366414</v>
      </c>
      <c r="AP11" s="5"/>
      <c r="AQ11" s="5">
        <f t="shared" si="7"/>
        <v>-40.888888888888886</v>
      </c>
      <c r="AR11" s="5">
        <f t="shared" si="7"/>
        <v>-12.378640776699038</v>
      </c>
      <c r="AX11" s="4">
        <v>0.83799999999999997</v>
      </c>
      <c r="AY11" s="4">
        <v>0.21</v>
      </c>
      <c r="AZ11" s="4">
        <v>3.1859999999999999</v>
      </c>
      <c r="BB11" s="4">
        <v>0.41</v>
      </c>
      <c r="BC11" s="4">
        <v>0.75800000000000001</v>
      </c>
      <c r="BI11" s="4">
        <v>275.60000000000002</v>
      </c>
      <c r="BJ11" s="4">
        <v>69.099999999999994</v>
      </c>
      <c r="BK11" s="4">
        <v>1047.0999999999999</v>
      </c>
      <c r="BM11" s="4">
        <v>134.80000000000001</v>
      </c>
      <c r="BN11" s="4">
        <v>249</v>
      </c>
      <c r="BT11" s="5">
        <f t="shared" ref="BT11" si="8">(BI10-BI11)/BI10*100</f>
        <v>78.498985801217032</v>
      </c>
      <c r="BU11" s="5">
        <f t="shared" ref="BU11" si="9">(BJ10-BJ11)/BJ10*100</f>
        <v>94.609143392104855</v>
      </c>
      <c r="BV11" s="5">
        <f t="shared" ref="BV11" si="10">(BK10-BK11)/BK10*100</f>
        <v>51.556789266712933</v>
      </c>
      <c r="BW11" s="5"/>
      <c r="BX11" s="5">
        <f t="shared" ref="BX11" si="11">(BM10-BM11)/BM10*100</f>
        <v>-195.61403508771932</v>
      </c>
      <c r="BY11" s="5">
        <f t="shared" ref="BY11" si="12">(BN10-BN11)/BN10*100</f>
        <v>65.426270480422104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89"/>
  <sheetViews>
    <sheetView topLeftCell="BY1" workbookViewId="0">
      <pane ySplit="1" topLeftCell="A161" activePane="bottomLeft" state="frozen"/>
      <selection pane="bottomLeft" activeCell="CE182" sqref="CE182"/>
    </sheetView>
  </sheetViews>
  <sheetFormatPr defaultRowHeight="14.4" x14ac:dyDescent="0.3"/>
  <cols>
    <col min="2" max="2" width="20.5546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6" customFormat="1" x14ac:dyDescent="0.3">
      <c r="A2" s="6">
        <v>17</v>
      </c>
      <c r="B2" s="6" t="s">
        <v>315</v>
      </c>
      <c r="C2" s="6" t="s">
        <v>300</v>
      </c>
      <c r="D2" s="6">
        <v>4.0000000000000001E-3</v>
      </c>
      <c r="E2" s="6" t="s">
        <v>313</v>
      </c>
      <c r="F2" s="6" t="s">
        <v>350</v>
      </c>
      <c r="G2" s="6" t="s">
        <v>346</v>
      </c>
      <c r="H2" s="6" t="s">
        <v>360</v>
      </c>
      <c r="J2" s="6" t="s">
        <v>351</v>
      </c>
      <c r="L2" s="6" t="s">
        <v>43</v>
      </c>
      <c r="BI2" s="6">
        <v>0.47299999999999998</v>
      </c>
      <c r="BJ2" s="6">
        <v>6.0000000000000001E-3</v>
      </c>
      <c r="BL2" s="6">
        <v>1.0740000000000001</v>
      </c>
      <c r="BM2" s="6">
        <v>3.0000000000000001E-3</v>
      </c>
      <c r="BN2" s="6">
        <v>0.111</v>
      </c>
      <c r="CE2" s="6" t="s">
        <v>321</v>
      </c>
    </row>
    <row r="3" spans="1:83" s="6" customFormat="1" x14ac:dyDescent="0.3">
      <c r="A3" s="6">
        <v>17</v>
      </c>
      <c r="B3" s="6" t="s">
        <v>316</v>
      </c>
      <c r="C3" s="6" t="s">
        <v>300</v>
      </c>
      <c r="D3" s="6">
        <v>4.0000000000000001E-3</v>
      </c>
      <c r="E3" s="6" t="s">
        <v>313</v>
      </c>
      <c r="F3" s="6" t="s">
        <v>350</v>
      </c>
      <c r="G3" s="6" t="s">
        <v>346</v>
      </c>
      <c r="H3" s="6" t="s">
        <v>352</v>
      </c>
      <c r="J3" s="6" t="s">
        <v>351</v>
      </c>
      <c r="BI3" s="6">
        <v>0.28399999999999997</v>
      </c>
      <c r="BJ3" s="6">
        <v>3.0000000000000001E-3</v>
      </c>
      <c r="BL3" s="6">
        <v>0.50900000000000001</v>
      </c>
      <c r="BM3" s="6">
        <v>6.0000000000000001E-3</v>
      </c>
      <c r="BN3" s="6">
        <v>2.5000000000000001E-2</v>
      </c>
      <c r="BT3" s="7">
        <f>(BI2-BI3)/BI2*100</f>
        <v>39.957716701902754</v>
      </c>
      <c r="BU3" s="7">
        <f>(BJ2-BJ3)/BJ2*100</f>
        <v>50</v>
      </c>
      <c r="BV3" s="7"/>
      <c r="BW3" s="7">
        <f>(BL2-BL3)/BL2*100</f>
        <v>52.607076350093109</v>
      </c>
      <c r="BX3" s="7">
        <f>(BM2-BM3)/BM2*100</f>
        <v>-100</v>
      </c>
      <c r="BY3" s="7">
        <f>(BN2-BN3)/BN2*100</f>
        <v>77.477477477477478</v>
      </c>
    </row>
    <row r="4" spans="1:83" s="6" customFormat="1" x14ac:dyDescent="0.3">
      <c r="A4" s="6">
        <v>17</v>
      </c>
      <c r="B4" s="6" t="s">
        <v>317</v>
      </c>
      <c r="C4" s="6" t="s">
        <v>300</v>
      </c>
      <c r="D4" s="6">
        <v>4.0000000000000001E-3</v>
      </c>
      <c r="E4" s="6" t="s">
        <v>313</v>
      </c>
      <c r="F4" s="6" t="s">
        <v>350</v>
      </c>
      <c r="G4" s="6" t="s">
        <v>346</v>
      </c>
      <c r="H4" s="6" t="s">
        <v>360</v>
      </c>
      <c r="J4" s="6" t="s">
        <v>351</v>
      </c>
      <c r="BI4" s="6">
        <v>0.60299999999999998</v>
      </c>
      <c r="BJ4" s="6">
        <v>7.8E-2</v>
      </c>
      <c r="BL4" s="6">
        <v>2.1560000000000001</v>
      </c>
      <c r="BM4" s="6">
        <v>7.0000000000000001E-3</v>
      </c>
      <c r="BN4" s="6">
        <v>0.215</v>
      </c>
    </row>
    <row r="5" spans="1:83" s="6" customFormat="1" x14ac:dyDescent="0.3">
      <c r="A5" s="6">
        <v>17</v>
      </c>
      <c r="B5" s="6" t="s">
        <v>318</v>
      </c>
      <c r="C5" s="6" t="s">
        <v>300</v>
      </c>
      <c r="D5" s="6">
        <v>4.0000000000000001E-3</v>
      </c>
      <c r="E5" s="6" t="s">
        <v>313</v>
      </c>
      <c r="F5" s="6" t="s">
        <v>350</v>
      </c>
      <c r="G5" s="6" t="s">
        <v>346</v>
      </c>
      <c r="H5" s="6" t="s">
        <v>352</v>
      </c>
      <c r="J5" s="6" t="s">
        <v>351</v>
      </c>
      <c r="BI5" s="6">
        <v>0.03</v>
      </c>
      <c r="BJ5" s="6">
        <v>1E-3</v>
      </c>
      <c r="BL5" s="6">
        <v>1.171</v>
      </c>
      <c r="BM5" s="6">
        <v>1E-3</v>
      </c>
      <c r="BN5" s="6">
        <v>0.124</v>
      </c>
      <c r="BT5" s="7">
        <f>(BI4-BI5)/BI4*100</f>
        <v>95.024875621890544</v>
      </c>
      <c r="BU5" s="7">
        <f>(BJ4-BJ5)/BJ4*100</f>
        <v>98.717948717948715</v>
      </c>
      <c r="BV5" s="7"/>
      <c r="BW5" s="7">
        <f>(BL4-BL5)/BL4*100</f>
        <v>45.686456400742117</v>
      </c>
      <c r="BX5" s="7">
        <f>(BM4-BM5)/BM4*100</f>
        <v>85.714285714285708</v>
      </c>
      <c r="BY5" s="7">
        <f>(BN4-BN5)/BN4*100</f>
        <v>42.325581395348841</v>
      </c>
    </row>
    <row r="6" spans="1:83" s="6" customFormat="1" x14ac:dyDescent="0.3">
      <c r="A6" s="6">
        <v>17</v>
      </c>
      <c r="B6" s="6" t="s">
        <v>319</v>
      </c>
      <c r="C6" s="6" t="s">
        <v>300</v>
      </c>
      <c r="D6" s="6">
        <v>4.0000000000000001E-3</v>
      </c>
      <c r="E6" s="6" t="s">
        <v>313</v>
      </c>
      <c r="F6" s="6" t="s">
        <v>350</v>
      </c>
      <c r="G6" s="6" t="s">
        <v>346</v>
      </c>
      <c r="H6" s="6" t="s">
        <v>360</v>
      </c>
      <c r="J6" s="6" t="s">
        <v>351</v>
      </c>
      <c r="BI6" s="6">
        <v>0.34</v>
      </c>
      <c r="BJ6" s="6">
        <v>1.4E-2</v>
      </c>
      <c r="BL6" s="6">
        <v>0.64600000000000002</v>
      </c>
      <c r="BM6" s="6">
        <v>1.2999999999999999E-2</v>
      </c>
      <c r="BN6" s="6">
        <v>5.2999999999999999E-2</v>
      </c>
    </row>
    <row r="7" spans="1:83" s="6" customFormat="1" x14ac:dyDescent="0.3">
      <c r="A7" s="6">
        <v>17</v>
      </c>
      <c r="B7" s="6" t="s">
        <v>320</v>
      </c>
      <c r="C7" s="6" t="s">
        <v>300</v>
      </c>
      <c r="D7" s="6">
        <v>4.0000000000000001E-3</v>
      </c>
      <c r="E7" s="6" t="s">
        <v>313</v>
      </c>
      <c r="F7" s="6" t="s">
        <v>350</v>
      </c>
      <c r="G7" s="6" t="s">
        <v>346</v>
      </c>
      <c r="H7" s="6" t="s">
        <v>352</v>
      </c>
      <c r="J7" s="6" t="s">
        <v>351</v>
      </c>
      <c r="BI7" s="6">
        <v>0.23899999999999999</v>
      </c>
      <c r="BJ7" s="6">
        <v>3.0000000000000001E-3</v>
      </c>
      <c r="BL7" s="6">
        <v>0.76400000000000001</v>
      </c>
      <c r="BM7" s="6">
        <v>5.0000000000000001E-3</v>
      </c>
      <c r="BN7" s="6">
        <v>3.7999999999999999E-2</v>
      </c>
      <c r="BT7" s="7">
        <f>(BI6-BI7)/BI6*100</f>
        <v>29.705882352941181</v>
      </c>
      <c r="BU7" s="7">
        <f>(BJ6-BJ7)/BJ6*100</f>
        <v>78.571428571428569</v>
      </c>
      <c r="BV7" s="7"/>
      <c r="BW7" s="7">
        <f>(BL6-BL7)/BL6*100</f>
        <v>-18.266253869969038</v>
      </c>
      <c r="BX7" s="7">
        <f>(BM6-BM7)/BM6*100</f>
        <v>61.53846153846154</v>
      </c>
      <c r="BY7" s="7">
        <f>(BN6-BN7)/BN6*100</f>
        <v>28.30188679245283</v>
      </c>
    </row>
    <row r="8" spans="1:83" s="8" customFormat="1" x14ac:dyDescent="0.3">
      <c r="A8" s="8">
        <v>17</v>
      </c>
      <c r="B8" s="8" t="s">
        <v>301</v>
      </c>
      <c r="C8" s="8" t="s">
        <v>300</v>
      </c>
      <c r="D8" s="8">
        <v>4.0000000000000001E-3</v>
      </c>
      <c r="E8" s="8" t="s">
        <v>314</v>
      </c>
      <c r="F8" s="8" t="s">
        <v>350</v>
      </c>
      <c r="G8" s="8" t="s">
        <v>346</v>
      </c>
      <c r="H8" s="8" t="s">
        <v>360</v>
      </c>
      <c r="J8" s="8" t="s">
        <v>351</v>
      </c>
      <c r="L8" s="8" t="s">
        <v>43</v>
      </c>
      <c r="AX8" s="8">
        <v>20</v>
      </c>
      <c r="AY8" s="8">
        <v>0.04</v>
      </c>
      <c r="BA8" s="8">
        <v>71.900000000000006</v>
      </c>
      <c r="BB8" s="8">
        <v>0.2</v>
      </c>
      <c r="BC8" s="8">
        <v>4.0999999999999996</v>
      </c>
      <c r="CE8" s="8" t="s">
        <v>321</v>
      </c>
    </row>
    <row r="9" spans="1:83" s="8" customFormat="1" x14ac:dyDescent="0.3">
      <c r="A9" s="8">
        <v>17</v>
      </c>
      <c r="B9" s="8" t="s">
        <v>302</v>
      </c>
      <c r="C9" s="8" t="s">
        <v>300</v>
      </c>
      <c r="D9" s="8">
        <v>4.0000000000000001E-3</v>
      </c>
      <c r="E9" s="8" t="s">
        <v>314</v>
      </c>
      <c r="F9" s="8" t="s">
        <v>350</v>
      </c>
      <c r="G9" s="8" t="s">
        <v>346</v>
      </c>
      <c r="H9" s="8" t="s">
        <v>352</v>
      </c>
      <c r="J9" s="8" t="s">
        <v>351</v>
      </c>
      <c r="AX9" s="8">
        <v>23.8</v>
      </c>
      <c r="AY9" s="8">
        <v>0.05</v>
      </c>
      <c r="BA9" s="8">
        <v>94</v>
      </c>
      <c r="BB9" s="8">
        <v>0.4</v>
      </c>
      <c r="BC9" s="8">
        <v>2.9</v>
      </c>
      <c r="BT9" s="9">
        <f>(AX8-AX9)/AX8*100</f>
        <v>-19.000000000000004</v>
      </c>
      <c r="BU9" s="9">
        <f>(AY8-AY9)/AY8*100</f>
        <v>-25.000000000000007</v>
      </c>
      <c r="BV9" s="9"/>
      <c r="BW9" s="9">
        <f>(BA8-BA9)/BA8*100</f>
        <v>-30.737134909596652</v>
      </c>
      <c r="BX9" s="9">
        <f>(BB8-BB9)/BB8*100</f>
        <v>-100</v>
      </c>
      <c r="BY9" s="9">
        <f>(BC8-BC9)/BC8*100</f>
        <v>29.268292682926827</v>
      </c>
    </row>
    <row r="10" spans="1:83" s="8" customFormat="1" x14ac:dyDescent="0.3">
      <c r="A10" s="8">
        <v>17</v>
      </c>
      <c r="B10" s="8" t="s">
        <v>303</v>
      </c>
      <c r="C10" s="8" t="s">
        <v>300</v>
      </c>
      <c r="D10" s="8">
        <v>4.0000000000000001E-3</v>
      </c>
      <c r="E10" s="8" t="s">
        <v>314</v>
      </c>
      <c r="F10" s="8" t="s">
        <v>350</v>
      </c>
      <c r="G10" s="8" t="s">
        <v>346</v>
      </c>
      <c r="H10" s="8" t="s">
        <v>360</v>
      </c>
      <c r="J10" s="8" t="s">
        <v>351</v>
      </c>
      <c r="AX10" s="8">
        <v>30.6</v>
      </c>
      <c r="AY10" s="8">
        <v>3.96</v>
      </c>
      <c r="BA10" s="8">
        <v>73.599999999999994</v>
      </c>
      <c r="BB10" s="8">
        <v>0.96</v>
      </c>
      <c r="BC10" s="8">
        <v>5.0999999999999996</v>
      </c>
    </row>
    <row r="11" spans="1:83" s="8" customFormat="1" x14ac:dyDescent="0.3">
      <c r="A11" s="8">
        <v>17</v>
      </c>
      <c r="B11" s="8" t="s">
        <v>304</v>
      </c>
      <c r="C11" s="8" t="s">
        <v>300</v>
      </c>
      <c r="D11" s="8">
        <v>4.0000000000000001E-3</v>
      </c>
      <c r="E11" s="8" t="s">
        <v>314</v>
      </c>
      <c r="F11" s="8" t="s">
        <v>350</v>
      </c>
      <c r="G11" s="8" t="s">
        <v>346</v>
      </c>
      <c r="H11" s="8" t="s">
        <v>352</v>
      </c>
      <c r="J11" s="8" t="s">
        <v>351</v>
      </c>
      <c r="AX11" s="8">
        <v>31.2</v>
      </c>
      <c r="AY11" s="8">
        <v>2.42</v>
      </c>
      <c r="BA11" s="8">
        <v>100.3</v>
      </c>
      <c r="BB11" s="8">
        <v>0.71</v>
      </c>
      <c r="BC11" s="8">
        <v>3.9</v>
      </c>
      <c r="BT11" s="9">
        <f>(AX10-AX11)/AX10*100</f>
        <v>-1.9607843137254832</v>
      </c>
      <c r="BU11" s="9">
        <f>(AY10-AY11)/AY10*100</f>
        <v>38.888888888888893</v>
      </c>
      <c r="BV11" s="9"/>
      <c r="BW11" s="9">
        <f>(BA10-BA11)/BA10*100</f>
        <v>-36.277173913043484</v>
      </c>
      <c r="BX11" s="9">
        <f>(BB10-BB11)/BB10*100</f>
        <v>26.041666666666668</v>
      </c>
      <c r="BY11" s="9">
        <f>(BC10-BC11)/BC10*100</f>
        <v>23.52941176470588</v>
      </c>
    </row>
    <row r="12" spans="1:83" s="8" customFormat="1" x14ac:dyDescent="0.3">
      <c r="A12" s="8">
        <v>17</v>
      </c>
      <c r="B12" s="8" t="s">
        <v>305</v>
      </c>
      <c r="C12" s="8" t="s">
        <v>300</v>
      </c>
      <c r="D12" s="8">
        <v>4.0000000000000001E-3</v>
      </c>
      <c r="E12" s="8" t="s">
        <v>314</v>
      </c>
      <c r="F12" s="8" t="s">
        <v>350</v>
      </c>
      <c r="G12" s="8" t="s">
        <v>346</v>
      </c>
      <c r="H12" s="8" t="s">
        <v>360</v>
      </c>
      <c r="J12" s="8" t="s">
        <v>351</v>
      </c>
      <c r="AX12" s="8">
        <v>27.1</v>
      </c>
      <c r="AY12" s="8">
        <v>2.34</v>
      </c>
      <c r="BA12" s="8">
        <v>67</v>
      </c>
      <c r="BB12" s="8">
        <v>3.09</v>
      </c>
      <c r="BC12" s="8">
        <v>10</v>
      </c>
    </row>
    <row r="13" spans="1:83" s="8" customFormat="1" x14ac:dyDescent="0.3">
      <c r="A13" s="8">
        <v>17</v>
      </c>
      <c r="B13" s="8" t="s">
        <v>306</v>
      </c>
      <c r="C13" s="8" t="s">
        <v>300</v>
      </c>
      <c r="D13" s="8">
        <v>4.0000000000000001E-3</v>
      </c>
      <c r="E13" s="8" t="s">
        <v>314</v>
      </c>
      <c r="F13" s="8" t="s">
        <v>350</v>
      </c>
      <c r="G13" s="8" t="s">
        <v>346</v>
      </c>
      <c r="H13" s="8" t="s">
        <v>352</v>
      </c>
      <c r="J13" s="8" t="s">
        <v>351</v>
      </c>
      <c r="AX13" s="8">
        <v>26</v>
      </c>
      <c r="AY13" s="8">
        <v>0.93</v>
      </c>
      <c r="BA13" s="8">
        <v>79.099999999999994</v>
      </c>
      <c r="BB13" s="8">
        <v>1.64</v>
      </c>
      <c r="BC13" s="8">
        <v>6</v>
      </c>
      <c r="BT13" s="9">
        <f>(AX12-AX13)/AX12*100</f>
        <v>4.0590405904059086</v>
      </c>
      <c r="BU13" s="9">
        <f>(AY12-AY13)/AY12*100</f>
        <v>60.256410256410241</v>
      </c>
      <c r="BV13" s="9"/>
      <c r="BW13" s="9">
        <f>(BA12-BA13)/BA12*100</f>
        <v>-18.059701492537307</v>
      </c>
      <c r="BX13" s="9">
        <f>(BB12-BB13)/BB12*100</f>
        <v>46.925566343042071</v>
      </c>
      <c r="BY13" s="9">
        <f>(BC12-BC13)/BC12*100</f>
        <v>40</v>
      </c>
    </row>
    <row r="14" spans="1:83" s="8" customFormat="1" x14ac:dyDescent="0.3">
      <c r="A14" s="8">
        <v>17</v>
      </c>
      <c r="B14" s="8" t="s">
        <v>307</v>
      </c>
      <c r="C14" s="8" t="s">
        <v>300</v>
      </c>
      <c r="D14" s="8">
        <v>4.0000000000000001E-3</v>
      </c>
      <c r="E14" s="8" t="s">
        <v>314</v>
      </c>
      <c r="F14" s="8" t="s">
        <v>350</v>
      </c>
      <c r="G14" s="8" t="s">
        <v>346</v>
      </c>
      <c r="H14" s="8" t="s">
        <v>360</v>
      </c>
      <c r="J14" s="8" t="s">
        <v>351</v>
      </c>
      <c r="AX14" s="8">
        <v>18.5</v>
      </c>
      <c r="AY14" s="8">
        <v>0.33</v>
      </c>
      <c r="BA14" s="8">
        <v>51.4</v>
      </c>
      <c r="BB14" s="8">
        <v>0.17</v>
      </c>
      <c r="BC14" s="8">
        <v>4.7</v>
      </c>
    </row>
    <row r="15" spans="1:83" s="8" customFormat="1" x14ac:dyDescent="0.3">
      <c r="A15" s="8">
        <v>17</v>
      </c>
      <c r="B15" s="8" t="s">
        <v>308</v>
      </c>
      <c r="C15" s="8" t="s">
        <v>300</v>
      </c>
      <c r="D15" s="8">
        <v>4.0000000000000001E-3</v>
      </c>
      <c r="E15" s="8" t="s">
        <v>314</v>
      </c>
      <c r="F15" s="8" t="s">
        <v>350</v>
      </c>
      <c r="G15" s="8" t="s">
        <v>346</v>
      </c>
      <c r="H15" s="8" t="s">
        <v>352</v>
      </c>
      <c r="J15" s="8" t="s">
        <v>351</v>
      </c>
      <c r="AX15" s="8">
        <v>19.600000000000001</v>
      </c>
      <c r="AY15" s="8">
        <v>0.03</v>
      </c>
      <c r="BA15" s="8">
        <v>43.7</v>
      </c>
      <c r="BB15" s="8">
        <v>0.36</v>
      </c>
      <c r="BC15" s="8">
        <v>2.5</v>
      </c>
      <c r="BT15" s="9">
        <f>(AX14-AX15)/AX14*100</f>
        <v>-5.9459459459459536</v>
      </c>
      <c r="BU15" s="9">
        <f>(AY14-AY15)/AY14*100</f>
        <v>90.909090909090921</v>
      </c>
      <c r="BV15" s="9"/>
      <c r="BW15" s="9">
        <f>(BA14-BA15)/BA14*100</f>
        <v>14.980544747081703</v>
      </c>
      <c r="BX15" s="9">
        <f>(BB14-BB15)/BB14*100</f>
        <v>-111.76470588235293</v>
      </c>
      <c r="BY15" s="9">
        <f>(BC14-BC15)/BC14*100</f>
        <v>46.808510638297875</v>
      </c>
    </row>
    <row r="16" spans="1:83" s="8" customFormat="1" x14ac:dyDescent="0.3">
      <c r="A16" s="8">
        <v>17</v>
      </c>
      <c r="B16" s="8" t="s">
        <v>309</v>
      </c>
      <c r="C16" s="8" t="s">
        <v>300</v>
      </c>
      <c r="D16" s="8">
        <v>4.0000000000000001E-3</v>
      </c>
      <c r="E16" s="8" t="s">
        <v>314</v>
      </c>
      <c r="F16" s="8" t="s">
        <v>350</v>
      </c>
      <c r="G16" s="8" t="s">
        <v>346</v>
      </c>
      <c r="H16" s="8" t="s">
        <v>360</v>
      </c>
      <c r="J16" s="8" t="s">
        <v>351</v>
      </c>
      <c r="AX16" s="8">
        <v>30.2</v>
      </c>
      <c r="AY16" s="8">
        <v>3</v>
      </c>
      <c r="BA16" s="8">
        <v>117.5</v>
      </c>
      <c r="BB16" s="8">
        <v>0.27</v>
      </c>
      <c r="BC16" s="8">
        <v>5.0999999999999996</v>
      </c>
    </row>
    <row r="17" spans="1:78" s="8" customFormat="1" x14ac:dyDescent="0.3">
      <c r="A17" s="8">
        <v>17</v>
      </c>
      <c r="B17" s="8" t="s">
        <v>310</v>
      </c>
      <c r="C17" s="8" t="s">
        <v>300</v>
      </c>
      <c r="D17" s="8">
        <v>4.0000000000000001E-3</v>
      </c>
      <c r="E17" s="8" t="s">
        <v>314</v>
      </c>
      <c r="F17" s="8" t="s">
        <v>350</v>
      </c>
      <c r="G17" s="8" t="s">
        <v>346</v>
      </c>
      <c r="H17" s="8" t="s">
        <v>352</v>
      </c>
      <c r="J17" s="8" t="s">
        <v>351</v>
      </c>
      <c r="AX17" s="8">
        <v>23.9</v>
      </c>
      <c r="AY17" s="8">
        <v>1.1599999999999999</v>
      </c>
      <c r="BA17" s="8">
        <v>85.4</v>
      </c>
      <c r="BB17" s="8">
        <v>0.31</v>
      </c>
      <c r="BC17" s="8">
        <v>4</v>
      </c>
      <c r="BT17" s="9">
        <f>(AX16-AX17)/AX16*100</f>
        <v>20.860927152317885</v>
      </c>
      <c r="BU17" s="9">
        <f>(AY16-AY17)/AY16*100</f>
        <v>61.333333333333343</v>
      </c>
      <c r="BV17" s="9"/>
      <c r="BW17" s="9">
        <f>(BA16-BA17)/BA16*100</f>
        <v>27.319148936170208</v>
      </c>
      <c r="BX17" s="9">
        <f>(BB16-BB17)/BB16*100</f>
        <v>-14.814814814814806</v>
      </c>
      <c r="BY17" s="9">
        <f>(BC16-BC17)/BC16*100</f>
        <v>21.568627450980387</v>
      </c>
    </row>
    <row r="18" spans="1:78" s="8" customFormat="1" x14ac:dyDescent="0.3">
      <c r="A18" s="8">
        <v>17</v>
      </c>
      <c r="B18" s="8" t="s">
        <v>311</v>
      </c>
      <c r="C18" s="8" t="s">
        <v>300</v>
      </c>
      <c r="D18" s="8">
        <v>4.0000000000000001E-3</v>
      </c>
      <c r="E18" s="8" t="s">
        <v>314</v>
      </c>
      <c r="F18" s="8" t="s">
        <v>350</v>
      </c>
      <c r="G18" s="8" t="s">
        <v>346</v>
      </c>
      <c r="H18" s="8" t="s">
        <v>360</v>
      </c>
      <c r="J18" s="8" t="s">
        <v>351</v>
      </c>
      <c r="AX18" s="8">
        <v>26.8</v>
      </c>
      <c r="AY18" s="8">
        <v>2.35</v>
      </c>
      <c r="BA18" s="8">
        <v>60.4</v>
      </c>
      <c r="BB18" s="8">
        <v>1.42</v>
      </c>
      <c r="BC18" s="8">
        <v>6.3</v>
      </c>
    </row>
    <row r="19" spans="1:78" s="8" customFormat="1" x14ac:dyDescent="0.3">
      <c r="A19" s="8">
        <v>17</v>
      </c>
      <c r="B19" s="8" t="s">
        <v>312</v>
      </c>
      <c r="C19" s="8" t="s">
        <v>300</v>
      </c>
      <c r="D19" s="8">
        <v>4.0000000000000001E-3</v>
      </c>
      <c r="E19" s="8" t="s">
        <v>314</v>
      </c>
      <c r="F19" s="8" t="s">
        <v>350</v>
      </c>
      <c r="G19" s="8" t="s">
        <v>346</v>
      </c>
      <c r="H19" s="8" t="s">
        <v>352</v>
      </c>
      <c r="J19" s="8" t="s">
        <v>351</v>
      </c>
      <c r="AX19" s="8">
        <v>25.6</v>
      </c>
      <c r="AY19" s="8">
        <v>1.1299999999999999</v>
      </c>
      <c r="BA19" s="8">
        <v>79.599999999999994</v>
      </c>
      <c r="BB19" s="8">
        <v>1.1399999999999999</v>
      </c>
      <c r="BC19" s="8">
        <v>3.9</v>
      </c>
      <c r="BT19" s="9">
        <f>(AX18-AX19)/AX18*100</f>
        <v>4.4776119402985044</v>
      </c>
      <c r="BU19" s="9">
        <f>(AY18-AY19)/AY18*100</f>
        <v>51.914893617021285</v>
      </c>
      <c r="BV19" s="9"/>
      <c r="BW19" s="9">
        <f>(BA18-BA19)/BA18*100</f>
        <v>-31.788079470198671</v>
      </c>
      <c r="BX19" s="9">
        <f>(BB18-BB19)/BB18*100</f>
        <v>19.718309859154932</v>
      </c>
      <c r="BY19" s="9">
        <f>(BC18-BC19)/BC18*100</f>
        <v>38.095238095238095</v>
      </c>
    </row>
    <row r="20" spans="1:78" s="4" customFormat="1" x14ac:dyDescent="0.3">
      <c r="A20" s="4">
        <v>20</v>
      </c>
      <c r="B20" s="4" t="s">
        <v>356</v>
      </c>
      <c r="C20" s="4" t="s">
        <v>300</v>
      </c>
      <c r="D20" s="4">
        <v>0.13</v>
      </c>
      <c r="E20" s="4">
        <v>2002</v>
      </c>
      <c r="F20" s="4" t="s">
        <v>358</v>
      </c>
      <c r="G20" s="4" t="s">
        <v>346</v>
      </c>
      <c r="H20" s="4" t="s">
        <v>359</v>
      </c>
      <c r="J20" s="4" t="s">
        <v>361</v>
      </c>
      <c r="K20" s="4" t="s">
        <v>363</v>
      </c>
      <c r="L20" s="4" t="s">
        <v>364</v>
      </c>
      <c r="Q20" s="4">
        <v>19.100000000000001</v>
      </c>
      <c r="AB20" s="4">
        <v>40.4</v>
      </c>
    </row>
    <row r="21" spans="1:78" s="4" customFormat="1" x14ac:dyDescent="0.3">
      <c r="A21" s="4">
        <v>20</v>
      </c>
      <c r="B21" s="4" t="s">
        <v>357</v>
      </c>
      <c r="C21" s="4" t="s">
        <v>300</v>
      </c>
      <c r="D21" s="4">
        <v>0.13</v>
      </c>
      <c r="E21" s="4">
        <v>2002</v>
      </c>
      <c r="F21" s="4" t="s">
        <v>358</v>
      </c>
      <c r="G21" s="4" t="s">
        <v>346</v>
      </c>
      <c r="H21" s="4" t="s">
        <v>359</v>
      </c>
      <c r="J21" s="4" t="s">
        <v>361</v>
      </c>
      <c r="K21" s="4" t="s">
        <v>363</v>
      </c>
      <c r="L21" s="4" t="s">
        <v>364</v>
      </c>
      <c r="Q21" s="4">
        <v>23.4</v>
      </c>
      <c r="AB21" s="4">
        <v>36.299999999999997</v>
      </c>
      <c r="AM21" s="5">
        <f>(AB20-AB21)/AB20*100</f>
        <v>10.148514851485151</v>
      </c>
    </row>
    <row r="22" spans="1:78" s="4" customFormat="1" x14ac:dyDescent="0.3">
      <c r="A22" s="4">
        <v>20</v>
      </c>
      <c r="B22" s="4" t="s">
        <v>356</v>
      </c>
      <c r="C22" s="4" t="s">
        <v>300</v>
      </c>
      <c r="D22" s="4">
        <v>0.13</v>
      </c>
      <c r="E22" s="4">
        <v>2003</v>
      </c>
      <c r="F22" s="4" t="s">
        <v>358</v>
      </c>
      <c r="G22" s="4" t="s">
        <v>346</v>
      </c>
      <c r="H22" s="4" t="s">
        <v>359</v>
      </c>
      <c r="J22" s="4" t="s">
        <v>361</v>
      </c>
      <c r="K22" s="4" t="s">
        <v>363</v>
      </c>
      <c r="L22" s="4" t="s">
        <v>364</v>
      </c>
      <c r="Q22" s="4">
        <v>24.7</v>
      </c>
      <c r="AB22" s="4">
        <v>81.099999999999994</v>
      </c>
    </row>
    <row r="23" spans="1:78" s="4" customFormat="1" x14ac:dyDescent="0.3">
      <c r="A23" s="4">
        <v>20</v>
      </c>
      <c r="B23" s="4" t="s">
        <v>357</v>
      </c>
      <c r="C23" s="4" t="s">
        <v>300</v>
      </c>
      <c r="D23" s="4">
        <v>0.13</v>
      </c>
      <c r="E23" s="4">
        <v>2003</v>
      </c>
      <c r="F23" s="4" t="s">
        <v>358</v>
      </c>
      <c r="G23" s="4" t="s">
        <v>346</v>
      </c>
      <c r="H23" s="4" t="s">
        <v>359</v>
      </c>
      <c r="J23" s="4" t="s">
        <v>361</v>
      </c>
      <c r="K23" s="4" t="s">
        <v>363</v>
      </c>
      <c r="L23" s="4" t="s">
        <v>364</v>
      </c>
      <c r="Q23" s="4">
        <v>24.8</v>
      </c>
      <c r="AB23" s="4">
        <v>57.3</v>
      </c>
      <c r="AM23" s="5">
        <f t="shared" ref="AM23" si="0">(AB22-AB23)/AB22*100</f>
        <v>29.346485819975339</v>
      </c>
    </row>
    <row r="24" spans="1:78" s="4" customFormat="1" x14ac:dyDescent="0.3">
      <c r="A24" s="4">
        <v>20</v>
      </c>
      <c r="B24" s="4" t="s">
        <v>356</v>
      </c>
      <c r="C24" s="4" t="s">
        <v>300</v>
      </c>
      <c r="D24" s="4">
        <v>0.13</v>
      </c>
      <c r="E24" s="4">
        <v>2004</v>
      </c>
      <c r="F24" s="4" t="s">
        <v>358</v>
      </c>
      <c r="G24" s="4" t="s">
        <v>346</v>
      </c>
      <c r="H24" s="4" t="s">
        <v>359</v>
      </c>
      <c r="J24" s="4" t="s">
        <v>361</v>
      </c>
      <c r="K24" s="4" t="s">
        <v>363</v>
      </c>
      <c r="L24" s="4" t="s">
        <v>364</v>
      </c>
      <c r="Q24" s="4">
        <v>19.8</v>
      </c>
      <c r="AB24" s="4">
        <v>47.2</v>
      </c>
    </row>
    <row r="25" spans="1:78" s="4" customFormat="1" x14ac:dyDescent="0.3">
      <c r="A25" s="4">
        <v>20</v>
      </c>
      <c r="B25" s="4" t="s">
        <v>357</v>
      </c>
      <c r="C25" s="4" t="s">
        <v>300</v>
      </c>
      <c r="D25" s="4">
        <v>0.13</v>
      </c>
      <c r="E25" s="4">
        <v>2004</v>
      </c>
      <c r="F25" s="4" t="s">
        <v>358</v>
      </c>
      <c r="G25" s="4" t="s">
        <v>346</v>
      </c>
      <c r="H25" s="4" t="s">
        <v>359</v>
      </c>
      <c r="J25" s="4" t="s">
        <v>361</v>
      </c>
      <c r="K25" s="4" t="s">
        <v>363</v>
      </c>
      <c r="L25" s="4" t="s">
        <v>364</v>
      </c>
      <c r="Q25" s="4">
        <v>17.399999999999999</v>
      </c>
      <c r="AB25" s="4">
        <v>37.799999999999997</v>
      </c>
      <c r="AM25" s="5">
        <f t="shared" ref="AM25" si="1">(AB24-AB25)/AB24*100</f>
        <v>19.915254237288146</v>
      </c>
    </row>
    <row r="26" spans="1:78" s="4" customFormat="1" x14ac:dyDescent="0.3">
      <c r="A26" s="4">
        <v>20</v>
      </c>
      <c r="B26" s="4" t="s">
        <v>356</v>
      </c>
      <c r="C26" s="4" t="s">
        <v>300</v>
      </c>
      <c r="D26" s="4">
        <v>0.13</v>
      </c>
      <c r="E26" s="4">
        <v>2005</v>
      </c>
      <c r="F26" s="4" t="s">
        <v>358</v>
      </c>
      <c r="G26" s="4" t="s">
        <v>346</v>
      </c>
      <c r="H26" s="4" t="s">
        <v>359</v>
      </c>
      <c r="J26" s="4" t="s">
        <v>361</v>
      </c>
      <c r="K26" s="4" t="s">
        <v>363</v>
      </c>
      <c r="L26" s="4" t="s">
        <v>364</v>
      </c>
      <c r="Q26" s="4">
        <v>21.6</v>
      </c>
      <c r="AB26" s="4">
        <v>34.4</v>
      </c>
    </row>
    <row r="27" spans="1:78" s="4" customFormat="1" x14ac:dyDescent="0.3">
      <c r="A27" s="4">
        <v>20</v>
      </c>
      <c r="B27" s="4" t="s">
        <v>357</v>
      </c>
      <c r="C27" s="4" t="s">
        <v>300</v>
      </c>
      <c r="D27" s="4">
        <v>0.13</v>
      </c>
      <c r="E27" s="4">
        <v>2005</v>
      </c>
      <c r="F27" s="4" t="s">
        <v>358</v>
      </c>
      <c r="G27" s="4" t="s">
        <v>346</v>
      </c>
      <c r="H27" s="4" t="s">
        <v>359</v>
      </c>
      <c r="J27" s="4" t="s">
        <v>361</v>
      </c>
      <c r="K27" s="4" t="s">
        <v>363</v>
      </c>
      <c r="L27" s="4" t="s">
        <v>364</v>
      </c>
      <c r="Q27" s="4">
        <v>17.7</v>
      </c>
      <c r="AB27" s="4">
        <v>19.600000000000001</v>
      </c>
      <c r="AM27" s="5">
        <f t="shared" ref="AM27" si="2">(AB26-AB27)/AB26*100</f>
        <v>43.023255813953483</v>
      </c>
    </row>
    <row r="28" spans="1:78" s="6" customFormat="1" x14ac:dyDescent="0.3">
      <c r="A28" s="6">
        <v>45</v>
      </c>
      <c r="B28" s="6" t="s">
        <v>659</v>
      </c>
      <c r="C28" s="6" t="s">
        <v>294</v>
      </c>
      <c r="D28" s="6" t="s">
        <v>663</v>
      </c>
      <c r="E28" s="6">
        <v>2007</v>
      </c>
      <c r="F28" s="6" t="s">
        <v>667</v>
      </c>
      <c r="G28" s="6" t="s">
        <v>346</v>
      </c>
      <c r="H28" s="6" t="s">
        <v>359</v>
      </c>
      <c r="J28" s="6" t="s">
        <v>668</v>
      </c>
      <c r="K28" s="6" t="s">
        <v>669</v>
      </c>
      <c r="L28" s="6" t="s">
        <v>670</v>
      </c>
      <c r="BD28" s="6">
        <v>125.4</v>
      </c>
      <c r="BO28" s="6">
        <v>0.06</v>
      </c>
    </row>
    <row r="29" spans="1:78" s="6" customFormat="1" x14ac:dyDescent="0.3">
      <c r="A29" s="6">
        <v>45</v>
      </c>
      <c r="B29" s="6" t="s">
        <v>660</v>
      </c>
      <c r="C29" s="6" t="s">
        <v>294</v>
      </c>
      <c r="D29" s="6" t="s">
        <v>664</v>
      </c>
      <c r="E29" s="6">
        <v>2007</v>
      </c>
      <c r="F29" s="6" t="s">
        <v>667</v>
      </c>
      <c r="G29" s="6" t="s">
        <v>346</v>
      </c>
      <c r="H29" s="6" t="s">
        <v>359</v>
      </c>
      <c r="J29" s="6" t="s">
        <v>668</v>
      </c>
      <c r="K29" s="6" t="s">
        <v>669</v>
      </c>
      <c r="L29" s="6" t="s">
        <v>670</v>
      </c>
      <c r="BD29" s="6">
        <v>77.8</v>
      </c>
      <c r="BO29" s="6">
        <v>0.02</v>
      </c>
      <c r="BZ29" s="7">
        <f>(BO28-BO29)/BO28*100</f>
        <v>66.666666666666657</v>
      </c>
    </row>
    <row r="30" spans="1:78" s="6" customFormat="1" x14ac:dyDescent="0.3">
      <c r="A30" s="6">
        <v>45</v>
      </c>
      <c r="B30" s="6" t="s">
        <v>662</v>
      </c>
      <c r="C30" s="6" t="s">
        <v>294</v>
      </c>
      <c r="D30" s="6" t="s">
        <v>665</v>
      </c>
      <c r="E30" s="6">
        <v>2007</v>
      </c>
      <c r="F30" s="6" t="s">
        <v>667</v>
      </c>
      <c r="G30" s="6" t="s">
        <v>346</v>
      </c>
      <c r="H30" s="6" t="s">
        <v>359</v>
      </c>
      <c r="J30" s="6" t="s">
        <v>668</v>
      </c>
      <c r="K30" s="6" t="s">
        <v>669</v>
      </c>
      <c r="L30" s="6" t="s">
        <v>670</v>
      </c>
      <c r="BD30" s="6">
        <v>90.6</v>
      </c>
      <c r="BO30" s="6">
        <v>0.04</v>
      </c>
      <c r="BZ30" s="7">
        <f>(BO28-BO30)/BO28*100</f>
        <v>33.333333333333329</v>
      </c>
    </row>
    <row r="31" spans="1:78" s="6" customFormat="1" x14ac:dyDescent="0.3">
      <c r="A31" s="6">
        <v>45</v>
      </c>
      <c r="B31" s="6" t="s">
        <v>661</v>
      </c>
      <c r="C31" s="6" t="s">
        <v>294</v>
      </c>
      <c r="D31" s="6" t="s">
        <v>666</v>
      </c>
      <c r="E31" s="6">
        <v>2007</v>
      </c>
      <c r="F31" s="6" t="s">
        <v>667</v>
      </c>
      <c r="G31" s="6" t="s">
        <v>346</v>
      </c>
      <c r="H31" s="6" t="s">
        <v>359</v>
      </c>
      <c r="J31" s="6" t="s">
        <v>668</v>
      </c>
      <c r="K31" s="6" t="s">
        <v>669</v>
      </c>
      <c r="L31" s="6" t="s">
        <v>670</v>
      </c>
      <c r="BD31" s="6">
        <v>263</v>
      </c>
      <c r="BO31" s="6">
        <v>0.1</v>
      </c>
      <c r="BZ31" s="7">
        <f>(BO28-BO31)/BO28*100</f>
        <v>-66.666666666666686</v>
      </c>
    </row>
    <row r="32" spans="1:78" s="6" customFormat="1" x14ac:dyDescent="0.3">
      <c r="A32" s="6">
        <v>45</v>
      </c>
      <c r="B32" s="6" t="s">
        <v>659</v>
      </c>
      <c r="C32" s="6" t="s">
        <v>294</v>
      </c>
      <c r="D32" s="6" t="s">
        <v>663</v>
      </c>
      <c r="E32" s="6">
        <v>2008</v>
      </c>
      <c r="F32" s="6" t="s">
        <v>667</v>
      </c>
      <c r="G32" s="6" t="s">
        <v>346</v>
      </c>
      <c r="H32" s="6" t="s">
        <v>359</v>
      </c>
      <c r="J32" s="6" t="s">
        <v>668</v>
      </c>
      <c r="K32" s="6" t="s">
        <v>669</v>
      </c>
      <c r="L32" s="6" t="s">
        <v>670</v>
      </c>
      <c r="BD32" s="6">
        <v>12016</v>
      </c>
      <c r="BO32" s="6">
        <v>21.34</v>
      </c>
    </row>
    <row r="33" spans="1:78" s="6" customFormat="1" x14ac:dyDescent="0.3">
      <c r="A33" s="6">
        <v>45</v>
      </c>
      <c r="B33" s="6" t="s">
        <v>660</v>
      </c>
      <c r="C33" s="6" t="s">
        <v>294</v>
      </c>
      <c r="D33" s="6" t="s">
        <v>664</v>
      </c>
      <c r="E33" s="6">
        <v>2008</v>
      </c>
      <c r="F33" s="6" t="s">
        <v>667</v>
      </c>
      <c r="G33" s="6" t="s">
        <v>346</v>
      </c>
      <c r="H33" s="6" t="s">
        <v>359</v>
      </c>
      <c r="J33" s="6" t="s">
        <v>668</v>
      </c>
      <c r="K33" s="6" t="s">
        <v>669</v>
      </c>
      <c r="L33" s="6" t="s">
        <v>670</v>
      </c>
      <c r="BD33" s="6">
        <v>818.3</v>
      </c>
      <c r="BO33" s="6">
        <v>0.64</v>
      </c>
      <c r="BZ33" s="7">
        <f t="shared" ref="BZ33" si="3">(BO32-BO33)/BO32*100</f>
        <v>97.000937207122774</v>
      </c>
    </row>
    <row r="34" spans="1:78" s="6" customFormat="1" x14ac:dyDescent="0.3">
      <c r="A34" s="6">
        <v>45</v>
      </c>
      <c r="B34" s="6" t="s">
        <v>662</v>
      </c>
      <c r="C34" s="6" t="s">
        <v>294</v>
      </c>
      <c r="D34" s="6" t="s">
        <v>665</v>
      </c>
      <c r="E34" s="6">
        <v>2008</v>
      </c>
      <c r="F34" s="6" t="s">
        <v>667</v>
      </c>
      <c r="G34" s="6" t="s">
        <v>346</v>
      </c>
      <c r="H34" s="6" t="s">
        <v>359</v>
      </c>
      <c r="J34" s="6" t="s">
        <v>668</v>
      </c>
      <c r="K34" s="6" t="s">
        <v>669</v>
      </c>
      <c r="L34" s="6" t="s">
        <v>670</v>
      </c>
      <c r="BD34" s="6">
        <v>790.6</v>
      </c>
      <c r="BO34" s="6">
        <v>0.93</v>
      </c>
      <c r="BZ34" s="7">
        <f t="shared" ref="BZ34" si="4">(BO32-BO34)/BO32*100</f>
        <v>95.641986879100287</v>
      </c>
    </row>
    <row r="35" spans="1:78" s="6" customFormat="1" x14ac:dyDescent="0.3">
      <c r="A35" s="6">
        <v>45</v>
      </c>
      <c r="B35" s="6" t="s">
        <v>661</v>
      </c>
      <c r="C35" s="6" t="s">
        <v>294</v>
      </c>
      <c r="D35" s="6" t="s">
        <v>666</v>
      </c>
      <c r="E35" s="6">
        <v>2008</v>
      </c>
      <c r="F35" s="6" t="s">
        <v>667</v>
      </c>
      <c r="G35" s="6" t="s">
        <v>346</v>
      </c>
      <c r="H35" s="6" t="s">
        <v>359</v>
      </c>
      <c r="J35" s="6" t="s">
        <v>668</v>
      </c>
      <c r="K35" s="6" t="s">
        <v>669</v>
      </c>
      <c r="L35" s="6" t="s">
        <v>670</v>
      </c>
      <c r="BD35" s="6">
        <v>686.7</v>
      </c>
      <c r="BO35" s="6">
        <v>1.05</v>
      </c>
      <c r="BZ35" s="7">
        <f t="shared" ref="BZ35" si="5">(BO32-BO35)/BO32*100</f>
        <v>95.0796626054358</v>
      </c>
    </row>
    <row r="36" spans="1:78" s="6" customFormat="1" x14ac:dyDescent="0.3">
      <c r="A36" s="6">
        <v>45</v>
      </c>
      <c r="B36" s="6" t="s">
        <v>659</v>
      </c>
      <c r="C36" s="6" t="s">
        <v>294</v>
      </c>
      <c r="D36" s="6" t="s">
        <v>663</v>
      </c>
      <c r="E36" s="6">
        <v>2009</v>
      </c>
      <c r="F36" s="6" t="s">
        <v>667</v>
      </c>
      <c r="G36" s="6" t="s">
        <v>346</v>
      </c>
      <c r="H36" s="6" t="s">
        <v>359</v>
      </c>
      <c r="J36" s="6" t="s">
        <v>668</v>
      </c>
      <c r="K36" s="6" t="s">
        <v>669</v>
      </c>
      <c r="L36" s="6" t="s">
        <v>670</v>
      </c>
      <c r="BD36" s="6">
        <v>1963.8</v>
      </c>
      <c r="BO36" s="6">
        <v>2.89</v>
      </c>
    </row>
    <row r="37" spans="1:78" s="6" customFormat="1" x14ac:dyDescent="0.3">
      <c r="A37" s="6">
        <v>45</v>
      </c>
      <c r="B37" s="6" t="s">
        <v>660</v>
      </c>
      <c r="C37" s="6" t="s">
        <v>294</v>
      </c>
      <c r="D37" s="6" t="s">
        <v>664</v>
      </c>
      <c r="E37" s="6">
        <v>2009</v>
      </c>
      <c r="F37" s="6" t="s">
        <v>667</v>
      </c>
      <c r="G37" s="6" t="s">
        <v>346</v>
      </c>
      <c r="H37" s="6" t="s">
        <v>359</v>
      </c>
      <c r="J37" s="6" t="s">
        <v>668</v>
      </c>
      <c r="K37" s="6" t="s">
        <v>669</v>
      </c>
      <c r="L37" s="6" t="s">
        <v>670</v>
      </c>
      <c r="BD37" s="6">
        <v>129.30000000000001</v>
      </c>
      <c r="BO37" s="6">
        <v>0.09</v>
      </c>
      <c r="BZ37" s="7">
        <f t="shared" ref="BZ37" si="6">(BO36-BO37)/BO36*100</f>
        <v>96.885813148788941</v>
      </c>
    </row>
    <row r="38" spans="1:78" s="6" customFormat="1" x14ac:dyDescent="0.3">
      <c r="A38" s="6">
        <v>45</v>
      </c>
      <c r="B38" s="6" t="s">
        <v>662</v>
      </c>
      <c r="C38" s="6" t="s">
        <v>294</v>
      </c>
      <c r="D38" s="6" t="s">
        <v>665</v>
      </c>
      <c r="E38" s="6">
        <v>2009</v>
      </c>
      <c r="F38" s="6" t="s">
        <v>667</v>
      </c>
      <c r="G38" s="6" t="s">
        <v>346</v>
      </c>
      <c r="H38" s="6" t="s">
        <v>359</v>
      </c>
      <c r="J38" s="6" t="s">
        <v>668</v>
      </c>
      <c r="K38" s="6" t="s">
        <v>669</v>
      </c>
      <c r="L38" s="6" t="s">
        <v>670</v>
      </c>
      <c r="BD38" s="6">
        <v>74.7</v>
      </c>
      <c r="BO38" s="6">
        <v>0.15</v>
      </c>
      <c r="BZ38" s="7">
        <f t="shared" ref="BZ38" si="7">(BO36-BO38)/BO36*100</f>
        <v>94.809688581314873</v>
      </c>
    </row>
    <row r="39" spans="1:78" s="6" customFormat="1" x14ac:dyDescent="0.3">
      <c r="A39" s="6">
        <v>45</v>
      </c>
      <c r="B39" s="6" t="s">
        <v>661</v>
      </c>
      <c r="C39" s="6" t="s">
        <v>294</v>
      </c>
      <c r="D39" s="6" t="s">
        <v>666</v>
      </c>
      <c r="E39" s="6">
        <v>2009</v>
      </c>
      <c r="F39" s="6" t="s">
        <v>667</v>
      </c>
      <c r="G39" s="6" t="s">
        <v>346</v>
      </c>
      <c r="H39" s="6" t="s">
        <v>359</v>
      </c>
      <c r="J39" s="6" t="s">
        <v>668</v>
      </c>
      <c r="K39" s="6" t="s">
        <v>669</v>
      </c>
      <c r="L39" s="6" t="s">
        <v>670</v>
      </c>
      <c r="BD39" s="6">
        <v>183.1</v>
      </c>
      <c r="BO39" s="6">
        <v>0.14000000000000001</v>
      </c>
      <c r="BZ39" s="7">
        <f t="shared" ref="BZ39" si="8">(BO36-BO39)/BO36*100</f>
        <v>95.155709342560542</v>
      </c>
    </row>
    <row r="40" spans="1:78" s="6" customFormat="1" x14ac:dyDescent="0.3">
      <c r="A40" s="6">
        <v>45</v>
      </c>
      <c r="B40" s="6" t="s">
        <v>659</v>
      </c>
      <c r="C40" s="6" t="s">
        <v>294</v>
      </c>
      <c r="D40" s="6" t="s">
        <v>663</v>
      </c>
      <c r="E40" s="6">
        <v>2010</v>
      </c>
      <c r="F40" s="6" t="s">
        <v>667</v>
      </c>
      <c r="G40" s="6" t="s">
        <v>346</v>
      </c>
      <c r="H40" s="6" t="s">
        <v>359</v>
      </c>
      <c r="J40" s="6" t="s">
        <v>668</v>
      </c>
      <c r="K40" s="6" t="s">
        <v>669</v>
      </c>
      <c r="L40" s="6" t="s">
        <v>670</v>
      </c>
      <c r="BD40" s="6">
        <v>1419.4</v>
      </c>
      <c r="BO40" s="6">
        <v>8.91</v>
      </c>
    </row>
    <row r="41" spans="1:78" s="6" customFormat="1" x14ac:dyDescent="0.3">
      <c r="A41" s="6">
        <v>45</v>
      </c>
      <c r="B41" s="6" t="s">
        <v>660</v>
      </c>
      <c r="C41" s="6" t="s">
        <v>294</v>
      </c>
      <c r="D41" s="6" t="s">
        <v>664</v>
      </c>
      <c r="E41" s="6">
        <v>2010</v>
      </c>
      <c r="F41" s="6" t="s">
        <v>667</v>
      </c>
      <c r="G41" s="6" t="s">
        <v>346</v>
      </c>
      <c r="H41" s="6" t="s">
        <v>359</v>
      </c>
      <c r="J41" s="6" t="s">
        <v>668</v>
      </c>
      <c r="K41" s="6" t="s">
        <v>669</v>
      </c>
      <c r="L41" s="6" t="s">
        <v>670</v>
      </c>
      <c r="BD41" s="6">
        <v>176.3</v>
      </c>
      <c r="BO41" s="6">
        <v>0.18</v>
      </c>
      <c r="BZ41" s="7">
        <f t="shared" ref="BZ41" si="9">(BO40-BO41)/BO40*100</f>
        <v>97.979797979797979</v>
      </c>
    </row>
    <row r="42" spans="1:78" s="6" customFormat="1" x14ac:dyDescent="0.3">
      <c r="A42" s="6">
        <v>45</v>
      </c>
      <c r="B42" s="6" t="s">
        <v>662</v>
      </c>
      <c r="C42" s="6" t="s">
        <v>294</v>
      </c>
      <c r="D42" s="6" t="s">
        <v>665</v>
      </c>
      <c r="E42" s="6">
        <v>2010</v>
      </c>
      <c r="F42" s="6" t="s">
        <v>667</v>
      </c>
      <c r="G42" s="6" t="s">
        <v>346</v>
      </c>
      <c r="H42" s="6" t="s">
        <v>359</v>
      </c>
      <c r="J42" s="6" t="s">
        <v>668</v>
      </c>
      <c r="K42" s="6" t="s">
        <v>669</v>
      </c>
      <c r="L42" s="6" t="s">
        <v>670</v>
      </c>
      <c r="BD42" s="6">
        <v>90.5</v>
      </c>
      <c r="BO42" s="6">
        <v>0.36</v>
      </c>
      <c r="BZ42" s="7">
        <f t="shared" ref="BZ42" si="10">(BO40-BO42)/BO40*100</f>
        <v>95.959595959595973</v>
      </c>
    </row>
    <row r="43" spans="1:78" s="6" customFormat="1" x14ac:dyDescent="0.3">
      <c r="A43" s="6">
        <v>45</v>
      </c>
      <c r="B43" s="6" t="s">
        <v>661</v>
      </c>
      <c r="C43" s="6" t="s">
        <v>294</v>
      </c>
      <c r="D43" s="6" t="s">
        <v>666</v>
      </c>
      <c r="E43" s="6">
        <v>2010</v>
      </c>
      <c r="F43" s="6" t="s">
        <v>667</v>
      </c>
      <c r="G43" s="6" t="s">
        <v>346</v>
      </c>
      <c r="H43" s="6" t="s">
        <v>359</v>
      </c>
      <c r="J43" s="6" t="s">
        <v>668</v>
      </c>
      <c r="K43" s="6" t="s">
        <v>669</v>
      </c>
      <c r="L43" s="6" t="s">
        <v>670</v>
      </c>
      <c r="BD43" s="6">
        <v>138.9</v>
      </c>
      <c r="BO43" s="6">
        <v>0.59</v>
      </c>
      <c r="BZ43" s="7">
        <f t="shared" ref="BZ43" si="11">(BO40-BO43)/BO40*100</f>
        <v>93.378226711560046</v>
      </c>
    </row>
    <row r="44" spans="1:78" s="8" customFormat="1" x14ac:dyDescent="0.3">
      <c r="A44" s="8">
        <v>49</v>
      </c>
      <c r="B44" s="8" t="s">
        <v>326</v>
      </c>
      <c r="C44" s="8" t="s">
        <v>705</v>
      </c>
      <c r="D44" s="8">
        <v>1.23</v>
      </c>
      <c r="E44" s="8" t="s">
        <v>706</v>
      </c>
      <c r="F44" s="8" t="s">
        <v>707</v>
      </c>
      <c r="G44" s="8" t="s">
        <v>708</v>
      </c>
      <c r="H44" s="8" t="s">
        <v>709</v>
      </c>
      <c r="L44" s="8" t="s">
        <v>710</v>
      </c>
      <c r="AX44" s="8">
        <v>0.18</v>
      </c>
      <c r="AZ44" s="8">
        <v>0.98</v>
      </c>
      <c r="BA44" s="8">
        <v>1.21</v>
      </c>
      <c r="BB44" s="8">
        <v>0.06</v>
      </c>
      <c r="BC44" s="8">
        <v>0.14000000000000001</v>
      </c>
      <c r="BD44" s="8">
        <v>33</v>
      </c>
    </row>
    <row r="45" spans="1:78" s="8" customFormat="1" x14ac:dyDescent="0.3">
      <c r="A45" s="8">
        <v>49</v>
      </c>
      <c r="B45" s="8" t="s">
        <v>700</v>
      </c>
      <c r="C45" s="8" t="s">
        <v>705</v>
      </c>
      <c r="D45" s="8">
        <v>1.23</v>
      </c>
      <c r="E45" s="8" t="s">
        <v>706</v>
      </c>
      <c r="F45" s="8" t="s">
        <v>707</v>
      </c>
      <c r="G45" s="8" t="s">
        <v>708</v>
      </c>
      <c r="H45" s="8" t="s">
        <v>709</v>
      </c>
      <c r="L45" s="8" t="s">
        <v>710</v>
      </c>
      <c r="AX45" s="8">
        <v>0.17</v>
      </c>
      <c r="AZ45" s="8">
        <v>1.02</v>
      </c>
      <c r="BA45" s="8">
        <v>1.1599999999999999</v>
      </c>
      <c r="BB45" s="8">
        <v>0.26</v>
      </c>
      <c r="BC45" s="8">
        <v>0.33</v>
      </c>
      <c r="BD45" s="8">
        <v>8</v>
      </c>
      <c r="BT45" s="8">
        <v>27</v>
      </c>
      <c r="BV45" s="8">
        <v>39</v>
      </c>
      <c r="BW45" s="8">
        <v>38</v>
      </c>
      <c r="BX45" s="8">
        <v>-156</v>
      </c>
      <c r="BY45" s="8">
        <v>-42</v>
      </c>
      <c r="BZ45" s="8">
        <v>82</v>
      </c>
    </row>
    <row r="46" spans="1:78" s="8" customFormat="1" x14ac:dyDescent="0.3">
      <c r="A46" s="8">
        <v>49</v>
      </c>
      <c r="B46" s="8" t="s">
        <v>701</v>
      </c>
      <c r="C46" s="8" t="s">
        <v>705</v>
      </c>
      <c r="D46" s="8">
        <v>1.23</v>
      </c>
      <c r="E46" s="8" t="s">
        <v>706</v>
      </c>
      <c r="F46" s="8" t="s">
        <v>707</v>
      </c>
      <c r="G46" s="8" t="s">
        <v>708</v>
      </c>
      <c r="H46" s="8" t="s">
        <v>709</v>
      </c>
      <c r="L46" s="8" t="s">
        <v>710</v>
      </c>
      <c r="AX46" s="8">
        <v>0.21</v>
      </c>
      <c r="AZ46" s="8">
        <v>0.85</v>
      </c>
      <c r="BA46" s="8">
        <v>1.1299999999999999</v>
      </c>
      <c r="BB46" s="8">
        <v>0.21</v>
      </c>
      <c r="BC46" s="8">
        <v>0.28000000000000003</v>
      </c>
      <c r="BD46" s="8">
        <v>8</v>
      </c>
      <c r="BT46" s="8">
        <v>42</v>
      </c>
      <c r="BV46" s="8">
        <v>66</v>
      </c>
      <c r="BW46" s="8">
        <v>62</v>
      </c>
      <c r="BX46" s="8">
        <v>-57</v>
      </c>
      <c r="BY46" s="8">
        <v>22</v>
      </c>
      <c r="BZ46" s="8">
        <v>93</v>
      </c>
    </row>
    <row r="47" spans="1:78" s="8" customFormat="1" x14ac:dyDescent="0.3">
      <c r="A47" s="8">
        <v>49</v>
      </c>
      <c r="B47" s="8" t="s">
        <v>702</v>
      </c>
      <c r="C47" s="8" t="s">
        <v>705</v>
      </c>
      <c r="D47" s="8">
        <v>1.23</v>
      </c>
      <c r="E47" s="8" t="s">
        <v>706</v>
      </c>
      <c r="F47" s="8" t="s">
        <v>707</v>
      </c>
      <c r="G47" s="8" t="s">
        <v>708</v>
      </c>
      <c r="H47" s="8" t="s">
        <v>709</v>
      </c>
      <c r="L47" s="8" t="s">
        <v>710</v>
      </c>
      <c r="AX47" s="8">
        <v>0.11</v>
      </c>
      <c r="AZ47" s="8">
        <v>0.73</v>
      </c>
      <c r="BA47" s="8">
        <v>0.93</v>
      </c>
      <c r="BB47" s="8">
        <v>0.08</v>
      </c>
      <c r="BC47" s="8">
        <v>0.17</v>
      </c>
      <c r="BD47" s="8">
        <v>5</v>
      </c>
      <c r="BT47" s="8">
        <v>56</v>
      </c>
      <c r="BV47" s="8">
        <v>58</v>
      </c>
      <c r="BW47" s="8">
        <v>58</v>
      </c>
      <c r="BX47" s="8">
        <v>36</v>
      </c>
      <c r="BY47" s="8">
        <v>53</v>
      </c>
      <c r="BZ47" s="8">
        <v>90</v>
      </c>
    </row>
    <row r="48" spans="1:78" s="8" customFormat="1" x14ac:dyDescent="0.3">
      <c r="A48" s="8">
        <v>49</v>
      </c>
      <c r="B48" s="8" t="s">
        <v>703</v>
      </c>
      <c r="C48" s="8" t="s">
        <v>705</v>
      </c>
      <c r="D48" s="8">
        <v>1.23</v>
      </c>
      <c r="E48" s="8" t="s">
        <v>706</v>
      </c>
      <c r="F48" s="8" t="s">
        <v>707</v>
      </c>
      <c r="G48" s="8" t="s">
        <v>708</v>
      </c>
      <c r="H48" s="8" t="s">
        <v>709</v>
      </c>
      <c r="L48" s="8" t="s">
        <v>710</v>
      </c>
      <c r="AX48" s="8">
        <v>0.12</v>
      </c>
      <c r="AZ48" s="8">
        <v>0.96</v>
      </c>
      <c r="BA48" s="8">
        <v>0.98</v>
      </c>
      <c r="BB48" s="8">
        <v>0.09</v>
      </c>
      <c r="BC48" s="8">
        <v>0.17</v>
      </c>
      <c r="BD48" s="8">
        <v>5</v>
      </c>
      <c r="BT48" s="8">
        <v>71</v>
      </c>
      <c r="BV48" s="8">
        <v>68</v>
      </c>
      <c r="BW48" s="8">
        <v>69</v>
      </c>
      <c r="BX48" s="8">
        <v>32</v>
      </c>
      <c r="BY48" s="8">
        <v>56</v>
      </c>
      <c r="BZ48" s="8">
        <v>94</v>
      </c>
    </row>
    <row r="49" spans="1:78" s="8" customFormat="1" x14ac:dyDescent="0.3">
      <c r="A49" s="8">
        <v>49</v>
      </c>
      <c r="B49" s="8" t="s">
        <v>704</v>
      </c>
      <c r="C49" s="8" t="s">
        <v>705</v>
      </c>
      <c r="D49" s="8">
        <v>1.23</v>
      </c>
      <c r="E49" s="8" t="s">
        <v>706</v>
      </c>
      <c r="F49" s="8" t="s">
        <v>707</v>
      </c>
      <c r="G49" s="8" t="s">
        <v>708</v>
      </c>
      <c r="H49" s="8" t="s">
        <v>709</v>
      </c>
      <c r="L49" s="8" t="s">
        <v>710</v>
      </c>
      <c r="AX49" s="8">
        <v>0.18</v>
      </c>
      <c r="AZ49" s="8">
        <v>0.86</v>
      </c>
      <c r="BA49" s="8">
        <v>1.02</v>
      </c>
      <c r="BB49" s="8">
        <v>0.09</v>
      </c>
      <c r="BC49" s="8">
        <v>0.17</v>
      </c>
      <c r="BD49" s="8">
        <v>10</v>
      </c>
      <c r="BT49" s="8">
        <v>39</v>
      </c>
      <c r="BV49" s="8">
        <v>43</v>
      </c>
      <c r="BW49" s="8">
        <v>43</v>
      </c>
      <c r="BX49" s="8">
        <v>20</v>
      </c>
      <c r="BY49" s="8">
        <v>32</v>
      </c>
      <c r="BZ49" s="8">
        <v>75</v>
      </c>
    </row>
    <row r="50" spans="1:78" s="4" customFormat="1" x14ac:dyDescent="0.3">
      <c r="A50" s="4">
        <v>59</v>
      </c>
      <c r="B50" s="4" t="s">
        <v>659</v>
      </c>
      <c r="C50" s="4" t="s">
        <v>294</v>
      </c>
      <c r="D50" s="4" t="s">
        <v>663</v>
      </c>
      <c r="E50" s="4">
        <v>2007</v>
      </c>
      <c r="F50" s="4" t="s">
        <v>667</v>
      </c>
      <c r="G50" s="4" t="s">
        <v>346</v>
      </c>
      <c r="H50" s="4" t="s">
        <v>359</v>
      </c>
      <c r="J50" s="4" t="s">
        <v>668</v>
      </c>
      <c r="K50" s="4" t="s">
        <v>669</v>
      </c>
      <c r="L50" s="4" t="s">
        <v>670</v>
      </c>
      <c r="AX50" s="4">
        <v>0.56999999999999995</v>
      </c>
      <c r="BA50" s="4">
        <v>3.87</v>
      </c>
      <c r="BC50" s="4">
        <v>0.57999999999999996</v>
      </c>
      <c r="BI50" s="4">
        <v>0.21</v>
      </c>
      <c r="BL50" s="4">
        <v>1.38</v>
      </c>
      <c r="BN50" s="4">
        <v>0.2</v>
      </c>
    </row>
    <row r="51" spans="1:78" s="4" customFormat="1" x14ac:dyDescent="0.3">
      <c r="A51" s="4">
        <v>59</v>
      </c>
      <c r="B51" s="4" t="s">
        <v>660</v>
      </c>
      <c r="C51" s="4" t="s">
        <v>294</v>
      </c>
      <c r="D51" s="4" t="s">
        <v>664</v>
      </c>
      <c r="E51" s="4">
        <v>2007</v>
      </c>
      <c r="F51" s="4" t="s">
        <v>667</v>
      </c>
      <c r="G51" s="4" t="s">
        <v>346</v>
      </c>
      <c r="H51" s="4" t="s">
        <v>359</v>
      </c>
      <c r="J51" s="4" t="s">
        <v>668</v>
      </c>
      <c r="K51" s="4" t="s">
        <v>669</v>
      </c>
      <c r="L51" s="4" t="s">
        <v>670</v>
      </c>
      <c r="AX51" s="4">
        <v>1.1000000000000001</v>
      </c>
      <c r="BA51" s="4">
        <v>5.85</v>
      </c>
      <c r="BC51" s="4">
        <v>0.64</v>
      </c>
      <c r="BI51" s="4">
        <v>0.06</v>
      </c>
      <c r="BL51" s="4">
        <v>0.39</v>
      </c>
      <c r="BN51" s="4">
        <v>0.04</v>
      </c>
      <c r="BT51" s="5">
        <f>(BI50-BI51)/BI50*100</f>
        <v>71.428571428571431</v>
      </c>
      <c r="BW51" s="5">
        <f>(BL50-BL51)/BL50*100</f>
        <v>71.739130434782609</v>
      </c>
      <c r="BY51" s="5">
        <f>(BN50-BN51)/BN50*100</f>
        <v>80</v>
      </c>
    </row>
    <row r="52" spans="1:78" s="4" customFormat="1" x14ac:dyDescent="0.3">
      <c r="A52" s="4">
        <v>59</v>
      </c>
      <c r="B52" s="4" t="s">
        <v>662</v>
      </c>
      <c r="C52" s="4" t="s">
        <v>294</v>
      </c>
      <c r="D52" s="4" t="s">
        <v>665</v>
      </c>
      <c r="E52" s="4">
        <v>2007</v>
      </c>
      <c r="F52" s="4" t="s">
        <v>667</v>
      </c>
      <c r="G52" s="4" t="s">
        <v>346</v>
      </c>
      <c r="H52" s="4" t="s">
        <v>359</v>
      </c>
      <c r="J52" s="4" t="s">
        <v>668</v>
      </c>
      <c r="K52" s="4" t="s">
        <v>669</v>
      </c>
      <c r="L52" s="4" t="s">
        <v>670</v>
      </c>
      <c r="AX52" s="4">
        <v>1.34</v>
      </c>
      <c r="BA52" s="4">
        <v>3.99</v>
      </c>
      <c r="BC52" s="4">
        <v>0.35</v>
      </c>
      <c r="BI52" s="4">
        <v>0.15</v>
      </c>
      <c r="BL52" s="4">
        <v>0.82</v>
      </c>
      <c r="BN52" s="4">
        <v>0.08</v>
      </c>
      <c r="BT52" s="5">
        <f>(BI50-BI52)/BI50*100</f>
        <v>28.571428571428569</v>
      </c>
      <c r="BW52" s="5">
        <f>(BL50-BL52)/BL50*100</f>
        <v>40.579710144927532</v>
      </c>
      <c r="BY52" s="5">
        <f>(BN50-BN52)/BN50*100</f>
        <v>60</v>
      </c>
    </row>
    <row r="53" spans="1:78" s="4" customFormat="1" x14ac:dyDescent="0.3">
      <c r="A53" s="4">
        <v>59</v>
      </c>
      <c r="B53" s="4" t="s">
        <v>661</v>
      </c>
      <c r="C53" s="4" t="s">
        <v>294</v>
      </c>
      <c r="D53" s="4" t="s">
        <v>666</v>
      </c>
      <c r="E53" s="4">
        <v>2007</v>
      </c>
      <c r="F53" s="4" t="s">
        <v>667</v>
      </c>
      <c r="G53" s="4" t="s">
        <v>346</v>
      </c>
      <c r="H53" s="4" t="s">
        <v>359</v>
      </c>
      <c r="J53" s="4" t="s">
        <v>668</v>
      </c>
      <c r="K53" s="4" t="s">
        <v>669</v>
      </c>
      <c r="L53" s="4" t="s">
        <v>670</v>
      </c>
      <c r="AX53" s="4">
        <v>0.32</v>
      </c>
      <c r="BA53" s="4">
        <v>4.2300000000000004</v>
      </c>
      <c r="BC53" s="4">
        <v>0.4</v>
      </c>
      <c r="BI53" s="4">
        <v>0.11</v>
      </c>
      <c r="BL53" s="4">
        <v>0.91</v>
      </c>
      <c r="BN53" s="4">
        <v>0.08</v>
      </c>
      <c r="BT53" s="5">
        <f>(BI50-BI53)/BI50*100</f>
        <v>47.619047619047613</v>
      </c>
      <c r="BW53" s="5">
        <f>(BL50-BL53)/BL50*100</f>
        <v>34.057971014492743</v>
      </c>
      <c r="BY53" s="5">
        <f>(BN50-BN53)/BN50*100</f>
        <v>60</v>
      </c>
    </row>
    <row r="54" spans="1:78" s="4" customFormat="1" x14ac:dyDescent="0.3">
      <c r="A54" s="4">
        <v>59</v>
      </c>
      <c r="B54" s="4" t="s">
        <v>659</v>
      </c>
      <c r="C54" s="4" t="s">
        <v>294</v>
      </c>
      <c r="D54" s="4" t="s">
        <v>663</v>
      </c>
      <c r="E54" s="4">
        <v>2008</v>
      </c>
      <c r="F54" s="4" t="s">
        <v>667</v>
      </c>
      <c r="G54" s="4" t="s">
        <v>346</v>
      </c>
      <c r="H54" s="4" t="s">
        <v>359</v>
      </c>
      <c r="J54" s="4" t="s">
        <v>668</v>
      </c>
      <c r="K54" s="4" t="s">
        <v>669</v>
      </c>
      <c r="L54" s="4" t="s">
        <v>670</v>
      </c>
      <c r="AX54" s="4">
        <v>3.7</v>
      </c>
      <c r="BA54" s="4">
        <v>68.81</v>
      </c>
      <c r="BC54" s="4">
        <v>15.59</v>
      </c>
      <c r="BI54" s="4">
        <v>6.02</v>
      </c>
      <c r="BL54" s="4">
        <v>112.58</v>
      </c>
      <c r="BN54" s="4">
        <v>25.73</v>
      </c>
    </row>
    <row r="55" spans="1:78" s="4" customFormat="1" x14ac:dyDescent="0.3">
      <c r="A55" s="4">
        <v>59</v>
      </c>
      <c r="B55" s="4" t="s">
        <v>660</v>
      </c>
      <c r="C55" s="4" t="s">
        <v>294</v>
      </c>
      <c r="D55" s="4" t="s">
        <v>664</v>
      </c>
      <c r="E55" s="4">
        <v>2008</v>
      </c>
      <c r="F55" s="4" t="s">
        <v>667</v>
      </c>
      <c r="G55" s="4" t="s">
        <v>346</v>
      </c>
      <c r="H55" s="4" t="s">
        <v>359</v>
      </c>
      <c r="J55" s="4" t="s">
        <v>668</v>
      </c>
      <c r="K55" s="4" t="s">
        <v>669</v>
      </c>
      <c r="L55" s="4" t="s">
        <v>670</v>
      </c>
      <c r="AX55" s="4">
        <v>3.15</v>
      </c>
      <c r="BA55" s="4">
        <v>10.64</v>
      </c>
      <c r="BC55" s="4">
        <v>2.4900000000000002</v>
      </c>
      <c r="BI55" s="4">
        <v>2.16</v>
      </c>
      <c r="BL55" s="4">
        <v>7.29</v>
      </c>
      <c r="BN55" s="4">
        <v>1.72</v>
      </c>
      <c r="BT55" s="5">
        <f t="shared" ref="BT55" si="12">(BI54-BI55)/BI54*100</f>
        <v>64.119601328903656</v>
      </c>
      <c r="BW55" s="5">
        <f t="shared" ref="BW55" si="13">(BL54-BL55)/BL54*100</f>
        <v>93.524604725528505</v>
      </c>
      <c r="BY55" s="5">
        <f t="shared" ref="BY55" si="14">(BN54-BN55)/BN54*100</f>
        <v>93.31519626894675</v>
      </c>
    </row>
    <row r="56" spans="1:78" s="4" customFormat="1" x14ac:dyDescent="0.3">
      <c r="A56" s="4">
        <v>59</v>
      </c>
      <c r="B56" s="4" t="s">
        <v>662</v>
      </c>
      <c r="C56" s="4" t="s">
        <v>294</v>
      </c>
      <c r="D56" s="4" t="s">
        <v>665</v>
      </c>
      <c r="E56" s="4">
        <v>2008</v>
      </c>
      <c r="F56" s="4" t="s">
        <v>667</v>
      </c>
      <c r="G56" s="4" t="s">
        <v>346</v>
      </c>
      <c r="H56" s="4" t="s">
        <v>359</v>
      </c>
      <c r="J56" s="4" t="s">
        <v>668</v>
      </c>
      <c r="K56" s="4" t="s">
        <v>669</v>
      </c>
      <c r="L56" s="4" t="s">
        <v>670</v>
      </c>
      <c r="AX56" s="4">
        <v>2.04</v>
      </c>
      <c r="BA56" s="4">
        <v>7.99</v>
      </c>
      <c r="BC56" s="4">
        <v>2.08</v>
      </c>
      <c r="BI56" s="4">
        <v>2.29</v>
      </c>
      <c r="BL56" s="4">
        <v>8.6999999999999993</v>
      </c>
      <c r="BN56" s="4">
        <v>2.2599999999999998</v>
      </c>
      <c r="BT56" s="5">
        <f t="shared" ref="BT56" si="15">(BI54-BI56)/BI54*100</f>
        <v>61.96013289036545</v>
      </c>
      <c r="BW56" s="5">
        <f t="shared" ref="BW56" si="16">(BL54-BL56)/BL54*100</f>
        <v>92.27216201812044</v>
      </c>
      <c r="BY56" s="5">
        <f t="shared" ref="BY56" si="17">(BN54-BN56)/BN54*100</f>
        <v>91.216478818499809</v>
      </c>
    </row>
    <row r="57" spans="1:78" s="4" customFormat="1" x14ac:dyDescent="0.3">
      <c r="A57" s="4">
        <v>59</v>
      </c>
      <c r="B57" s="4" t="s">
        <v>661</v>
      </c>
      <c r="C57" s="4" t="s">
        <v>294</v>
      </c>
      <c r="D57" s="4" t="s">
        <v>666</v>
      </c>
      <c r="E57" s="4">
        <v>2008</v>
      </c>
      <c r="F57" s="4" t="s">
        <v>667</v>
      </c>
      <c r="G57" s="4" t="s">
        <v>346</v>
      </c>
      <c r="H57" s="4" t="s">
        <v>359</v>
      </c>
      <c r="J57" s="4" t="s">
        <v>668</v>
      </c>
      <c r="K57" s="4" t="s">
        <v>669</v>
      </c>
      <c r="L57" s="4" t="s">
        <v>670</v>
      </c>
      <c r="AX57" s="4">
        <v>0.82</v>
      </c>
      <c r="BA57" s="4">
        <v>4.71</v>
      </c>
      <c r="BC57" s="4">
        <v>1.22</v>
      </c>
      <c r="BI57" s="4">
        <v>1.0900000000000001</v>
      </c>
      <c r="BL57" s="4">
        <v>6.15</v>
      </c>
      <c r="BN57" s="4">
        <v>1.69</v>
      </c>
      <c r="BT57" s="5">
        <f t="shared" ref="BT57" si="18">(BI54-BI57)/BI54*100</f>
        <v>81.893687707641192</v>
      </c>
      <c r="BW57" s="5">
        <f t="shared" ref="BW57" si="19">(BL54-BL57)/BL54*100</f>
        <v>94.53721797832651</v>
      </c>
      <c r="BY57" s="5">
        <f t="shared" ref="BY57" si="20">(BN54-BN57)/BN54*100</f>
        <v>93.431791682860464</v>
      </c>
    </row>
    <row r="58" spans="1:78" s="4" customFormat="1" x14ac:dyDescent="0.3">
      <c r="A58" s="4">
        <v>59</v>
      </c>
      <c r="B58" s="4" t="s">
        <v>659</v>
      </c>
      <c r="C58" s="4" t="s">
        <v>294</v>
      </c>
      <c r="D58" s="4" t="s">
        <v>663</v>
      </c>
      <c r="E58" s="4">
        <v>2009</v>
      </c>
      <c r="F58" s="4" t="s">
        <v>667</v>
      </c>
      <c r="G58" s="4" t="s">
        <v>346</v>
      </c>
      <c r="H58" s="4" t="s">
        <v>359</v>
      </c>
      <c r="J58" s="4" t="s">
        <v>668</v>
      </c>
      <c r="K58" s="4" t="s">
        <v>669</v>
      </c>
      <c r="L58" s="4" t="s">
        <v>670</v>
      </c>
      <c r="AX58" s="4">
        <v>0.16</v>
      </c>
      <c r="BA58" s="4">
        <v>17.46</v>
      </c>
      <c r="BC58" s="4">
        <v>5.74</v>
      </c>
      <c r="BI58" s="4">
        <v>0.18</v>
      </c>
      <c r="BL58" s="4">
        <v>21.15</v>
      </c>
      <c r="BN58" s="4">
        <v>7.06</v>
      </c>
    </row>
    <row r="59" spans="1:78" s="4" customFormat="1" x14ac:dyDescent="0.3">
      <c r="A59" s="4">
        <v>59</v>
      </c>
      <c r="B59" s="4" t="s">
        <v>660</v>
      </c>
      <c r="C59" s="4" t="s">
        <v>294</v>
      </c>
      <c r="D59" s="4" t="s">
        <v>664</v>
      </c>
      <c r="E59" s="4">
        <v>2009</v>
      </c>
      <c r="F59" s="4" t="s">
        <v>667</v>
      </c>
      <c r="G59" s="4" t="s">
        <v>346</v>
      </c>
      <c r="H59" s="4" t="s">
        <v>359</v>
      </c>
      <c r="J59" s="4" t="s">
        <v>668</v>
      </c>
      <c r="K59" s="4" t="s">
        <v>669</v>
      </c>
      <c r="L59" s="4" t="s">
        <v>670</v>
      </c>
      <c r="AX59" s="4">
        <v>0.18</v>
      </c>
      <c r="BA59" s="4">
        <v>4.25</v>
      </c>
      <c r="BC59" s="4">
        <v>1</v>
      </c>
      <c r="BI59" s="4">
        <v>0.05</v>
      </c>
      <c r="BL59" s="4">
        <v>1.39</v>
      </c>
      <c r="BN59" s="4">
        <v>0.32</v>
      </c>
      <c r="BT59" s="5">
        <f t="shared" ref="BT59" si="21">(BI58-BI59)/BI58*100</f>
        <v>72.222222222222229</v>
      </c>
      <c r="BW59" s="5">
        <f t="shared" ref="BW59" si="22">(BL58-BL59)/BL58*100</f>
        <v>93.427895981087474</v>
      </c>
      <c r="BY59" s="5">
        <f t="shared" ref="BY59" si="23">(BN58-BN59)/BN58*100</f>
        <v>95.467422096317279</v>
      </c>
    </row>
    <row r="60" spans="1:78" s="4" customFormat="1" x14ac:dyDescent="0.3">
      <c r="A60" s="4">
        <v>59</v>
      </c>
      <c r="B60" s="4" t="s">
        <v>662</v>
      </c>
      <c r="C60" s="4" t="s">
        <v>294</v>
      </c>
      <c r="D60" s="4" t="s">
        <v>665</v>
      </c>
      <c r="E60" s="4">
        <v>2009</v>
      </c>
      <c r="F60" s="4" t="s">
        <v>667</v>
      </c>
      <c r="G60" s="4" t="s">
        <v>346</v>
      </c>
      <c r="H60" s="4" t="s">
        <v>359</v>
      </c>
      <c r="J60" s="4" t="s">
        <v>668</v>
      </c>
      <c r="K60" s="4" t="s">
        <v>669</v>
      </c>
      <c r="L60" s="4" t="s">
        <v>670</v>
      </c>
      <c r="AX60" s="4">
        <v>0.16</v>
      </c>
      <c r="BA60" s="4">
        <v>5.05</v>
      </c>
      <c r="BC60" s="4">
        <v>0.78</v>
      </c>
      <c r="BI60" s="4">
        <v>0.03</v>
      </c>
      <c r="BL60" s="4">
        <v>1.76</v>
      </c>
      <c r="BN60" s="4">
        <v>0.31</v>
      </c>
      <c r="BT60" s="5">
        <f t="shared" ref="BT60" si="24">(BI58-BI60)/BI58*100</f>
        <v>83.333333333333343</v>
      </c>
      <c r="BW60" s="5">
        <f t="shared" ref="BW60" si="25">(BL58-BL60)/BL58*100</f>
        <v>91.678486997635929</v>
      </c>
      <c r="BY60" s="5">
        <f t="shared" ref="BY60" si="26">(BN58-BN60)/BN58*100</f>
        <v>95.609065155807372</v>
      </c>
    </row>
    <row r="61" spans="1:78" s="4" customFormat="1" x14ac:dyDescent="0.3">
      <c r="A61" s="4">
        <v>59</v>
      </c>
      <c r="B61" s="4" t="s">
        <v>661</v>
      </c>
      <c r="C61" s="4" t="s">
        <v>294</v>
      </c>
      <c r="D61" s="4" t="s">
        <v>666</v>
      </c>
      <c r="E61" s="4">
        <v>2009</v>
      </c>
      <c r="F61" s="4" t="s">
        <v>667</v>
      </c>
      <c r="G61" s="4" t="s">
        <v>346</v>
      </c>
      <c r="H61" s="4" t="s">
        <v>359</v>
      </c>
      <c r="J61" s="4" t="s">
        <v>668</v>
      </c>
      <c r="K61" s="4" t="s">
        <v>669</v>
      </c>
      <c r="L61" s="4" t="s">
        <v>670</v>
      </c>
      <c r="AX61" s="4">
        <v>0.04</v>
      </c>
      <c r="BA61" s="4">
        <v>2.2400000000000002</v>
      </c>
      <c r="BC61" s="4">
        <v>0.53</v>
      </c>
      <c r="BI61" s="4">
        <v>0.04</v>
      </c>
      <c r="BL61" s="4">
        <v>1.39</v>
      </c>
      <c r="BN61" s="4">
        <v>0.34</v>
      </c>
      <c r="BT61" s="5">
        <f t="shared" ref="BT61" si="27">(BI58-BI61)/BI58*100</f>
        <v>77.777777777777771</v>
      </c>
      <c r="BW61" s="5">
        <f t="shared" ref="BW61" si="28">(BL58-BL61)/BL58*100</f>
        <v>93.427895981087474</v>
      </c>
      <c r="BY61" s="5">
        <f t="shared" ref="BY61" si="29">(BN58-BN61)/BN58*100</f>
        <v>95.184135977337121</v>
      </c>
    </row>
    <row r="62" spans="1:78" s="4" customFormat="1" x14ac:dyDescent="0.3">
      <c r="A62" s="4">
        <v>59</v>
      </c>
      <c r="B62" s="4" t="s">
        <v>659</v>
      </c>
      <c r="C62" s="4" t="s">
        <v>294</v>
      </c>
      <c r="D62" s="4" t="s">
        <v>663</v>
      </c>
      <c r="E62" s="4">
        <v>2010</v>
      </c>
      <c r="F62" s="4" t="s">
        <v>667</v>
      </c>
      <c r="G62" s="4" t="s">
        <v>346</v>
      </c>
      <c r="H62" s="4" t="s">
        <v>359</v>
      </c>
      <c r="J62" s="4" t="s">
        <v>668</v>
      </c>
      <c r="K62" s="4" t="s">
        <v>669</v>
      </c>
      <c r="L62" s="4" t="s">
        <v>670</v>
      </c>
      <c r="AX62" s="4">
        <v>2.16</v>
      </c>
      <c r="BA62" s="4">
        <v>12.87</v>
      </c>
      <c r="BC62" s="4">
        <v>1.58</v>
      </c>
      <c r="BI62" s="4">
        <v>8.7200000000000006</v>
      </c>
      <c r="BL62" s="4">
        <v>48.47</v>
      </c>
      <c r="BN62" s="4">
        <v>5.82</v>
      </c>
    </row>
    <row r="63" spans="1:78" s="4" customFormat="1" x14ac:dyDescent="0.3">
      <c r="A63" s="4">
        <v>59</v>
      </c>
      <c r="B63" s="4" t="s">
        <v>660</v>
      </c>
      <c r="C63" s="4" t="s">
        <v>294</v>
      </c>
      <c r="D63" s="4" t="s">
        <v>664</v>
      </c>
      <c r="E63" s="4">
        <v>2010</v>
      </c>
      <c r="F63" s="4" t="s">
        <v>667</v>
      </c>
      <c r="G63" s="4" t="s">
        <v>346</v>
      </c>
      <c r="H63" s="4" t="s">
        <v>359</v>
      </c>
      <c r="J63" s="4" t="s">
        <v>668</v>
      </c>
      <c r="K63" s="4" t="s">
        <v>669</v>
      </c>
      <c r="L63" s="4" t="s">
        <v>670</v>
      </c>
      <c r="AX63" s="4">
        <v>1.76</v>
      </c>
      <c r="BA63" s="4">
        <v>6.29</v>
      </c>
      <c r="BC63" s="4">
        <v>0.89</v>
      </c>
      <c r="BI63" s="4">
        <v>3.15</v>
      </c>
      <c r="BL63" s="4">
        <v>11.17</v>
      </c>
      <c r="BN63" s="4">
        <v>1.58</v>
      </c>
      <c r="BT63" s="5">
        <f t="shared" ref="BT63" si="30">(BI62-BI63)/BI62*100</f>
        <v>63.87614678899083</v>
      </c>
      <c r="BW63" s="5">
        <f t="shared" ref="BW63" si="31">(BL62-BL63)/BL62*100</f>
        <v>76.954817412832682</v>
      </c>
      <c r="BY63" s="5">
        <f t="shared" ref="BY63" si="32">(BN62-BN63)/BN62*100</f>
        <v>72.852233676975942</v>
      </c>
    </row>
    <row r="64" spans="1:78" s="4" customFormat="1" x14ac:dyDescent="0.3">
      <c r="A64" s="4">
        <v>59</v>
      </c>
      <c r="B64" s="4" t="s">
        <v>662</v>
      </c>
      <c r="C64" s="4" t="s">
        <v>294</v>
      </c>
      <c r="D64" s="4" t="s">
        <v>665</v>
      </c>
      <c r="E64" s="4">
        <v>2010</v>
      </c>
      <c r="F64" s="4" t="s">
        <v>667</v>
      </c>
      <c r="G64" s="4" t="s">
        <v>346</v>
      </c>
      <c r="H64" s="4" t="s">
        <v>359</v>
      </c>
      <c r="J64" s="4" t="s">
        <v>668</v>
      </c>
      <c r="K64" s="4" t="s">
        <v>669</v>
      </c>
      <c r="L64" s="4" t="s">
        <v>670</v>
      </c>
      <c r="AX64" s="4">
        <v>1.05</v>
      </c>
      <c r="BA64" s="4">
        <v>6.36</v>
      </c>
      <c r="BC64" s="4">
        <v>0.5</v>
      </c>
      <c r="BI64" s="4">
        <v>2.66</v>
      </c>
      <c r="BL64" s="4">
        <v>17.79</v>
      </c>
      <c r="BN64" s="4">
        <v>1.31</v>
      </c>
      <c r="BT64" s="5">
        <f t="shared" ref="BT64" si="33">(BI62-BI64)/BI62*100</f>
        <v>69.495412844036693</v>
      </c>
      <c r="BW64" s="5">
        <f t="shared" ref="BW64" si="34">(BL62-BL64)/BL62*100</f>
        <v>63.296884670930474</v>
      </c>
      <c r="BY64" s="5">
        <f t="shared" ref="BY64" si="35">(BN62-BN64)/BN62*100</f>
        <v>77.491408934707891</v>
      </c>
    </row>
    <row r="65" spans="1:77" s="4" customFormat="1" x14ac:dyDescent="0.3">
      <c r="A65" s="4">
        <v>59</v>
      </c>
      <c r="B65" s="4" t="s">
        <v>661</v>
      </c>
      <c r="C65" s="4" t="s">
        <v>294</v>
      </c>
      <c r="D65" s="4" t="s">
        <v>666</v>
      </c>
      <c r="E65" s="4">
        <v>2010</v>
      </c>
      <c r="F65" s="4" t="s">
        <v>667</v>
      </c>
      <c r="G65" s="4" t="s">
        <v>346</v>
      </c>
      <c r="H65" s="4" t="s">
        <v>359</v>
      </c>
      <c r="J65" s="4" t="s">
        <v>668</v>
      </c>
      <c r="K65" s="4" t="s">
        <v>669</v>
      </c>
      <c r="L65" s="4" t="s">
        <v>670</v>
      </c>
      <c r="AX65" s="4">
        <v>0.95</v>
      </c>
      <c r="BA65" s="4">
        <v>6.13</v>
      </c>
      <c r="BC65" s="4">
        <v>0.43</v>
      </c>
      <c r="BI65" s="4">
        <v>3</v>
      </c>
      <c r="BL65" s="4">
        <v>16.739999999999998</v>
      </c>
      <c r="BN65" s="4">
        <v>1.26</v>
      </c>
      <c r="BT65" s="5">
        <f t="shared" ref="BT65" si="36">(BI62-BI65)/BI62*100</f>
        <v>65.596330275229363</v>
      </c>
      <c r="BW65" s="5">
        <f t="shared" ref="BW65" si="37">(BL62-BL65)/BL62*100</f>
        <v>65.463173096760883</v>
      </c>
      <c r="BY65" s="5">
        <f t="shared" ref="BY65" si="38">(BN62-BN65)/BN62*100</f>
        <v>78.350515463917532</v>
      </c>
    </row>
    <row r="66" spans="1:77" s="4" customFormat="1" x14ac:dyDescent="0.3">
      <c r="A66" s="4">
        <v>59</v>
      </c>
      <c r="B66" s="4" t="s">
        <v>659</v>
      </c>
      <c r="C66" s="4" t="s">
        <v>294</v>
      </c>
      <c r="D66" s="4" t="s">
        <v>663</v>
      </c>
      <c r="E66" s="4">
        <v>2011</v>
      </c>
      <c r="F66" s="4" t="s">
        <v>667</v>
      </c>
      <c r="G66" s="4" t="s">
        <v>346</v>
      </c>
      <c r="H66" s="4" t="s">
        <v>359</v>
      </c>
      <c r="J66" s="4" t="s">
        <v>668</v>
      </c>
      <c r="K66" s="4" t="s">
        <v>669</v>
      </c>
      <c r="L66" s="4" t="s">
        <v>670</v>
      </c>
      <c r="AX66" s="4">
        <v>0.8</v>
      </c>
      <c r="BA66" s="4">
        <v>9.17</v>
      </c>
      <c r="BC66" s="4">
        <v>2.36</v>
      </c>
      <c r="BI66" s="4">
        <v>1.04</v>
      </c>
      <c r="BL66" s="4">
        <v>11.64</v>
      </c>
      <c r="BN66" s="4">
        <v>2.4300000000000002</v>
      </c>
    </row>
    <row r="67" spans="1:77" s="4" customFormat="1" x14ac:dyDescent="0.3">
      <c r="A67" s="4">
        <v>59</v>
      </c>
      <c r="B67" s="4" t="s">
        <v>660</v>
      </c>
      <c r="C67" s="4" t="s">
        <v>294</v>
      </c>
      <c r="D67" s="4" t="s">
        <v>664</v>
      </c>
      <c r="E67" s="4">
        <v>2011</v>
      </c>
      <c r="F67" s="4" t="s">
        <v>667</v>
      </c>
      <c r="G67" s="4" t="s">
        <v>346</v>
      </c>
      <c r="H67" s="4" t="s">
        <v>359</v>
      </c>
      <c r="J67" s="4" t="s">
        <v>668</v>
      </c>
      <c r="K67" s="4" t="s">
        <v>669</v>
      </c>
      <c r="L67" s="4" t="s">
        <v>670</v>
      </c>
      <c r="AX67" s="4">
        <v>0.64</v>
      </c>
      <c r="BA67" s="4">
        <v>8.0500000000000007</v>
      </c>
      <c r="BC67" s="4">
        <v>1.42</v>
      </c>
      <c r="BI67" s="4">
        <v>0.42</v>
      </c>
      <c r="BL67" s="4">
        <v>5.0599999999999996</v>
      </c>
      <c r="BN67" s="4">
        <v>0.92</v>
      </c>
      <c r="BT67" s="5">
        <f t="shared" ref="BT67" si="39">(BI66-BI67)/BI66*100</f>
        <v>59.615384615384627</v>
      </c>
      <c r="BW67" s="5">
        <f t="shared" ref="BW67" si="40">(BL66-BL67)/BL66*100</f>
        <v>56.529209621993139</v>
      </c>
      <c r="BY67" s="5">
        <f t="shared" ref="BY67" si="41">(BN66-BN67)/BN66*100</f>
        <v>62.139917695473258</v>
      </c>
    </row>
    <row r="68" spans="1:77" s="4" customFormat="1" x14ac:dyDescent="0.3">
      <c r="A68" s="4">
        <v>59</v>
      </c>
      <c r="B68" s="4" t="s">
        <v>662</v>
      </c>
      <c r="C68" s="4" t="s">
        <v>294</v>
      </c>
      <c r="D68" s="4" t="s">
        <v>665</v>
      </c>
      <c r="E68" s="4">
        <v>2011</v>
      </c>
      <c r="F68" s="4" t="s">
        <v>667</v>
      </c>
      <c r="G68" s="4" t="s">
        <v>346</v>
      </c>
      <c r="H68" s="4" t="s">
        <v>359</v>
      </c>
      <c r="J68" s="4" t="s">
        <v>668</v>
      </c>
      <c r="K68" s="4" t="s">
        <v>669</v>
      </c>
      <c r="L68" s="4" t="s">
        <v>670</v>
      </c>
      <c r="AX68" s="4">
        <v>0.48</v>
      </c>
      <c r="BA68" s="4">
        <v>7.83</v>
      </c>
      <c r="BC68" s="4">
        <v>1.02</v>
      </c>
      <c r="BI68" s="4">
        <v>0.36</v>
      </c>
      <c r="BL68" s="4">
        <v>6.68</v>
      </c>
      <c r="BN68" s="4">
        <v>0.73</v>
      </c>
      <c r="BT68" s="5">
        <f t="shared" ref="BT68" si="42">(BI66-BI68)/BI66*100</f>
        <v>65.384615384615387</v>
      </c>
      <c r="BW68" s="5">
        <f t="shared" ref="BW68" si="43">(BL66-BL68)/BL66*100</f>
        <v>42.611683848797256</v>
      </c>
      <c r="BY68" s="5">
        <f t="shared" ref="BY68" si="44">(BN66-BN68)/BN66*100</f>
        <v>69.958847736625515</v>
      </c>
    </row>
    <row r="69" spans="1:77" s="4" customFormat="1" x14ac:dyDescent="0.3">
      <c r="A69" s="4">
        <v>59</v>
      </c>
      <c r="B69" s="4" t="s">
        <v>661</v>
      </c>
      <c r="C69" s="4" t="s">
        <v>294</v>
      </c>
      <c r="D69" s="4" t="s">
        <v>666</v>
      </c>
      <c r="E69" s="4">
        <v>2011</v>
      </c>
      <c r="F69" s="4" t="s">
        <v>667</v>
      </c>
      <c r="G69" s="4" t="s">
        <v>346</v>
      </c>
      <c r="H69" s="4" t="s">
        <v>359</v>
      </c>
      <c r="J69" s="4" t="s">
        <v>668</v>
      </c>
      <c r="K69" s="4" t="s">
        <v>669</v>
      </c>
      <c r="L69" s="4" t="s">
        <v>670</v>
      </c>
      <c r="AX69" s="4">
        <v>0.28000000000000003</v>
      </c>
      <c r="BA69" s="4">
        <v>6.31</v>
      </c>
      <c r="BC69" s="4">
        <v>0.5</v>
      </c>
      <c r="BI69" s="4">
        <v>0.21</v>
      </c>
      <c r="BL69" s="4">
        <v>5.19</v>
      </c>
      <c r="BN69" s="4">
        <v>0.4</v>
      </c>
      <c r="BT69" s="5">
        <f t="shared" ref="BT69" si="45">(BI66-BI69)/BI66*100</f>
        <v>79.807692307692307</v>
      </c>
      <c r="BW69" s="5">
        <f t="shared" ref="BW69" si="46">(BL66-BL69)/BL66*100</f>
        <v>55.412371134020624</v>
      </c>
      <c r="BY69" s="5">
        <f t="shared" ref="BY69" si="47">(BN66-BN69)/BN66*100</f>
        <v>83.539094650205769</v>
      </c>
    </row>
    <row r="70" spans="1:77" s="6" customFormat="1" x14ac:dyDescent="0.3">
      <c r="A70" s="6">
        <v>63</v>
      </c>
      <c r="B70" s="6" t="s">
        <v>863</v>
      </c>
      <c r="C70" s="6" t="s">
        <v>870</v>
      </c>
      <c r="E70" s="6" t="s">
        <v>861</v>
      </c>
      <c r="F70" s="6" t="s">
        <v>859</v>
      </c>
      <c r="G70" s="6" t="s">
        <v>860</v>
      </c>
      <c r="J70" s="6" t="s">
        <v>862</v>
      </c>
      <c r="K70" s="6" t="s">
        <v>869</v>
      </c>
      <c r="L70" s="6" t="s">
        <v>871</v>
      </c>
      <c r="BX70" s="6">
        <v>40</v>
      </c>
      <c r="BY70" s="6">
        <v>57</v>
      </c>
    </row>
    <row r="71" spans="1:77" s="6" customFormat="1" x14ac:dyDescent="0.3">
      <c r="A71" s="6">
        <v>63</v>
      </c>
      <c r="B71" s="6" t="s">
        <v>864</v>
      </c>
      <c r="C71" s="6" t="s">
        <v>870</v>
      </c>
      <c r="E71" s="6" t="s">
        <v>861</v>
      </c>
      <c r="F71" s="6" t="s">
        <v>859</v>
      </c>
      <c r="G71" s="6" t="s">
        <v>860</v>
      </c>
      <c r="J71" s="6" t="s">
        <v>862</v>
      </c>
      <c r="K71" s="6" t="s">
        <v>869</v>
      </c>
      <c r="L71" s="6" t="s">
        <v>871</v>
      </c>
      <c r="BX71" s="6">
        <v>68</v>
      </c>
      <c r="BY71" s="6">
        <v>79</v>
      </c>
    </row>
    <row r="72" spans="1:77" s="6" customFormat="1" x14ac:dyDescent="0.3">
      <c r="A72" s="6">
        <v>63</v>
      </c>
      <c r="B72" s="6" t="s">
        <v>865</v>
      </c>
      <c r="C72" s="6" t="s">
        <v>870</v>
      </c>
      <c r="E72" s="6" t="s">
        <v>861</v>
      </c>
      <c r="F72" s="6" t="s">
        <v>859</v>
      </c>
      <c r="G72" s="6" t="s">
        <v>860</v>
      </c>
      <c r="J72" s="6" t="s">
        <v>862</v>
      </c>
      <c r="K72" s="6" t="s">
        <v>869</v>
      </c>
      <c r="L72" s="6" t="s">
        <v>871</v>
      </c>
      <c r="BX72" s="6">
        <v>46</v>
      </c>
      <c r="BY72" s="6">
        <v>61</v>
      </c>
    </row>
    <row r="73" spans="1:77" s="6" customFormat="1" x14ac:dyDescent="0.3">
      <c r="A73" s="6">
        <v>63</v>
      </c>
      <c r="B73" s="6" t="s">
        <v>863</v>
      </c>
      <c r="C73" s="6" t="s">
        <v>870</v>
      </c>
      <c r="E73" s="6" t="s">
        <v>866</v>
      </c>
      <c r="F73" s="6" t="s">
        <v>859</v>
      </c>
      <c r="G73" s="6" t="s">
        <v>860</v>
      </c>
      <c r="J73" s="6" t="s">
        <v>862</v>
      </c>
      <c r="K73" s="6" t="s">
        <v>869</v>
      </c>
      <c r="L73" s="6" t="s">
        <v>871</v>
      </c>
      <c r="BX73" s="6">
        <v>-64</v>
      </c>
      <c r="BY73" s="6">
        <v>13</v>
      </c>
    </row>
    <row r="74" spans="1:77" s="6" customFormat="1" x14ac:dyDescent="0.3">
      <c r="A74" s="6">
        <v>63</v>
      </c>
      <c r="B74" s="6" t="s">
        <v>864</v>
      </c>
      <c r="C74" s="6" t="s">
        <v>870</v>
      </c>
      <c r="E74" s="6" t="s">
        <v>866</v>
      </c>
      <c r="F74" s="6" t="s">
        <v>859</v>
      </c>
      <c r="G74" s="6" t="s">
        <v>860</v>
      </c>
      <c r="J74" s="6" t="s">
        <v>862</v>
      </c>
      <c r="K74" s="6" t="s">
        <v>869</v>
      </c>
      <c r="L74" s="6" t="s">
        <v>871</v>
      </c>
      <c r="BX74" s="6">
        <v>-56</v>
      </c>
      <c r="BY74" s="6">
        <v>26</v>
      </c>
    </row>
    <row r="75" spans="1:77" s="6" customFormat="1" x14ac:dyDescent="0.3">
      <c r="A75" s="6">
        <v>63</v>
      </c>
      <c r="B75" s="6" t="s">
        <v>865</v>
      </c>
      <c r="C75" s="6" t="s">
        <v>870</v>
      </c>
      <c r="E75" s="6" t="s">
        <v>866</v>
      </c>
      <c r="F75" s="6" t="s">
        <v>859</v>
      </c>
      <c r="G75" s="6" t="s">
        <v>860</v>
      </c>
      <c r="J75" s="6" t="s">
        <v>862</v>
      </c>
      <c r="K75" s="6" t="s">
        <v>869</v>
      </c>
      <c r="L75" s="6" t="s">
        <v>871</v>
      </c>
      <c r="BX75" s="6">
        <v>-59</v>
      </c>
      <c r="BY75" s="6">
        <v>15</v>
      </c>
    </row>
    <row r="76" spans="1:77" s="6" customFormat="1" x14ac:dyDescent="0.3">
      <c r="A76" s="6">
        <v>63</v>
      </c>
      <c r="B76" s="6" t="s">
        <v>863</v>
      </c>
      <c r="C76" s="6" t="s">
        <v>870</v>
      </c>
      <c r="E76" s="6" t="s">
        <v>861</v>
      </c>
      <c r="F76" s="6" t="s">
        <v>859</v>
      </c>
      <c r="G76" s="6" t="s">
        <v>860</v>
      </c>
      <c r="J76" s="6" t="s">
        <v>867</v>
      </c>
      <c r="K76" s="6" t="s">
        <v>868</v>
      </c>
      <c r="L76" s="6" t="s">
        <v>871</v>
      </c>
      <c r="BX76" s="6">
        <v>76</v>
      </c>
      <c r="BY76" s="6">
        <v>79</v>
      </c>
    </row>
    <row r="77" spans="1:77" s="6" customFormat="1" x14ac:dyDescent="0.3">
      <c r="A77" s="6">
        <v>63</v>
      </c>
      <c r="B77" s="6" t="s">
        <v>864</v>
      </c>
      <c r="C77" s="6" t="s">
        <v>870</v>
      </c>
      <c r="E77" s="6" t="s">
        <v>861</v>
      </c>
      <c r="F77" s="6" t="s">
        <v>859</v>
      </c>
      <c r="G77" s="6" t="s">
        <v>860</v>
      </c>
      <c r="J77" s="6" t="s">
        <v>867</v>
      </c>
      <c r="K77" s="6" t="s">
        <v>868</v>
      </c>
      <c r="L77" s="6" t="s">
        <v>871</v>
      </c>
      <c r="BX77" s="6">
        <v>68</v>
      </c>
      <c r="BY77" s="6">
        <v>77</v>
      </c>
    </row>
    <row r="78" spans="1:77" s="6" customFormat="1" x14ac:dyDescent="0.3">
      <c r="A78" s="6">
        <v>63</v>
      </c>
      <c r="B78" s="6" t="s">
        <v>865</v>
      </c>
      <c r="C78" s="6" t="s">
        <v>870</v>
      </c>
      <c r="E78" s="6" t="s">
        <v>861</v>
      </c>
      <c r="F78" s="6" t="s">
        <v>859</v>
      </c>
      <c r="G78" s="6" t="s">
        <v>860</v>
      </c>
      <c r="J78" s="6" t="s">
        <v>867</v>
      </c>
      <c r="K78" s="6" t="s">
        <v>868</v>
      </c>
      <c r="L78" s="6" t="s">
        <v>871</v>
      </c>
      <c r="BX78" s="6">
        <v>63</v>
      </c>
      <c r="BY78" s="6">
        <v>69</v>
      </c>
    </row>
    <row r="79" spans="1:77" s="6" customFormat="1" x14ac:dyDescent="0.3">
      <c r="A79" s="6">
        <v>63</v>
      </c>
      <c r="B79" s="6" t="s">
        <v>863</v>
      </c>
      <c r="C79" s="6" t="s">
        <v>870</v>
      </c>
      <c r="E79" s="6" t="s">
        <v>866</v>
      </c>
      <c r="F79" s="6" t="s">
        <v>859</v>
      </c>
      <c r="G79" s="6" t="s">
        <v>860</v>
      </c>
      <c r="J79" s="6" t="s">
        <v>867</v>
      </c>
      <c r="K79" s="6" t="s">
        <v>868</v>
      </c>
      <c r="L79" s="6" t="s">
        <v>871</v>
      </c>
      <c r="BX79" s="6">
        <v>22</v>
      </c>
      <c r="BY79" s="6">
        <v>39</v>
      </c>
    </row>
    <row r="80" spans="1:77" s="6" customFormat="1" x14ac:dyDescent="0.3">
      <c r="A80" s="6">
        <v>63</v>
      </c>
      <c r="B80" s="6" t="s">
        <v>864</v>
      </c>
      <c r="C80" s="6" t="s">
        <v>870</v>
      </c>
      <c r="E80" s="6" t="s">
        <v>866</v>
      </c>
      <c r="F80" s="6" t="s">
        <v>859</v>
      </c>
      <c r="G80" s="6" t="s">
        <v>860</v>
      </c>
      <c r="J80" s="6" t="s">
        <v>867</v>
      </c>
      <c r="K80" s="6" t="s">
        <v>868</v>
      </c>
      <c r="L80" s="6" t="s">
        <v>871</v>
      </c>
      <c r="BX80" s="6">
        <v>28</v>
      </c>
      <c r="BY80" s="6">
        <v>53</v>
      </c>
    </row>
    <row r="81" spans="1:83" s="6" customFormat="1" x14ac:dyDescent="0.3">
      <c r="A81" s="6">
        <v>63</v>
      </c>
      <c r="B81" s="6" t="s">
        <v>865</v>
      </c>
      <c r="C81" s="6" t="s">
        <v>870</v>
      </c>
      <c r="E81" s="6" t="s">
        <v>866</v>
      </c>
      <c r="F81" s="6" t="s">
        <v>859</v>
      </c>
      <c r="G81" s="6" t="s">
        <v>860</v>
      </c>
      <c r="J81" s="6" t="s">
        <v>867</v>
      </c>
      <c r="K81" s="6" t="s">
        <v>868</v>
      </c>
      <c r="L81" s="6" t="s">
        <v>871</v>
      </c>
      <c r="BX81" s="6">
        <v>13</v>
      </c>
      <c r="BY81" s="6">
        <v>35</v>
      </c>
    </row>
    <row r="82" spans="1:83" s="8" customFormat="1" x14ac:dyDescent="0.3">
      <c r="A82" s="8">
        <v>80</v>
      </c>
      <c r="B82" s="8" t="s">
        <v>1078</v>
      </c>
      <c r="C82" s="8" t="s">
        <v>1081</v>
      </c>
      <c r="D82" s="8">
        <v>1.95E-2</v>
      </c>
      <c r="E82" s="8">
        <v>1998</v>
      </c>
      <c r="F82" s="8" t="s">
        <v>1076</v>
      </c>
      <c r="G82" s="8" t="s">
        <v>643</v>
      </c>
      <c r="J82" s="8" t="s">
        <v>1077</v>
      </c>
      <c r="K82" s="8" t="s">
        <v>868</v>
      </c>
      <c r="M82" s="8" t="s">
        <v>1082</v>
      </c>
      <c r="CA82" s="8">
        <v>99.7</v>
      </c>
      <c r="CE82" s="8" t="s">
        <v>1083</v>
      </c>
    </row>
    <row r="83" spans="1:83" s="8" customFormat="1" x14ac:dyDescent="0.3">
      <c r="A83" s="8">
        <v>80</v>
      </c>
      <c r="B83" s="8" t="s">
        <v>1079</v>
      </c>
      <c r="C83" s="8" t="s">
        <v>1081</v>
      </c>
      <c r="D83" s="8">
        <v>1.95E-2</v>
      </c>
      <c r="E83" s="8">
        <v>1998</v>
      </c>
      <c r="F83" s="8" t="s">
        <v>1076</v>
      </c>
      <c r="G83" s="8" t="s">
        <v>643</v>
      </c>
      <c r="J83" s="8" t="s">
        <v>1077</v>
      </c>
      <c r="K83" s="8" t="s">
        <v>868</v>
      </c>
      <c r="CA83" s="8">
        <v>98.8</v>
      </c>
    </row>
    <row r="84" spans="1:83" s="8" customFormat="1" x14ac:dyDescent="0.3">
      <c r="A84" s="8">
        <v>80</v>
      </c>
      <c r="B84" s="8" t="s">
        <v>1080</v>
      </c>
      <c r="C84" s="8" t="s">
        <v>1081</v>
      </c>
      <c r="D84" s="8">
        <v>1.95E-2</v>
      </c>
      <c r="E84" s="8">
        <v>1998</v>
      </c>
      <c r="F84" s="8" t="s">
        <v>1076</v>
      </c>
      <c r="G84" s="8" t="s">
        <v>643</v>
      </c>
      <c r="J84" s="8" t="s">
        <v>1077</v>
      </c>
      <c r="K84" s="8" t="s">
        <v>868</v>
      </c>
      <c r="CA84" s="8">
        <v>99.6</v>
      </c>
    </row>
    <row r="85" spans="1:83" s="8" customFormat="1" x14ac:dyDescent="0.3">
      <c r="A85" s="8">
        <v>80</v>
      </c>
      <c r="B85" s="8" t="s">
        <v>1078</v>
      </c>
      <c r="C85" s="8" t="s">
        <v>1081</v>
      </c>
      <c r="D85" s="8">
        <v>1.95E-2</v>
      </c>
      <c r="E85" s="8">
        <v>1999</v>
      </c>
      <c r="F85" s="8" t="s">
        <v>1076</v>
      </c>
      <c r="G85" s="8" t="s">
        <v>643</v>
      </c>
      <c r="J85" s="8" t="s">
        <v>1077</v>
      </c>
      <c r="K85" s="8" t="s">
        <v>868</v>
      </c>
      <c r="CA85" s="8">
        <v>97.2</v>
      </c>
    </row>
    <row r="86" spans="1:83" s="8" customFormat="1" x14ac:dyDescent="0.3">
      <c r="A86" s="8">
        <v>80</v>
      </c>
      <c r="B86" s="8" t="s">
        <v>1079</v>
      </c>
      <c r="C86" s="8" t="s">
        <v>1081</v>
      </c>
      <c r="D86" s="8">
        <v>1.95E-2</v>
      </c>
      <c r="E86" s="8">
        <v>1999</v>
      </c>
      <c r="F86" s="8" t="s">
        <v>1076</v>
      </c>
      <c r="G86" s="8" t="s">
        <v>643</v>
      </c>
      <c r="J86" s="8" t="s">
        <v>1077</v>
      </c>
      <c r="K86" s="8" t="s">
        <v>868</v>
      </c>
      <c r="CA86" s="8">
        <v>99.3</v>
      </c>
    </row>
    <row r="87" spans="1:83" s="8" customFormat="1" x14ac:dyDescent="0.3">
      <c r="A87" s="8">
        <v>80</v>
      </c>
      <c r="B87" s="8" t="s">
        <v>1080</v>
      </c>
      <c r="C87" s="8" t="s">
        <v>1081</v>
      </c>
      <c r="D87" s="8">
        <v>1.95E-2</v>
      </c>
      <c r="E87" s="8">
        <v>1999</v>
      </c>
      <c r="F87" s="8" t="s">
        <v>1076</v>
      </c>
      <c r="G87" s="8" t="s">
        <v>643</v>
      </c>
      <c r="J87" s="8" t="s">
        <v>1077</v>
      </c>
      <c r="K87" s="8" t="s">
        <v>868</v>
      </c>
      <c r="CA87" s="8">
        <v>94.9</v>
      </c>
    </row>
    <row r="88" spans="1:83" s="8" customFormat="1" x14ac:dyDescent="0.3">
      <c r="A88" s="8">
        <v>80</v>
      </c>
      <c r="B88" s="8" t="s">
        <v>1078</v>
      </c>
      <c r="C88" s="8" t="s">
        <v>1081</v>
      </c>
      <c r="D88" s="8">
        <v>1.95E-2</v>
      </c>
      <c r="E88" s="8">
        <v>2000</v>
      </c>
      <c r="F88" s="8" t="s">
        <v>1076</v>
      </c>
      <c r="G88" s="8" t="s">
        <v>643</v>
      </c>
      <c r="J88" s="8" t="s">
        <v>1077</v>
      </c>
      <c r="K88" s="8" t="s">
        <v>868</v>
      </c>
      <c r="CA88" s="8">
        <v>63.3</v>
      </c>
    </row>
    <row r="89" spans="1:83" s="8" customFormat="1" x14ac:dyDescent="0.3">
      <c r="A89" s="8">
        <v>80</v>
      </c>
      <c r="B89" s="8" t="s">
        <v>1079</v>
      </c>
      <c r="C89" s="8" t="s">
        <v>1081</v>
      </c>
      <c r="D89" s="8">
        <v>1.95E-2</v>
      </c>
      <c r="E89" s="8">
        <v>2000</v>
      </c>
      <c r="F89" s="8" t="s">
        <v>1076</v>
      </c>
      <c r="G89" s="8" t="s">
        <v>643</v>
      </c>
      <c r="J89" s="8" t="s">
        <v>1077</v>
      </c>
      <c r="K89" s="8" t="s">
        <v>868</v>
      </c>
      <c r="CA89" s="8">
        <v>70.099999999999994</v>
      </c>
    </row>
    <row r="90" spans="1:83" s="8" customFormat="1" x14ac:dyDescent="0.3">
      <c r="A90" s="8">
        <v>80</v>
      </c>
      <c r="B90" s="8" t="s">
        <v>1080</v>
      </c>
      <c r="C90" s="8" t="s">
        <v>1081</v>
      </c>
      <c r="D90" s="8">
        <v>1.95E-2</v>
      </c>
      <c r="E90" s="8">
        <v>2000</v>
      </c>
      <c r="F90" s="8" t="s">
        <v>1076</v>
      </c>
      <c r="G90" s="8" t="s">
        <v>643</v>
      </c>
      <c r="J90" s="8" t="s">
        <v>1077</v>
      </c>
      <c r="K90" s="8" t="s">
        <v>868</v>
      </c>
      <c r="CA90" s="8">
        <v>78.3</v>
      </c>
    </row>
    <row r="91" spans="1:83" s="8" customFormat="1" x14ac:dyDescent="0.3">
      <c r="A91" s="8">
        <v>80</v>
      </c>
      <c r="B91" s="8" t="s">
        <v>1078</v>
      </c>
      <c r="C91" s="8" t="s">
        <v>1081</v>
      </c>
      <c r="D91" s="8">
        <v>1.95E-2</v>
      </c>
      <c r="E91" s="8">
        <v>2001</v>
      </c>
      <c r="F91" s="8" t="s">
        <v>1076</v>
      </c>
      <c r="G91" s="8" t="s">
        <v>643</v>
      </c>
      <c r="J91" s="8" t="s">
        <v>1077</v>
      </c>
      <c r="K91" s="8" t="s">
        <v>868</v>
      </c>
      <c r="CA91" s="8">
        <v>93.9</v>
      </c>
    </row>
    <row r="92" spans="1:83" s="8" customFormat="1" x14ac:dyDescent="0.3">
      <c r="A92" s="8">
        <v>80</v>
      </c>
      <c r="B92" s="8" t="s">
        <v>1079</v>
      </c>
      <c r="C92" s="8" t="s">
        <v>1081</v>
      </c>
      <c r="D92" s="8">
        <v>1.95E-2</v>
      </c>
      <c r="E92" s="8">
        <v>2001</v>
      </c>
      <c r="F92" s="8" t="s">
        <v>1076</v>
      </c>
      <c r="G92" s="8" t="s">
        <v>643</v>
      </c>
      <c r="J92" s="8" t="s">
        <v>1077</v>
      </c>
      <c r="K92" s="8" t="s">
        <v>868</v>
      </c>
      <c r="CA92" s="8">
        <v>97</v>
      </c>
    </row>
    <row r="93" spans="1:83" s="8" customFormat="1" x14ac:dyDescent="0.3">
      <c r="A93" s="8">
        <v>80</v>
      </c>
      <c r="B93" s="8" t="s">
        <v>1080</v>
      </c>
      <c r="C93" s="8" t="s">
        <v>1081</v>
      </c>
      <c r="D93" s="8">
        <v>1.95E-2</v>
      </c>
      <c r="E93" s="8">
        <v>2001</v>
      </c>
      <c r="F93" s="8" t="s">
        <v>1076</v>
      </c>
      <c r="G93" s="8" t="s">
        <v>643</v>
      </c>
      <c r="J93" s="8" t="s">
        <v>1077</v>
      </c>
      <c r="K93" s="8" t="s">
        <v>868</v>
      </c>
      <c r="CA93" s="8">
        <v>98.4</v>
      </c>
    </row>
    <row r="94" spans="1:83" s="4" customFormat="1" x14ac:dyDescent="0.3">
      <c r="A94" s="4">
        <v>84</v>
      </c>
      <c r="B94" s="4" t="s">
        <v>1123</v>
      </c>
      <c r="C94" s="4" t="s">
        <v>300</v>
      </c>
      <c r="D94" s="4">
        <v>1.4999999999999999E-2</v>
      </c>
      <c r="E94" s="4" t="s">
        <v>1152</v>
      </c>
      <c r="F94" s="4" t="s">
        <v>1146</v>
      </c>
      <c r="G94" s="4" t="s">
        <v>1151</v>
      </c>
      <c r="H94" s="4" t="s">
        <v>1143</v>
      </c>
      <c r="J94" s="4" t="s">
        <v>1133</v>
      </c>
      <c r="K94" s="4" t="s">
        <v>1134</v>
      </c>
      <c r="BB94" s="4">
        <v>6.0000000000000001E-3</v>
      </c>
      <c r="BC94" s="4">
        <v>7.8E-2</v>
      </c>
    </row>
    <row r="95" spans="1:83" s="4" customFormat="1" x14ac:dyDescent="0.3">
      <c r="A95" s="4">
        <v>84</v>
      </c>
      <c r="B95" s="4" t="s">
        <v>1124</v>
      </c>
      <c r="C95" s="4" t="s">
        <v>300</v>
      </c>
      <c r="D95" s="4">
        <v>1.4999999999999999E-2</v>
      </c>
      <c r="E95" s="4" t="s">
        <v>1152</v>
      </c>
      <c r="F95" s="4" t="s">
        <v>1146</v>
      </c>
      <c r="G95" s="4" t="s">
        <v>1151</v>
      </c>
      <c r="H95" s="4" t="s">
        <v>1143</v>
      </c>
      <c r="J95" s="4" t="s">
        <v>1133</v>
      </c>
      <c r="K95" s="4" t="s">
        <v>1134</v>
      </c>
      <c r="BB95" s="4">
        <v>1E-3</v>
      </c>
      <c r="BC95" s="4">
        <v>6.6000000000000003E-2</v>
      </c>
      <c r="BX95" s="5">
        <f>(BB94-BB95)/BB94*100</f>
        <v>83.333333333333343</v>
      </c>
      <c r="BY95" s="5">
        <f>(BC94-BC95)/BC94*100</f>
        <v>15.38461538461538</v>
      </c>
    </row>
    <row r="96" spans="1:83" s="4" customFormat="1" x14ac:dyDescent="0.3">
      <c r="A96" s="4">
        <v>84</v>
      </c>
      <c r="B96" s="4" t="s">
        <v>1125</v>
      </c>
      <c r="C96" s="4" t="s">
        <v>300</v>
      </c>
      <c r="D96" s="4">
        <v>1.4999999999999999E-2</v>
      </c>
      <c r="E96" s="4" t="s">
        <v>1152</v>
      </c>
      <c r="F96" s="4" t="s">
        <v>1147</v>
      </c>
      <c r="G96" s="4" t="s">
        <v>1151</v>
      </c>
      <c r="H96" s="4" t="s">
        <v>1144</v>
      </c>
      <c r="J96" s="4" t="s">
        <v>1135</v>
      </c>
      <c r="K96" s="4" t="s">
        <v>1136</v>
      </c>
      <c r="BB96" s="4">
        <v>9.2999999999999999E-2</v>
      </c>
      <c r="BC96" s="4">
        <v>0.251</v>
      </c>
    </row>
    <row r="97" spans="1:83" s="4" customFormat="1" x14ac:dyDescent="0.3">
      <c r="A97" s="4">
        <v>84</v>
      </c>
      <c r="B97" s="4" t="s">
        <v>1126</v>
      </c>
      <c r="C97" s="4" t="s">
        <v>300</v>
      </c>
      <c r="D97" s="4">
        <v>1.4999999999999999E-2</v>
      </c>
      <c r="E97" s="4" t="s">
        <v>1152</v>
      </c>
      <c r="F97" s="4" t="s">
        <v>1147</v>
      </c>
      <c r="G97" s="4" t="s">
        <v>1151</v>
      </c>
      <c r="H97" s="4" t="s">
        <v>1144</v>
      </c>
      <c r="J97" s="4" t="s">
        <v>1135</v>
      </c>
      <c r="K97" s="4" t="s">
        <v>1136</v>
      </c>
      <c r="BB97" s="4">
        <v>8.2000000000000003E-2</v>
      </c>
      <c r="BC97" s="4">
        <v>0.219</v>
      </c>
      <c r="BX97" s="5">
        <f t="shared" ref="BX97" si="48">(BB96-BB97)/BB96*100</f>
        <v>11.827956989247307</v>
      </c>
      <c r="BY97" s="5">
        <f t="shared" ref="BY97" si="49">(BC96-BC97)/BC96*100</f>
        <v>12.749003984063744</v>
      </c>
    </row>
    <row r="98" spans="1:83" s="4" customFormat="1" x14ac:dyDescent="0.3">
      <c r="A98" s="4">
        <v>84</v>
      </c>
      <c r="B98" s="4" t="s">
        <v>1127</v>
      </c>
      <c r="C98" s="4" t="s">
        <v>300</v>
      </c>
      <c r="D98" s="4">
        <v>1.4999999999999999E-2</v>
      </c>
      <c r="E98" s="4" t="s">
        <v>1152</v>
      </c>
      <c r="F98" s="4" t="s">
        <v>1148</v>
      </c>
      <c r="G98" s="4" t="s">
        <v>1151</v>
      </c>
      <c r="H98" s="4" t="s">
        <v>1144</v>
      </c>
      <c r="J98" s="4" t="s">
        <v>1137</v>
      </c>
      <c r="K98" s="4" t="s">
        <v>1138</v>
      </c>
      <c r="BB98" s="4">
        <v>5.6000000000000001E-2</v>
      </c>
      <c r="BC98" s="4">
        <v>0.53600000000000003</v>
      </c>
    </row>
    <row r="99" spans="1:83" s="4" customFormat="1" x14ac:dyDescent="0.3">
      <c r="A99" s="4">
        <v>84</v>
      </c>
      <c r="B99" s="4" t="s">
        <v>1128</v>
      </c>
      <c r="C99" s="4" t="s">
        <v>300</v>
      </c>
      <c r="D99" s="4">
        <v>1.4999999999999999E-2</v>
      </c>
      <c r="E99" s="4" t="s">
        <v>1152</v>
      </c>
      <c r="F99" s="4" t="s">
        <v>1148</v>
      </c>
      <c r="G99" s="4" t="s">
        <v>1151</v>
      </c>
      <c r="H99" s="4" t="s">
        <v>1144</v>
      </c>
      <c r="J99" s="4" t="s">
        <v>1137</v>
      </c>
      <c r="K99" s="4" t="s">
        <v>1138</v>
      </c>
      <c r="BB99" s="4">
        <v>2.1000000000000001E-2</v>
      </c>
      <c r="BC99" s="4">
        <v>0.20799999999999999</v>
      </c>
      <c r="BX99" s="5">
        <f t="shared" ref="BX99" si="50">(BB98-BB99)/BB98*100</f>
        <v>62.5</v>
      </c>
      <c r="BY99" s="5">
        <f t="shared" ref="BY99" si="51">(BC98-BC99)/BC98*100</f>
        <v>61.194029850746276</v>
      </c>
    </row>
    <row r="100" spans="1:83" s="4" customFormat="1" x14ac:dyDescent="0.3">
      <c r="A100" s="4">
        <v>84</v>
      </c>
      <c r="B100" s="4" t="s">
        <v>1129</v>
      </c>
      <c r="C100" s="4" t="s">
        <v>300</v>
      </c>
      <c r="D100" s="4">
        <v>1.4999999999999999E-2</v>
      </c>
      <c r="E100" s="4" t="s">
        <v>1153</v>
      </c>
      <c r="F100" s="4" t="s">
        <v>1149</v>
      </c>
      <c r="G100" s="4" t="s">
        <v>1151</v>
      </c>
      <c r="H100" s="4" t="s">
        <v>1144</v>
      </c>
      <c r="J100" s="4" t="s">
        <v>1140</v>
      </c>
      <c r="K100" s="4" t="s">
        <v>1139</v>
      </c>
      <c r="BB100" s="4">
        <v>0.156</v>
      </c>
      <c r="BC100" s="4">
        <v>0.52700000000000002</v>
      </c>
    </row>
    <row r="101" spans="1:83" s="4" customFormat="1" x14ac:dyDescent="0.3">
      <c r="A101" s="4">
        <v>84</v>
      </c>
      <c r="B101" s="4" t="s">
        <v>1130</v>
      </c>
      <c r="C101" s="4" t="s">
        <v>300</v>
      </c>
      <c r="D101" s="4">
        <v>1.4999999999999999E-2</v>
      </c>
      <c r="E101" s="4" t="s">
        <v>1153</v>
      </c>
      <c r="F101" s="4" t="s">
        <v>1149</v>
      </c>
      <c r="G101" s="4" t="s">
        <v>1151</v>
      </c>
      <c r="H101" s="4" t="s">
        <v>1144</v>
      </c>
      <c r="J101" s="4" t="s">
        <v>1140</v>
      </c>
      <c r="K101" s="4" t="s">
        <v>1139</v>
      </c>
      <c r="BB101" s="4">
        <v>0.112</v>
      </c>
      <c r="BC101" s="4">
        <v>0.504</v>
      </c>
      <c r="BX101" s="5">
        <f t="shared" ref="BX101" si="52">(BB100-BB101)/BB100*100</f>
        <v>28.205128205128204</v>
      </c>
      <c r="BY101" s="5">
        <f t="shared" ref="BY101" si="53">(BC100-BC101)/BC100*100</f>
        <v>4.3643263757115784</v>
      </c>
    </row>
    <row r="102" spans="1:83" s="4" customFormat="1" x14ac:dyDescent="0.3">
      <c r="A102" s="4">
        <v>84</v>
      </c>
      <c r="B102" s="4" t="s">
        <v>1131</v>
      </c>
      <c r="C102" s="4" t="s">
        <v>300</v>
      </c>
      <c r="D102" s="4">
        <v>1.4999999999999999E-2</v>
      </c>
      <c r="E102" s="4" t="s">
        <v>1153</v>
      </c>
      <c r="F102" s="4" t="s">
        <v>1150</v>
      </c>
      <c r="G102" s="4" t="s">
        <v>1151</v>
      </c>
      <c r="H102" s="4" t="s">
        <v>1145</v>
      </c>
      <c r="J102" s="4" t="s">
        <v>1141</v>
      </c>
      <c r="K102" s="4" t="s">
        <v>1142</v>
      </c>
      <c r="BB102" s="4">
        <v>1.0999999999999999E-2</v>
      </c>
      <c r="BC102" s="4">
        <v>3.4000000000000002E-2</v>
      </c>
    </row>
    <row r="103" spans="1:83" s="4" customFormat="1" x14ac:dyDescent="0.3">
      <c r="A103" s="4">
        <v>84</v>
      </c>
      <c r="B103" s="4" t="s">
        <v>1132</v>
      </c>
      <c r="C103" s="4" t="s">
        <v>300</v>
      </c>
      <c r="D103" s="4">
        <v>1.4999999999999999E-2</v>
      </c>
      <c r="E103" s="4" t="s">
        <v>1153</v>
      </c>
      <c r="F103" s="4" t="s">
        <v>1150</v>
      </c>
      <c r="G103" s="4" t="s">
        <v>1151</v>
      </c>
      <c r="H103" s="4" t="s">
        <v>1145</v>
      </c>
      <c r="J103" s="4" t="s">
        <v>1141</v>
      </c>
      <c r="K103" s="4" t="s">
        <v>1142</v>
      </c>
      <c r="BB103" s="4">
        <v>8.0000000000000002E-3</v>
      </c>
      <c r="BC103" s="4">
        <v>2.8000000000000001E-2</v>
      </c>
      <c r="BX103" s="5">
        <f t="shared" ref="BX103:BY103" si="54">(BB102-BB103)/BB102*100</f>
        <v>27.272727272727266</v>
      </c>
      <c r="BY103" s="5">
        <f t="shared" si="54"/>
        <v>17.647058823529417</v>
      </c>
    </row>
    <row r="104" spans="1:83" s="6" customFormat="1" x14ac:dyDescent="0.3">
      <c r="A104" s="6">
        <v>88</v>
      </c>
      <c r="B104" s="6" t="s">
        <v>1177</v>
      </c>
      <c r="C104" s="6" t="s">
        <v>1187</v>
      </c>
      <c r="E104" s="6">
        <v>1997</v>
      </c>
      <c r="F104" s="6" t="s">
        <v>1189</v>
      </c>
      <c r="G104" s="6" t="s">
        <v>1190</v>
      </c>
      <c r="AX104" s="6">
        <v>1.1000000000000001</v>
      </c>
      <c r="BB104" s="6">
        <v>0.54</v>
      </c>
      <c r="BT104" s="7">
        <f>(AX105-AX104)/AX105*100</f>
        <v>9.8360655737704814</v>
      </c>
      <c r="BX104" s="7">
        <f>(BB105-BB104)/BB105*100</f>
        <v>-28.571428571428587</v>
      </c>
      <c r="CE104" s="6" t="s">
        <v>1188</v>
      </c>
    </row>
    <row r="105" spans="1:83" s="6" customFormat="1" x14ac:dyDescent="0.3">
      <c r="A105" s="6">
        <v>88</v>
      </c>
      <c r="B105" s="6" t="s">
        <v>1178</v>
      </c>
      <c r="C105" s="6" t="s">
        <v>1187</v>
      </c>
      <c r="E105" s="6">
        <v>1997</v>
      </c>
      <c r="F105" s="6" t="s">
        <v>1189</v>
      </c>
      <c r="G105" s="6" t="s">
        <v>1190</v>
      </c>
      <c r="AX105" s="6">
        <v>1.22</v>
      </c>
      <c r="BB105" s="6">
        <v>0.42</v>
      </c>
    </row>
    <row r="106" spans="1:83" s="6" customFormat="1" x14ac:dyDescent="0.3">
      <c r="A106" s="6">
        <v>88</v>
      </c>
      <c r="B106" s="6" t="s">
        <v>1179</v>
      </c>
      <c r="C106" s="6" t="s">
        <v>1187</v>
      </c>
      <c r="E106" s="6">
        <v>1997</v>
      </c>
      <c r="F106" s="6" t="s">
        <v>1189</v>
      </c>
      <c r="G106" s="6" t="s">
        <v>1190</v>
      </c>
      <c r="AX106" s="6">
        <v>1.21</v>
      </c>
      <c r="BB106" s="6">
        <v>0.56000000000000005</v>
      </c>
      <c r="BT106" s="7">
        <f t="shared" ref="BT106" si="55">(AX107-AX106)/AX107*100</f>
        <v>-2.5423728813559343</v>
      </c>
      <c r="BX106" s="7">
        <f t="shared" ref="BX106" si="56">(BB107-BB106)/BB107*100</f>
        <v>-19.148936170212785</v>
      </c>
    </row>
    <row r="107" spans="1:83" s="6" customFormat="1" x14ac:dyDescent="0.3">
      <c r="A107" s="6">
        <v>88</v>
      </c>
      <c r="B107" s="6" t="s">
        <v>1180</v>
      </c>
      <c r="C107" s="6" t="s">
        <v>1187</v>
      </c>
      <c r="E107" s="6">
        <v>1997</v>
      </c>
      <c r="F107" s="6" t="s">
        <v>1189</v>
      </c>
      <c r="G107" s="6" t="s">
        <v>1190</v>
      </c>
      <c r="AX107" s="6">
        <v>1.18</v>
      </c>
      <c r="BB107" s="6">
        <v>0.47</v>
      </c>
    </row>
    <row r="108" spans="1:83" s="6" customFormat="1" x14ac:dyDescent="0.3">
      <c r="A108" s="6">
        <v>88</v>
      </c>
      <c r="B108" s="6" t="s">
        <v>1181</v>
      </c>
      <c r="C108" s="6" t="s">
        <v>1187</v>
      </c>
      <c r="E108" s="6">
        <v>1997</v>
      </c>
      <c r="F108" s="6" t="s">
        <v>1189</v>
      </c>
      <c r="G108" s="6" t="s">
        <v>1190</v>
      </c>
      <c r="AX108" s="6">
        <v>1.29</v>
      </c>
      <c r="BB108" s="6">
        <v>0.65</v>
      </c>
      <c r="BT108" s="7">
        <f t="shared" ref="BT108" si="57">(AX109-AX108)/AX109*100</f>
        <v>-13.157894736842119</v>
      </c>
      <c r="BX108" s="7">
        <f t="shared" ref="BX108" si="58">(BB109-BB108)/BB109*100</f>
        <v>24.418604651162788</v>
      </c>
    </row>
    <row r="109" spans="1:83" s="6" customFormat="1" x14ac:dyDescent="0.3">
      <c r="A109" s="6">
        <v>88</v>
      </c>
      <c r="B109" s="6" t="s">
        <v>1182</v>
      </c>
      <c r="C109" s="6" t="s">
        <v>1187</v>
      </c>
      <c r="E109" s="6">
        <v>1997</v>
      </c>
      <c r="F109" s="6" t="s">
        <v>1189</v>
      </c>
      <c r="G109" s="6" t="s">
        <v>1190</v>
      </c>
      <c r="AX109" s="6">
        <v>1.1399999999999999</v>
      </c>
      <c r="BB109" s="6">
        <v>0.86</v>
      </c>
    </row>
    <row r="110" spans="1:83" s="6" customFormat="1" x14ac:dyDescent="0.3">
      <c r="A110" s="6">
        <v>88</v>
      </c>
      <c r="B110" s="6" t="s">
        <v>1183</v>
      </c>
      <c r="C110" s="6" t="s">
        <v>1187</v>
      </c>
      <c r="E110" s="6">
        <v>1998</v>
      </c>
      <c r="F110" s="6" t="s">
        <v>1189</v>
      </c>
      <c r="G110" s="6" t="s">
        <v>1190</v>
      </c>
      <c r="AX110" s="6">
        <v>0.81</v>
      </c>
      <c r="BB110" s="6">
        <v>0.88</v>
      </c>
      <c r="BT110" s="7">
        <f t="shared" ref="BT110" si="59">(AX111-AX110)/AX111*100</f>
        <v>-55.769230769230774</v>
      </c>
      <c r="BX110" s="7">
        <f t="shared" ref="BX110" si="60">(BB111-BB110)/BB111*100</f>
        <v>22.807017543859644</v>
      </c>
    </row>
    <row r="111" spans="1:83" s="6" customFormat="1" x14ac:dyDescent="0.3">
      <c r="A111" s="6">
        <v>88</v>
      </c>
      <c r="B111" s="6" t="s">
        <v>1184</v>
      </c>
      <c r="C111" s="6" t="s">
        <v>1187</v>
      </c>
      <c r="E111" s="6">
        <v>1998</v>
      </c>
      <c r="F111" s="6" t="s">
        <v>1189</v>
      </c>
      <c r="G111" s="6" t="s">
        <v>1190</v>
      </c>
      <c r="AX111" s="6">
        <v>0.52</v>
      </c>
      <c r="BB111" s="6">
        <v>1.1399999999999999</v>
      </c>
    </row>
    <row r="112" spans="1:83" s="6" customFormat="1" x14ac:dyDescent="0.3">
      <c r="A112" s="6">
        <v>88</v>
      </c>
      <c r="B112" s="6" t="s">
        <v>1185</v>
      </c>
      <c r="C112" s="6" t="s">
        <v>1187</v>
      </c>
      <c r="E112" s="6">
        <v>1998</v>
      </c>
      <c r="F112" s="6" t="s">
        <v>1189</v>
      </c>
      <c r="G112" s="6" t="s">
        <v>1190</v>
      </c>
      <c r="AX112" s="6">
        <v>1.32</v>
      </c>
      <c r="BB112" s="6">
        <v>0.52</v>
      </c>
      <c r="BT112" s="7">
        <f t="shared" ref="BT112" si="61">(AX113-AX112)/AX113*100</f>
        <v>-123.72881355932206</v>
      </c>
      <c r="BX112" s="7">
        <f t="shared" ref="BX112" si="62">(BB113-BB112)/BB113*100</f>
        <v>64.86486486486487</v>
      </c>
    </row>
    <row r="113" spans="1:83" s="6" customFormat="1" x14ac:dyDescent="0.3">
      <c r="A113" s="6">
        <v>88</v>
      </c>
      <c r="B113" s="6" t="s">
        <v>1186</v>
      </c>
      <c r="C113" s="6" t="s">
        <v>1187</v>
      </c>
      <c r="E113" s="6">
        <v>1998</v>
      </c>
      <c r="F113" s="6" t="s">
        <v>1189</v>
      </c>
      <c r="G113" s="6" t="s">
        <v>1190</v>
      </c>
      <c r="AX113" s="6">
        <v>0.59</v>
      </c>
      <c r="BB113" s="6">
        <v>1.48</v>
      </c>
    </row>
    <row r="114" spans="1:83" s="8" customFormat="1" x14ac:dyDescent="0.3">
      <c r="A114" s="8">
        <v>106</v>
      </c>
      <c r="B114" s="8" t="s">
        <v>370</v>
      </c>
      <c r="C114" s="8" t="s">
        <v>300</v>
      </c>
      <c r="D114" s="8">
        <v>3.5999999999999999E-3</v>
      </c>
      <c r="E114" s="8" t="s">
        <v>1492</v>
      </c>
      <c r="F114" s="8" t="s">
        <v>1490</v>
      </c>
      <c r="G114" s="8" t="s">
        <v>1491</v>
      </c>
      <c r="H114" s="8" t="s">
        <v>1144</v>
      </c>
      <c r="I114" s="8" t="s">
        <v>1489</v>
      </c>
      <c r="J114" s="8" t="s">
        <v>1487</v>
      </c>
      <c r="K114" s="8" t="s">
        <v>1488</v>
      </c>
      <c r="L114" s="8" t="s">
        <v>43</v>
      </c>
      <c r="M114" s="8">
        <v>3.3</v>
      </c>
      <c r="N114" s="8">
        <v>8.5</v>
      </c>
      <c r="O114" s="8">
        <v>76.8</v>
      </c>
      <c r="P114" s="8" t="s">
        <v>1432</v>
      </c>
      <c r="AX114" s="8">
        <v>0.56000000000000005</v>
      </c>
      <c r="AY114" s="8">
        <v>11.51</v>
      </c>
      <c r="AZ114" s="8">
        <v>18.47</v>
      </c>
      <c r="BB114" s="8">
        <v>9.7899999999999991</v>
      </c>
      <c r="BC114" s="8">
        <v>11.07</v>
      </c>
      <c r="BD114" s="8">
        <v>61.7</v>
      </c>
      <c r="BI114" s="8">
        <v>0.18</v>
      </c>
      <c r="BJ114" s="8">
        <v>3.62</v>
      </c>
      <c r="BK114" s="8">
        <v>5.81</v>
      </c>
      <c r="BM114" s="8">
        <v>3.1</v>
      </c>
      <c r="BN114" s="8">
        <v>3.49</v>
      </c>
      <c r="BO114" s="8">
        <v>19.61</v>
      </c>
      <c r="CE114" s="8" t="s">
        <v>1486</v>
      </c>
    </row>
    <row r="115" spans="1:83" s="8" customFormat="1" x14ac:dyDescent="0.3">
      <c r="A115" s="8">
        <v>106</v>
      </c>
      <c r="B115" s="8" t="s">
        <v>1078</v>
      </c>
      <c r="C115" s="8" t="s">
        <v>300</v>
      </c>
      <c r="D115" s="8">
        <v>3.5999999999999999E-3</v>
      </c>
      <c r="E115" s="8" t="s">
        <v>1492</v>
      </c>
      <c r="F115" s="8" t="s">
        <v>1490</v>
      </c>
      <c r="G115" s="8" t="s">
        <v>1491</v>
      </c>
      <c r="H115" s="8" t="s">
        <v>1144</v>
      </c>
      <c r="I115" s="8" t="s">
        <v>1489</v>
      </c>
      <c r="J115" s="8" t="s">
        <v>1487</v>
      </c>
      <c r="K115" s="8" t="s">
        <v>1488</v>
      </c>
      <c r="L115" s="8" t="s">
        <v>43</v>
      </c>
      <c r="M115" s="8">
        <v>3.3</v>
      </c>
      <c r="N115" s="8">
        <v>8.5</v>
      </c>
      <c r="O115" s="8">
        <v>76.8</v>
      </c>
      <c r="P115" s="8" t="s">
        <v>1432</v>
      </c>
      <c r="AX115" s="8">
        <v>0.5</v>
      </c>
      <c r="AY115" s="8">
        <v>2.0499999999999998</v>
      </c>
      <c r="AZ115" s="8">
        <v>3.97</v>
      </c>
      <c r="BB115" s="8">
        <v>2.0099999999999998</v>
      </c>
      <c r="BC115" s="8">
        <v>2.11</v>
      </c>
      <c r="BD115" s="8">
        <v>12.1</v>
      </c>
      <c r="BI115" s="8">
        <v>0.25</v>
      </c>
      <c r="BJ115" s="8">
        <v>1.03</v>
      </c>
      <c r="BK115" s="8">
        <v>1.99</v>
      </c>
      <c r="BM115" s="8">
        <v>1.01</v>
      </c>
      <c r="BN115" s="8">
        <v>1.07</v>
      </c>
      <c r="BO115" s="8">
        <v>6.06</v>
      </c>
      <c r="BT115" s="9">
        <f>(BI114-BI115)/BI114*100</f>
        <v>-38.888888888888893</v>
      </c>
      <c r="BU115" s="9">
        <f t="shared" ref="BU115:BZ115" si="63">(BJ114-BJ115)/BJ114*100</f>
        <v>71.546961325966834</v>
      </c>
      <c r="BV115" s="9">
        <f t="shared" si="63"/>
        <v>65.748709122203095</v>
      </c>
      <c r="BW115" s="9"/>
      <c r="BX115" s="9">
        <f t="shared" si="63"/>
        <v>67.419354838709666</v>
      </c>
      <c r="BY115" s="9">
        <f t="shared" si="63"/>
        <v>69.340974212034382</v>
      </c>
      <c r="BZ115" s="9">
        <f t="shared" si="63"/>
        <v>69.097399286078542</v>
      </c>
    </row>
    <row r="116" spans="1:83" s="8" customFormat="1" x14ac:dyDescent="0.3">
      <c r="A116" s="8">
        <v>106</v>
      </c>
      <c r="B116" s="8" t="s">
        <v>1079</v>
      </c>
      <c r="C116" s="8" t="s">
        <v>300</v>
      </c>
      <c r="D116" s="8">
        <v>3.5999999999999999E-3</v>
      </c>
      <c r="E116" s="8" t="s">
        <v>1492</v>
      </c>
      <c r="F116" s="8" t="s">
        <v>1490</v>
      </c>
      <c r="G116" s="8" t="s">
        <v>1491</v>
      </c>
      <c r="H116" s="8" t="s">
        <v>1144</v>
      </c>
      <c r="I116" s="8" t="s">
        <v>1489</v>
      </c>
      <c r="J116" s="8" t="s">
        <v>1487</v>
      </c>
      <c r="K116" s="8" t="s">
        <v>1488</v>
      </c>
      <c r="L116" s="8" t="s">
        <v>43</v>
      </c>
      <c r="M116" s="8">
        <v>3.3</v>
      </c>
      <c r="N116" s="8">
        <v>8.5</v>
      </c>
      <c r="O116" s="8">
        <v>76.8</v>
      </c>
      <c r="P116" s="8" t="s">
        <v>1432</v>
      </c>
      <c r="AX116" s="8">
        <v>0.48</v>
      </c>
      <c r="AY116" s="8">
        <v>0.8</v>
      </c>
      <c r="AZ116" s="8">
        <v>2.1800000000000002</v>
      </c>
      <c r="BB116" s="8">
        <v>1.07</v>
      </c>
      <c r="BC116" s="8">
        <v>1.18</v>
      </c>
      <c r="BD116" s="8">
        <v>11.4</v>
      </c>
      <c r="BI116" s="8">
        <v>0.41</v>
      </c>
      <c r="BJ116" s="8">
        <v>0.6</v>
      </c>
      <c r="BK116" s="8">
        <v>1.77</v>
      </c>
      <c r="BM116" s="8">
        <v>0.86</v>
      </c>
      <c r="BN116" s="8">
        <v>0.97</v>
      </c>
      <c r="BO116" s="8">
        <v>9.15</v>
      </c>
      <c r="BT116" s="9">
        <f>(BI114-BI116)/BI114*100</f>
        <v>-127.77777777777777</v>
      </c>
      <c r="BU116" s="9">
        <f t="shared" ref="BU116:BZ116" si="64">(BJ114-BJ116)/BJ114*100</f>
        <v>83.425414364640886</v>
      </c>
      <c r="BV116" s="9">
        <f t="shared" si="64"/>
        <v>69.5352839931153</v>
      </c>
      <c r="BW116" s="9"/>
      <c r="BX116" s="9">
        <f t="shared" si="64"/>
        <v>72.258064516129039</v>
      </c>
      <c r="BY116" s="9">
        <f t="shared" si="64"/>
        <v>72.206303724928375</v>
      </c>
      <c r="BZ116" s="9">
        <f t="shared" si="64"/>
        <v>53.340132585415603</v>
      </c>
    </row>
    <row r="117" spans="1:83" s="8" customFormat="1" x14ac:dyDescent="0.3">
      <c r="A117" s="8">
        <v>106</v>
      </c>
      <c r="B117" s="8" t="s">
        <v>1080</v>
      </c>
      <c r="C117" s="8" t="s">
        <v>300</v>
      </c>
      <c r="D117" s="8">
        <v>3.5999999999999999E-3</v>
      </c>
      <c r="E117" s="8" t="s">
        <v>1492</v>
      </c>
      <c r="F117" s="8" t="s">
        <v>1490</v>
      </c>
      <c r="G117" s="8" t="s">
        <v>1491</v>
      </c>
      <c r="H117" s="8" t="s">
        <v>1144</v>
      </c>
      <c r="I117" s="8" t="s">
        <v>1489</v>
      </c>
      <c r="J117" s="8" t="s">
        <v>1487</v>
      </c>
      <c r="K117" s="8" t="s">
        <v>1488</v>
      </c>
      <c r="L117" s="8" t="s">
        <v>43</v>
      </c>
      <c r="M117" s="8">
        <v>3.3</v>
      </c>
      <c r="N117" s="8">
        <v>8.5</v>
      </c>
      <c r="O117" s="8">
        <v>76.8</v>
      </c>
      <c r="P117" s="8" t="s">
        <v>1432</v>
      </c>
      <c r="AX117" s="8">
        <v>0.48</v>
      </c>
      <c r="AY117" s="8">
        <v>0.18</v>
      </c>
      <c r="AZ117" s="8">
        <v>0.89</v>
      </c>
      <c r="BB117" s="8">
        <v>0.46</v>
      </c>
      <c r="BC117" s="8">
        <v>0.56999999999999995</v>
      </c>
      <c r="BD117" s="8">
        <v>8.6999999999999993</v>
      </c>
      <c r="BI117" s="8">
        <v>0.36</v>
      </c>
      <c r="BJ117" s="8">
        <v>0.13</v>
      </c>
      <c r="BK117" s="8">
        <v>0.65</v>
      </c>
      <c r="BM117" s="8">
        <v>0.34</v>
      </c>
      <c r="BN117" s="8">
        <v>0.43</v>
      </c>
      <c r="BO117" s="8">
        <v>6.62</v>
      </c>
      <c r="BT117" s="9">
        <f>(BI114-BI117)/BI114*100</f>
        <v>-100</v>
      </c>
      <c r="BU117" s="9">
        <f t="shared" ref="BU117:BZ117" si="65">(BJ114-BJ117)/BJ114*100</f>
        <v>96.408839779005532</v>
      </c>
      <c r="BV117" s="9">
        <f t="shared" si="65"/>
        <v>88.812392426850252</v>
      </c>
      <c r="BW117" s="9"/>
      <c r="BX117" s="9">
        <f t="shared" si="65"/>
        <v>89.032258064516128</v>
      </c>
      <c r="BY117" s="9">
        <f t="shared" si="65"/>
        <v>87.679083094555864</v>
      </c>
      <c r="BZ117" s="9">
        <f t="shared" si="65"/>
        <v>66.241713411524728</v>
      </c>
    </row>
    <row r="118" spans="1:83" s="8" customFormat="1" x14ac:dyDescent="0.3">
      <c r="A118" s="8">
        <v>106</v>
      </c>
      <c r="B118" s="8" t="s">
        <v>1484</v>
      </c>
      <c r="C118" s="8" t="s">
        <v>300</v>
      </c>
      <c r="D118" s="8">
        <v>3.5999999999999999E-3</v>
      </c>
      <c r="E118" s="8" t="s">
        <v>1492</v>
      </c>
      <c r="F118" s="8" t="s">
        <v>1490</v>
      </c>
      <c r="G118" s="8" t="s">
        <v>1491</v>
      </c>
      <c r="H118" s="8" t="s">
        <v>1144</v>
      </c>
      <c r="I118" s="8" t="s">
        <v>1489</v>
      </c>
      <c r="J118" s="8" t="s">
        <v>1487</v>
      </c>
      <c r="K118" s="8" t="s">
        <v>1488</v>
      </c>
      <c r="L118" s="8" t="s">
        <v>43</v>
      </c>
      <c r="M118" s="8">
        <v>3.3</v>
      </c>
      <c r="N118" s="8">
        <v>8.5</v>
      </c>
      <c r="O118" s="8">
        <v>76.8</v>
      </c>
      <c r="P118" s="8" t="s">
        <v>1432</v>
      </c>
      <c r="AX118" s="8">
        <v>0.43</v>
      </c>
      <c r="AY118" s="8">
        <v>0.06</v>
      </c>
      <c r="AZ118" s="8">
        <v>1.08</v>
      </c>
      <c r="BB118" s="8">
        <v>0.28999999999999998</v>
      </c>
      <c r="BC118" s="8">
        <v>0.4</v>
      </c>
      <c r="BD118" s="8">
        <v>9.5</v>
      </c>
      <c r="BI118" s="8">
        <v>0.35</v>
      </c>
      <c r="BJ118" s="8">
        <v>0.04</v>
      </c>
      <c r="BK118" s="8">
        <v>0.93</v>
      </c>
      <c r="BM118" s="8">
        <v>0.23</v>
      </c>
      <c r="BN118" s="8">
        <v>0.32</v>
      </c>
      <c r="BO118" s="8">
        <v>7.31</v>
      </c>
      <c r="BT118" s="9">
        <f>(BI114-BI118)/BI114*100</f>
        <v>-94.444444444444443</v>
      </c>
      <c r="BU118" s="9">
        <f t="shared" ref="BU118:BZ118" si="66">(BJ114-BJ118)/BJ114*100</f>
        <v>98.895027624309392</v>
      </c>
      <c r="BV118" s="9">
        <f t="shared" si="66"/>
        <v>83.993115318416528</v>
      </c>
      <c r="BW118" s="9"/>
      <c r="BX118" s="9">
        <f t="shared" si="66"/>
        <v>92.58064516129032</v>
      </c>
      <c r="BY118" s="9">
        <f t="shared" si="66"/>
        <v>90.830945558739259</v>
      </c>
      <c r="BZ118" s="9">
        <f t="shared" si="66"/>
        <v>62.723100458949524</v>
      </c>
    </row>
    <row r="119" spans="1:83" s="8" customFormat="1" x14ac:dyDescent="0.3">
      <c r="A119" s="8">
        <v>106</v>
      </c>
      <c r="B119" s="8" t="s">
        <v>1485</v>
      </c>
      <c r="C119" s="8" t="s">
        <v>300</v>
      </c>
      <c r="D119" s="8">
        <v>3.5999999999999999E-3</v>
      </c>
      <c r="E119" s="8" t="s">
        <v>1492</v>
      </c>
      <c r="F119" s="8" t="s">
        <v>1490</v>
      </c>
      <c r="G119" s="8" t="s">
        <v>1491</v>
      </c>
      <c r="H119" s="8" t="s">
        <v>1144</v>
      </c>
      <c r="I119" s="8" t="s">
        <v>1489</v>
      </c>
      <c r="J119" s="8" t="s">
        <v>1487</v>
      </c>
      <c r="K119" s="8" t="s">
        <v>1488</v>
      </c>
      <c r="L119" s="8" t="s">
        <v>43</v>
      </c>
      <c r="M119" s="8">
        <v>3.3</v>
      </c>
      <c r="N119" s="8">
        <v>8.5</v>
      </c>
      <c r="O119" s="8">
        <v>76.8</v>
      </c>
      <c r="P119" s="8" t="s">
        <v>1432</v>
      </c>
      <c r="AX119" s="8">
        <v>0.44</v>
      </c>
      <c r="AY119" s="8">
        <v>0.04</v>
      </c>
      <c r="AZ119" s="8">
        <v>1</v>
      </c>
      <c r="BB119" s="8">
        <v>0.24</v>
      </c>
      <c r="BC119" s="8">
        <v>0.34</v>
      </c>
      <c r="BD119" s="8">
        <v>5.3</v>
      </c>
      <c r="BI119" s="8">
        <v>0.34</v>
      </c>
      <c r="BJ119" s="8">
        <v>0.03</v>
      </c>
      <c r="BK119" s="8">
        <v>0.76</v>
      </c>
      <c r="BM119" s="8">
        <v>0.18</v>
      </c>
      <c r="BN119" s="8">
        <v>0.26</v>
      </c>
      <c r="BO119" s="8">
        <v>4.45</v>
      </c>
      <c r="BT119" s="9">
        <f>(BI114-BI119)/BI114*100</f>
        <v>-88.8888888888889</v>
      </c>
      <c r="BU119" s="9">
        <f t="shared" ref="BU119:BZ119" si="67">(BJ114-BJ119)/BJ114*100</f>
        <v>99.171270718232051</v>
      </c>
      <c r="BV119" s="9">
        <f t="shared" si="67"/>
        <v>86.91910499139415</v>
      </c>
      <c r="BW119" s="9"/>
      <c r="BX119" s="9">
        <f t="shared" si="67"/>
        <v>94.193548387096769</v>
      </c>
      <c r="BY119" s="9">
        <f t="shared" si="67"/>
        <v>92.550143266475644</v>
      </c>
      <c r="BZ119" s="9">
        <f t="shared" si="67"/>
        <v>77.30749617542071</v>
      </c>
    </row>
    <row r="120" spans="1:83" s="4" customFormat="1" x14ac:dyDescent="0.3">
      <c r="A120" s="4">
        <v>107</v>
      </c>
      <c r="B120" s="4" t="s">
        <v>1496</v>
      </c>
      <c r="C120" s="4" t="s">
        <v>294</v>
      </c>
      <c r="AY120" s="4">
        <v>134</v>
      </c>
      <c r="AZ120" s="4">
        <v>300</v>
      </c>
      <c r="BC120" s="4">
        <v>64.099999999999994</v>
      </c>
      <c r="BD120" s="4">
        <v>3700</v>
      </c>
      <c r="CE120" s="4" t="s">
        <v>1510</v>
      </c>
    </row>
    <row r="121" spans="1:83" s="4" customFormat="1" x14ac:dyDescent="0.3">
      <c r="A121" s="4">
        <v>107</v>
      </c>
      <c r="B121" s="4" t="s">
        <v>1497</v>
      </c>
      <c r="C121" s="4" t="s">
        <v>294</v>
      </c>
      <c r="AY121" s="4">
        <v>18.5</v>
      </c>
      <c r="AZ121" s="4">
        <v>59.6</v>
      </c>
      <c r="BC121" s="4">
        <v>14</v>
      </c>
      <c r="BD121" s="4">
        <v>996</v>
      </c>
      <c r="BU121" s="4">
        <v>97.7</v>
      </c>
      <c r="BV121" s="4">
        <v>96.7</v>
      </c>
      <c r="BY121" s="4">
        <v>96.3</v>
      </c>
      <c r="BZ121" s="4">
        <v>95.5</v>
      </c>
    </row>
    <row r="122" spans="1:83" s="4" customFormat="1" x14ac:dyDescent="0.3">
      <c r="A122" s="4">
        <v>107</v>
      </c>
      <c r="B122" s="4" t="s">
        <v>1498</v>
      </c>
      <c r="C122" s="4" t="s">
        <v>294</v>
      </c>
      <c r="AY122" s="4">
        <v>608</v>
      </c>
      <c r="AZ122" s="4">
        <v>1122</v>
      </c>
      <c r="BD122" s="4">
        <v>12777</v>
      </c>
    </row>
    <row r="123" spans="1:83" s="4" customFormat="1" x14ac:dyDescent="0.3">
      <c r="A123" s="4">
        <v>107</v>
      </c>
      <c r="B123" s="4" t="s">
        <v>1499</v>
      </c>
      <c r="C123" s="4" t="s">
        <v>294</v>
      </c>
      <c r="AY123" s="4">
        <v>173</v>
      </c>
      <c r="AZ123" s="4">
        <v>324</v>
      </c>
      <c r="BD123" s="4">
        <v>4710</v>
      </c>
      <c r="BU123" s="4">
        <v>71.5</v>
      </c>
      <c r="BV123" s="4">
        <v>71.099999999999994</v>
      </c>
      <c r="BZ123" s="4">
        <v>63.1</v>
      </c>
    </row>
    <row r="124" spans="1:83" s="4" customFormat="1" x14ac:dyDescent="0.3">
      <c r="A124" s="4">
        <v>107</v>
      </c>
      <c r="B124" s="4" t="s">
        <v>1501</v>
      </c>
      <c r="C124" s="4" t="s">
        <v>294</v>
      </c>
      <c r="BU124" s="4">
        <v>40.5</v>
      </c>
      <c r="BV124" s="4">
        <v>49.6</v>
      </c>
      <c r="BZ124" s="4">
        <v>39.200000000000003</v>
      </c>
    </row>
    <row r="125" spans="1:83" s="4" customFormat="1" x14ac:dyDescent="0.3">
      <c r="A125" s="4">
        <v>107</v>
      </c>
      <c r="B125" s="4" t="s">
        <v>1502</v>
      </c>
      <c r="C125" s="4" t="s">
        <v>294</v>
      </c>
      <c r="BU125" s="4">
        <v>62.9</v>
      </c>
      <c r="BV125" s="4">
        <v>60.9</v>
      </c>
      <c r="BY125" s="4">
        <v>16</v>
      </c>
      <c r="BZ125" s="4">
        <v>59</v>
      </c>
    </row>
    <row r="126" spans="1:83" s="4" customFormat="1" x14ac:dyDescent="0.3">
      <c r="A126" s="4">
        <v>107</v>
      </c>
      <c r="B126" s="4" t="s">
        <v>1503</v>
      </c>
      <c r="C126" s="4" t="s">
        <v>294</v>
      </c>
      <c r="BU126" s="4">
        <v>64.2</v>
      </c>
      <c r="BV126" s="4">
        <v>66.3</v>
      </c>
      <c r="BY126" s="4">
        <v>48.6</v>
      </c>
      <c r="BZ126" s="4">
        <v>56.2</v>
      </c>
    </row>
    <row r="127" spans="1:83" s="4" customFormat="1" x14ac:dyDescent="0.3">
      <c r="A127" s="4">
        <v>107</v>
      </c>
      <c r="B127" s="4" t="s">
        <v>1504</v>
      </c>
      <c r="C127" s="4" t="s">
        <v>294</v>
      </c>
      <c r="BU127" s="4">
        <v>83.4</v>
      </c>
      <c r="BV127" s="4">
        <v>83.1</v>
      </c>
      <c r="BZ127" s="4">
        <v>79.7</v>
      </c>
    </row>
    <row r="128" spans="1:83" s="4" customFormat="1" x14ac:dyDescent="0.3">
      <c r="A128" s="4">
        <v>107</v>
      </c>
      <c r="B128" s="4" t="s">
        <v>1505</v>
      </c>
      <c r="C128" s="4" t="s">
        <v>294</v>
      </c>
      <c r="E128" s="4" t="s">
        <v>1507</v>
      </c>
      <c r="BU128" s="4">
        <v>24.3</v>
      </c>
      <c r="BV128" s="4">
        <v>35.799999999999997</v>
      </c>
      <c r="BZ128" s="4">
        <v>23.4</v>
      </c>
    </row>
    <row r="129" spans="1:83" s="4" customFormat="1" x14ac:dyDescent="0.3">
      <c r="A129" s="4">
        <v>107</v>
      </c>
      <c r="B129" s="4" t="s">
        <v>1506</v>
      </c>
      <c r="C129" s="4" t="s">
        <v>294</v>
      </c>
      <c r="E129" s="4" t="s">
        <v>1507</v>
      </c>
      <c r="BU129" s="4">
        <v>80</v>
      </c>
      <c r="BV129" s="4">
        <v>81.2</v>
      </c>
      <c r="BZ129" s="4">
        <v>75.599999999999994</v>
      </c>
    </row>
    <row r="130" spans="1:83" s="4" customFormat="1" x14ac:dyDescent="0.3">
      <c r="A130" s="4">
        <v>107</v>
      </c>
      <c r="B130" s="4" t="s">
        <v>1508</v>
      </c>
      <c r="C130" s="4" t="s">
        <v>294</v>
      </c>
      <c r="E130" s="4" t="s">
        <v>1507</v>
      </c>
      <c r="BU130" s="4">
        <v>92.3</v>
      </c>
      <c r="BV130" s="4">
        <v>92.2</v>
      </c>
      <c r="BZ130" s="4">
        <v>90.7</v>
      </c>
    </row>
    <row r="131" spans="1:83" s="4" customFormat="1" x14ac:dyDescent="0.3">
      <c r="A131" s="4">
        <v>107</v>
      </c>
      <c r="B131" s="4" t="s">
        <v>1500</v>
      </c>
      <c r="C131" s="4" t="s">
        <v>294</v>
      </c>
      <c r="AY131" s="4">
        <v>478</v>
      </c>
      <c r="AZ131" s="4">
        <v>1081</v>
      </c>
      <c r="BD131" s="4">
        <v>7010</v>
      </c>
    </row>
    <row r="132" spans="1:83" s="4" customFormat="1" x14ac:dyDescent="0.3">
      <c r="A132" s="4">
        <v>107</v>
      </c>
      <c r="B132" s="4" t="s">
        <v>1509</v>
      </c>
      <c r="C132" s="4" t="s">
        <v>294</v>
      </c>
      <c r="AY132" s="4">
        <v>70.599999999999994</v>
      </c>
      <c r="AZ132" s="4">
        <v>120</v>
      </c>
      <c r="BD132" s="4">
        <v>1492</v>
      </c>
      <c r="BU132" s="4">
        <v>85.2</v>
      </c>
      <c r="BV132" s="4">
        <v>88.9</v>
      </c>
      <c r="BZ132" s="4">
        <v>78.7</v>
      </c>
    </row>
    <row r="133" spans="1:83" s="42" customFormat="1" x14ac:dyDescent="0.3">
      <c r="A133" s="42">
        <v>108</v>
      </c>
      <c r="B133" s="42" t="s">
        <v>1520</v>
      </c>
      <c r="C133" s="42" t="s">
        <v>294</v>
      </c>
      <c r="E133" s="42" t="s">
        <v>1519</v>
      </c>
      <c r="F133" s="42" t="s">
        <v>1515</v>
      </c>
      <c r="G133" s="42" t="s">
        <v>1516</v>
      </c>
      <c r="H133" s="42" t="s">
        <v>1517</v>
      </c>
      <c r="I133" s="42" t="s">
        <v>1489</v>
      </c>
      <c r="J133" s="42" t="s">
        <v>1518</v>
      </c>
      <c r="L133" s="42" t="s">
        <v>294</v>
      </c>
      <c r="BW133" s="42">
        <v>75.8</v>
      </c>
      <c r="BY133" s="42">
        <v>83.5</v>
      </c>
      <c r="BZ133" s="42">
        <v>93.2</v>
      </c>
      <c r="CC133" s="42">
        <v>92.2</v>
      </c>
      <c r="CE133" s="42" t="s">
        <v>1532</v>
      </c>
    </row>
    <row r="134" spans="1:83" s="42" customFormat="1" x14ac:dyDescent="0.3">
      <c r="A134" s="42">
        <v>108</v>
      </c>
      <c r="B134" s="42" t="s">
        <v>1522</v>
      </c>
      <c r="C134" s="42" t="s">
        <v>294</v>
      </c>
      <c r="E134" s="42" t="s">
        <v>1519</v>
      </c>
      <c r="F134" s="42" t="s">
        <v>1515</v>
      </c>
      <c r="G134" s="42" t="s">
        <v>1516</v>
      </c>
      <c r="H134" s="42" t="s">
        <v>1517</v>
      </c>
      <c r="I134" s="42" t="s">
        <v>1489</v>
      </c>
      <c r="J134" s="42" t="s">
        <v>1518</v>
      </c>
      <c r="L134" s="42" t="s">
        <v>294</v>
      </c>
      <c r="BW134" s="42">
        <v>99.5</v>
      </c>
      <c r="BY134" s="42">
        <v>99.6</v>
      </c>
      <c r="BZ134" s="42">
        <v>99.6</v>
      </c>
      <c r="CC134" s="42">
        <v>99.6</v>
      </c>
    </row>
    <row r="135" spans="1:83" s="42" customFormat="1" x14ac:dyDescent="0.3">
      <c r="A135" s="42">
        <v>108</v>
      </c>
      <c r="B135" s="42" t="s">
        <v>1521</v>
      </c>
      <c r="C135" s="42" t="s">
        <v>294</v>
      </c>
      <c r="E135" s="42" t="s">
        <v>1519</v>
      </c>
      <c r="F135" s="42" t="s">
        <v>1515</v>
      </c>
      <c r="G135" s="42" t="s">
        <v>1516</v>
      </c>
      <c r="H135" s="42" t="s">
        <v>1517</v>
      </c>
      <c r="I135" s="42" t="s">
        <v>1489</v>
      </c>
      <c r="J135" s="42" t="s">
        <v>1518</v>
      </c>
      <c r="L135" s="42" t="s">
        <v>294</v>
      </c>
      <c r="BW135" s="42">
        <v>86.9</v>
      </c>
      <c r="BY135" s="42">
        <v>82.7</v>
      </c>
      <c r="BZ135" s="42">
        <v>93.2</v>
      </c>
      <c r="CC135" s="42">
        <v>-100</v>
      </c>
    </row>
    <row r="136" spans="1:83" s="42" customFormat="1" x14ac:dyDescent="0.3">
      <c r="A136" s="42">
        <v>108</v>
      </c>
      <c r="B136" s="42" t="s">
        <v>1523</v>
      </c>
      <c r="C136" s="42" t="s">
        <v>294</v>
      </c>
      <c r="E136" s="42" t="s">
        <v>1519</v>
      </c>
      <c r="F136" s="42" t="s">
        <v>1515</v>
      </c>
      <c r="G136" s="42" t="s">
        <v>1516</v>
      </c>
      <c r="H136" s="42" t="s">
        <v>1517</v>
      </c>
      <c r="I136" s="42" t="s">
        <v>1489</v>
      </c>
      <c r="J136" s="42" t="s">
        <v>1518</v>
      </c>
      <c r="L136" s="42" t="s">
        <v>294</v>
      </c>
      <c r="BW136" s="42">
        <v>61.3</v>
      </c>
      <c r="BY136" s="42">
        <v>86.9</v>
      </c>
      <c r="BZ136" s="42">
        <v>92.5</v>
      </c>
      <c r="CC136" s="42">
        <v>79.099999999999994</v>
      </c>
    </row>
    <row r="137" spans="1:83" s="42" customFormat="1" x14ac:dyDescent="0.3">
      <c r="A137" s="42">
        <v>108</v>
      </c>
      <c r="B137" s="42" t="s">
        <v>1524</v>
      </c>
      <c r="C137" s="42" t="s">
        <v>294</v>
      </c>
      <c r="E137" s="42" t="s">
        <v>1519</v>
      </c>
      <c r="F137" s="42" t="s">
        <v>1515</v>
      </c>
      <c r="G137" s="42" t="s">
        <v>1516</v>
      </c>
      <c r="H137" s="42" t="s">
        <v>1517</v>
      </c>
      <c r="I137" s="42" t="s">
        <v>1489</v>
      </c>
      <c r="J137" s="42" t="s">
        <v>1518</v>
      </c>
      <c r="L137" s="42" t="s">
        <v>294</v>
      </c>
      <c r="BW137" s="42">
        <v>61.7</v>
      </c>
      <c r="BY137" s="42">
        <v>67</v>
      </c>
      <c r="BZ137" s="42">
        <v>85.4</v>
      </c>
      <c r="CC137" s="42">
        <v>92.1</v>
      </c>
    </row>
    <row r="138" spans="1:83" s="42" customFormat="1" x14ac:dyDescent="0.3">
      <c r="A138" s="42">
        <v>108</v>
      </c>
      <c r="B138" s="42" t="s">
        <v>1530</v>
      </c>
      <c r="C138" s="42" t="s">
        <v>294</v>
      </c>
      <c r="E138" s="42" t="s">
        <v>1519</v>
      </c>
      <c r="F138" s="42" t="s">
        <v>1515</v>
      </c>
      <c r="G138" s="42" t="s">
        <v>1516</v>
      </c>
      <c r="H138" s="42" t="s">
        <v>1517</v>
      </c>
      <c r="I138" s="42" t="s">
        <v>1489</v>
      </c>
      <c r="J138" s="42" t="s">
        <v>1518</v>
      </c>
      <c r="L138" s="42" t="s">
        <v>294</v>
      </c>
      <c r="BW138" s="42">
        <v>77</v>
      </c>
      <c r="BY138" s="42">
        <v>83.9</v>
      </c>
      <c r="BZ138" s="42">
        <v>92.8</v>
      </c>
      <c r="CC138" s="42">
        <v>90.8</v>
      </c>
    </row>
    <row r="139" spans="1:83" s="42" customFormat="1" x14ac:dyDescent="0.3">
      <c r="A139" s="42">
        <v>108</v>
      </c>
      <c r="B139" s="42" t="s">
        <v>1525</v>
      </c>
      <c r="C139" s="42" t="s">
        <v>294</v>
      </c>
      <c r="E139" s="42" t="s">
        <v>1519</v>
      </c>
      <c r="F139" s="42" t="s">
        <v>1515</v>
      </c>
      <c r="G139" s="42" t="s">
        <v>1516</v>
      </c>
      <c r="H139" s="42" t="s">
        <v>1517</v>
      </c>
      <c r="I139" s="42" t="s">
        <v>1489</v>
      </c>
      <c r="J139" s="42" t="s">
        <v>1518</v>
      </c>
      <c r="L139" s="42" t="s">
        <v>294</v>
      </c>
      <c r="BW139" s="42">
        <v>71</v>
      </c>
      <c r="BY139" s="42">
        <v>91.9</v>
      </c>
      <c r="BZ139" s="42">
        <v>97</v>
      </c>
      <c r="CC139" s="42">
        <v>97.7</v>
      </c>
    </row>
    <row r="140" spans="1:83" s="42" customFormat="1" x14ac:dyDescent="0.3">
      <c r="A140" s="42">
        <v>108</v>
      </c>
      <c r="B140" s="42" t="s">
        <v>1526</v>
      </c>
      <c r="C140" s="42" t="s">
        <v>294</v>
      </c>
      <c r="E140" s="42" t="s">
        <v>1519</v>
      </c>
      <c r="F140" s="42" t="s">
        <v>1515</v>
      </c>
      <c r="G140" s="42" t="s">
        <v>1516</v>
      </c>
      <c r="H140" s="42" t="s">
        <v>1517</v>
      </c>
      <c r="I140" s="42" t="s">
        <v>1489</v>
      </c>
      <c r="J140" s="42" t="s">
        <v>1518</v>
      </c>
      <c r="L140" s="42" t="s">
        <v>294</v>
      </c>
      <c r="BW140" s="42">
        <v>99.5</v>
      </c>
      <c r="BY140" s="42">
        <v>99.9</v>
      </c>
      <c r="BZ140" s="42">
        <v>99.9</v>
      </c>
      <c r="CC140" s="42">
        <v>100</v>
      </c>
    </row>
    <row r="141" spans="1:83" s="42" customFormat="1" x14ac:dyDescent="0.3">
      <c r="A141" s="42">
        <v>108</v>
      </c>
      <c r="B141" s="42" t="s">
        <v>1527</v>
      </c>
      <c r="C141" s="42" t="s">
        <v>294</v>
      </c>
      <c r="E141" s="42" t="s">
        <v>1519</v>
      </c>
      <c r="F141" s="42" t="s">
        <v>1515</v>
      </c>
      <c r="G141" s="42" t="s">
        <v>1516</v>
      </c>
      <c r="H141" s="42" t="s">
        <v>1517</v>
      </c>
      <c r="I141" s="42" t="s">
        <v>1489</v>
      </c>
      <c r="J141" s="42" t="s">
        <v>1518</v>
      </c>
      <c r="L141" s="42" t="s">
        <v>294</v>
      </c>
      <c r="BW141" s="42">
        <v>84.4</v>
      </c>
      <c r="BY141" s="42">
        <v>61.3</v>
      </c>
      <c r="BZ141" s="42">
        <v>95.4</v>
      </c>
      <c r="CC141" s="42">
        <v>71.3</v>
      </c>
    </row>
    <row r="142" spans="1:83" s="42" customFormat="1" x14ac:dyDescent="0.3">
      <c r="A142" s="42">
        <v>108</v>
      </c>
      <c r="B142" s="42" t="s">
        <v>1528</v>
      </c>
      <c r="C142" s="42" t="s">
        <v>294</v>
      </c>
      <c r="E142" s="42" t="s">
        <v>1519</v>
      </c>
      <c r="F142" s="42" t="s">
        <v>1515</v>
      </c>
      <c r="G142" s="42" t="s">
        <v>1516</v>
      </c>
      <c r="H142" s="42" t="s">
        <v>1517</v>
      </c>
      <c r="I142" s="42" t="s">
        <v>1489</v>
      </c>
      <c r="J142" s="42" t="s">
        <v>1518</v>
      </c>
      <c r="L142" s="42" t="s">
        <v>294</v>
      </c>
      <c r="BW142" s="42">
        <v>79.900000000000006</v>
      </c>
      <c r="BY142" s="42">
        <v>83.3</v>
      </c>
      <c r="BZ142" s="42">
        <v>93.5</v>
      </c>
      <c r="CC142" s="42">
        <v>96.1</v>
      </c>
    </row>
    <row r="143" spans="1:83" s="42" customFormat="1" x14ac:dyDescent="0.3">
      <c r="A143" s="42">
        <v>108</v>
      </c>
      <c r="B143" s="42" t="s">
        <v>1529</v>
      </c>
      <c r="C143" s="42" t="s">
        <v>294</v>
      </c>
      <c r="E143" s="42" t="s">
        <v>1519</v>
      </c>
      <c r="F143" s="42" t="s">
        <v>1515</v>
      </c>
      <c r="G143" s="42" t="s">
        <v>1516</v>
      </c>
      <c r="H143" s="42" t="s">
        <v>1517</v>
      </c>
      <c r="I143" s="42" t="s">
        <v>1489</v>
      </c>
      <c r="J143" s="42" t="s">
        <v>1518</v>
      </c>
      <c r="L143" s="42" t="s">
        <v>294</v>
      </c>
      <c r="BW143" s="42">
        <v>70.599999999999994</v>
      </c>
      <c r="BY143" s="42">
        <v>68.3</v>
      </c>
      <c r="BZ143" s="42">
        <v>90.8</v>
      </c>
      <c r="CC143" s="42">
        <v>82</v>
      </c>
    </row>
    <row r="144" spans="1:83" s="42" customFormat="1" x14ac:dyDescent="0.3">
      <c r="A144" s="42">
        <v>108</v>
      </c>
      <c r="B144" s="42" t="s">
        <v>1531</v>
      </c>
      <c r="C144" s="42" t="s">
        <v>294</v>
      </c>
      <c r="E144" s="42" t="s">
        <v>1519</v>
      </c>
      <c r="F144" s="42" t="s">
        <v>1515</v>
      </c>
      <c r="G144" s="42" t="s">
        <v>1516</v>
      </c>
      <c r="H144" s="42" t="s">
        <v>1517</v>
      </c>
      <c r="I144" s="42" t="s">
        <v>1489</v>
      </c>
      <c r="J144" s="42" t="s">
        <v>1518</v>
      </c>
      <c r="L144" s="42" t="s">
        <v>294</v>
      </c>
      <c r="BW144" s="42">
        <v>81.099999999999994</v>
      </c>
      <c r="BY144" s="42">
        <v>78.900000000000006</v>
      </c>
      <c r="BZ144" s="42">
        <v>95.3</v>
      </c>
      <c r="CC144" s="42">
        <v>89.4</v>
      </c>
    </row>
    <row r="145" spans="1:83" s="8" customFormat="1" x14ac:dyDescent="0.3">
      <c r="A145" s="8">
        <v>109</v>
      </c>
      <c r="B145" s="8" t="s">
        <v>1541</v>
      </c>
      <c r="E145" s="8" t="s">
        <v>1519</v>
      </c>
      <c r="F145" s="8" t="s">
        <v>1536</v>
      </c>
      <c r="G145" s="8" t="s">
        <v>1537</v>
      </c>
      <c r="H145" s="8" t="s">
        <v>1517</v>
      </c>
      <c r="I145" s="8" t="s">
        <v>1489</v>
      </c>
      <c r="J145" s="8" t="s">
        <v>1538</v>
      </c>
      <c r="K145" s="8" t="s">
        <v>1539</v>
      </c>
      <c r="L145" s="8" t="s">
        <v>1540</v>
      </c>
      <c r="AX145" s="8">
        <v>5.6</v>
      </c>
      <c r="BG145" s="8">
        <v>20000</v>
      </c>
      <c r="CE145" s="8" t="s">
        <v>1557</v>
      </c>
    </row>
    <row r="146" spans="1:83" s="8" customFormat="1" x14ac:dyDescent="0.3">
      <c r="A146" s="8">
        <v>109</v>
      </c>
      <c r="B146" s="8" t="s">
        <v>1542</v>
      </c>
      <c r="E146" s="8" t="s">
        <v>1519</v>
      </c>
      <c r="F146" s="8" t="s">
        <v>1536</v>
      </c>
      <c r="G146" s="8" t="s">
        <v>1537</v>
      </c>
      <c r="H146" s="8" t="s">
        <v>1517</v>
      </c>
      <c r="I146" s="8" t="s">
        <v>1489</v>
      </c>
      <c r="J146" s="8" t="s">
        <v>1538</v>
      </c>
      <c r="K146" s="8" t="s">
        <v>1539</v>
      </c>
      <c r="L146" s="8" t="s">
        <v>1540</v>
      </c>
      <c r="AX146" s="8">
        <v>4.03</v>
      </c>
      <c r="BG146" s="8">
        <v>20000</v>
      </c>
    </row>
    <row r="147" spans="1:83" s="8" customFormat="1" x14ac:dyDescent="0.3">
      <c r="A147" s="8">
        <v>109</v>
      </c>
      <c r="B147" s="8" t="s">
        <v>1543</v>
      </c>
      <c r="E147" s="8" t="s">
        <v>1519</v>
      </c>
      <c r="F147" s="8" t="s">
        <v>1536</v>
      </c>
      <c r="G147" s="8" t="s">
        <v>1537</v>
      </c>
      <c r="H147" s="8" t="s">
        <v>1517</v>
      </c>
      <c r="I147" s="8" t="s">
        <v>1489</v>
      </c>
      <c r="J147" s="8" t="s">
        <v>1538</v>
      </c>
      <c r="K147" s="8" t="s">
        <v>1539</v>
      </c>
      <c r="L147" s="8" t="s">
        <v>1540</v>
      </c>
      <c r="AX147" s="8">
        <v>0.4</v>
      </c>
      <c r="BG147" s="8">
        <v>17000</v>
      </c>
      <c r="BT147" s="9">
        <f>(AX145-AX147)/AX145*100</f>
        <v>92.857142857142847</v>
      </c>
      <c r="BU147" s="9"/>
      <c r="BV147" s="9"/>
      <c r="BW147" s="9"/>
      <c r="BX147" s="9"/>
      <c r="BY147" s="9"/>
      <c r="BZ147" s="9"/>
      <c r="CA147" s="9"/>
      <c r="CB147" s="9"/>
      <c r="CC147" s="9">
        <f t="shared" ref="CC147" si="68">(BG145-BG147)/BG145*100</f>
        <v>15</v>
      </c>
    </row>
    <row r="148" spans="1:83" s="8" customFormat="1" x14ac:dyDescent="0.3">
      <c r="A148" s="8">
        <v>109</v>
      </c>
      <c r="B148" s="8" t="s">
        <v>1544</v>
      </c>
      <c r="E148" s="8" t="s">
        <v>1519</v>
      </c>
      <c r="F148" s="8" t="s">
        <v>1536</v>
      </c>
      <c r="G148" s="8" t="s">
        <v>1537</v>
      </c>
      <c r="H148" s="8" t="s">
        <v>1517</v>
      </c>
      <c r="I148" s="8" t="s">
        <v>1489</v>
      </c>
      <c r="J148" s="8" t="s">
        <v>1538</v>
      </c>
      <c r="K148" s="8" t="s">
        <v>1539</v>
      </c>
      <c r="L148" s="8" t="s">
        <v>1540</v>
      </c>
      <c r="AX148" s="8">
        <v>0.45</v>
      </c>
      <c r="BG148" s="8">
        <v>14550</v>
      </c>
      <c r="BT148" s="9">
        <f>(AX146-AX148)/AX146*100</f>
        <v>88.833746898263016</v>
      </c>
      <c r="BU148" s="9"/>
      <c r="BV148" s="9"/>
      <c r="BW148" s="9"/>
      <c r="BX148" s="9"/>
      <c r="BY148" s="9"/>
      <c r="BZ148" s="9"/>
      <c r="CA148" s="9"/>
      <c r="CB148" s="9"/>
      <c r="CC148" s="9">
        <f t="shared" ref="CC148" si="69">(BG146-BG148)/BG146*100</f>
        <v>27.250000000000004</v>
      </c>
    </row>
    <row r="149" spans="1:83" s="8" customFormat="1" x14ac:dyDescent="0.3">
      <c r="A149" s="8">
        <v>109</v>
      </c>
      <c r="B149" s="8" t="s">
        <v>1545</v>
      </c>
      <c r="E149" s="8" t="s">
        <v>1519</v>
      </c>
      <c r="F149" s="8" t="s">
        <v>1536</v>
      </c>
      <c r="G149" s="8" t="s">
        <v>1537</v>
      </c>
      <c r="H149" s="8" t="s">
        <v>1517</v>
      </c>
      <c r="I149" s="8" t="s">
        <v>1489</v>
      </c>
      <c r="J149" s="8" t="s">
        <v>1538</v>
      </c>
      <c r="K149" s="8" t="s">
        <v>1539</v>
      </c>
      <c r="L149" s="8" t="s">
        <v>1540</v>
      </c>
      <c r="AX149" s="8">
        <v>2.25</v>
      </c>
      <c r="BG149" s="8">
        <v>707500</v>
      </c>
    </row>
    <row r="150" spans="1:83" s="8" customFormat="1" x14ac:dyDescent="0.3">
      <c r="A150" s="8">
        <v>109</v>
      </c>
      <c r="B150" s="8" t="s">
        <v>1546</v>
      </c>
      <c r="E150" s="8" t="s">
        <v>1519</v>
      </c>
      <c r="F150" s="8" t="s">
        <v>1536</v>
      </c>
      <c r="G150" s="8" t="s">
        <v>1537</v>
      </c>
      <c r="H150" s="8" t="s">
        <v>1517</v>
      </c>
      <c r="I150" s="8" t="s">
        <v>1489</v>
      </c>
      <c r="J150" s="8" t="s">
        <v>1538</v>
      </c>
      <c r="K150" s="8" t="s">
        <v>1539</v>
      </c>
      <c r="L150" s="8" t="s">
        <v>1540</v>
      </c>
      <c r="AX150" s="8">
        <v>4.3</v>
      </c>
      <c r="BG150" s="8">
        <v>10500000</v>
      </c>
    </row>
    <row r="151" spans="1:83" s="8" customFormat="1" x14ac:dyDescent="0.3">
      <c r="A151" s="8">
        <v>109</v>
      </c>
      <c r="B151" s="8" t="s">
        <v>1547</v>
      </c>
      <c r="E151" s="8" t="s">
        <v>1519</v>
      </c>
      <c r="F151" s="8" t="s">
        <v>1536</v>
      </c>
      <c r="G151" s="8" t="s">
        <v>1537</v>
      </c>
      <c r="H151" s="8" t="s">
        <v>1517</v>
      </c>
      <c r="I151" s="8" t="s">
        <v>1489</v>
      </c>
      <c r="J151" s="8" t="s">
        <v>1538</v>
      </c>
      <c r="K151" s="8" t="s">
        <v>1539</v>
      </c>
      <c r="L151" s="8" t="s">
        <v>1540</v>
      </c>
      <c r="AX151" s="8">
        <v>0.03</v>
      </c>
      <c r="BG151" s="8">
        <v>1775000</v>
      </c>
      <c r="BT151" s="9">
        <f t="shared" ref="BT151:BT152" si="70">(AX149-AX151)/AX149*100</f>
        <v>98.666666666666686</v>
      </c>
      <c r="BU151" s="9"/>
      <c r="BV151" s="9"/>
      <c r="BW151" s="9"/>
      <c r="BX151" s="9"/>
      <c r="BY151" s="9"/>
      <c r="BZ151" s="9"/>
      <c r="CA151" s="9"/>
      <c r="CB151" s="9"/>
      <c r="CC151" s="9">
        <f t="shared" ref="CC151:CC152" si="71">(BG149-BG151)/BG149*100</f>
        <v>-150.88339222614843</v>
      </c>
    </row>
    <row r="152" spans="1:83" s="8" customFormat="1" x14ac:dyDescent="0.3">
      <c r="A152" s="8">
        <v>109</v>
      </c>
      <c r="B152" s="8" t="s">
        <v>1548</v>
      </c>
      <c r="E152" s="8" t="s">
        <v>1519</v>
      </c>
      <c r="F152" s="8" t="s">
        <v>1536</v>
      </c>
      <c r="G152" s="8" t="s">
        <v>1537</v>
      </c>
      <c r="H152" s="8" t="s">
        <v>1517</v>
      </c>
      <c r="I152" s="8" t="s">
        <v>1489</v>
      </c>
      <c r="J152" s="8" t="s">
        <v>1538</v>
      </c>
      <c r="K152" s="8" t="s">
        <v>1539</v>
      </c>
      <c r="L152" s="8" t="s">
        <v>1540</v>
      </c>
      <c r="AX152" s="8">
        <v>0.18</v>
      </c>
      <c r="BG152" s="8">
        <v>6562500</v>
      </c>
      <c r="BT152" s="9">
        <f t="shared" si="70"/>
        <v>95.813953488372093</v>
      </c>
      <c r="BU152" s="9"/>
      <c r="BV152" s="9"/>
      <c r="BW152" s="9"/>
      <c r="BX152" s="9"/>
      <c r="BY152" s="9"/>
      <c r="BZ152" s="9"/>
      <c r="CA152" s="9"/>
      <c r="CB152" s="9"/>
      <c r="CC152" s="9">
        <f t="shared" si="71"/>
        <v>37.5</v>
      </c>
    </row>
    <row r="153" spans="1:83" s="8" customFormat="1" x14ac:dyDescent="0.3">
      <c r="A153" s="8">
        <v>109</v>
      </c>
      <c r="B153" s="8" t="s">
        <v>1549</v>
      </c>
      <c r="E153" s="8" t="s">
        <v>1519</v>
      </c>
      <c r="F153" s="8" t="s">
        <v>1536</v>
      </c>
      <c r="G153" s="8" t="s">
        <v>1537</v>
      </c>
      <c r="H153" s="8" t="s">
        <v>1517</v>
      </c>
      <c r="I153" s="8" t="s">
        <v>1489</v>
      </c>
      <c r="J153" s="8" t="s">
        <v>1538</v>
      </c>
      <c r="K153" s="8" t="s">
        <v>1539</v>
      </c>
      <c r="L153" s="8" t="s">
        <v>1540</v>
      </c>
      <c r="AX153" s="8">
        <v>1.05</v>
      </c>
      <c r="BG153" s="8">
        <v>3350</v>
      </c>
    </row>
    <row r="154" spans="1:83" s="8" customFormat="1" x14ac:dyDescent="0.3">
      <c r="A154" s="8">
        <v>109</v>
      </c>
      <c r="B154" s="8" t="s">
        <v>1550</v>
      </c>
      <c r="E154" s="8" t="s">
        <v>1519</v>
      </c>
      <c r="F154" s="8" t="s">
        <v>1536</v>
      </c>
      <c r="G154" s="8" t="s">
        <v>1537</v>
      </c>
      <c r="H154" s="8" t="s">
        <v>1517</v>
      </c>
      <c r="I154" s="8" t="s">
        <v>1489</v>
      </c>
      <c r="J154" s="8" t="s">
        <v>1538</v>
      </c>
      <c r="K154" s="8" t="s">
        <v>1539</v>
      </c>
      <c r="L154" s="8" t="s">
        <v>1540</v>
      </c>
      <c r="AX154" s="8">
        <v>13.88</v>
      </c>
      <c r="BG154" s="8">
        <v>9750</v>
      </c>
    </row>
    <row r="155" spans="1:83" s="8" customFormat="1" x14ac:dyDescent="0.3">
      <c r="A155" s="8">
        <v>109</v>
      </c>
      <c r="B155" s="8" t="s">
        <v>1551</v>
      </c>
      <c r="E155" s="8" t="s">
        <v>1519</v>
      </c>
      <c r="F155" s="8" t="s">
        <v>1536</v>
      </c>
      <c r="G155" s="8" t="s">
        <v>1537</v>
      </c>
      <c r="H155" s="8" t="s">
        <v>1517</v>
      </c>
      <c r="I155" s="8" t="s">
        <v>1489</v>
      </c>
      <c r="J155" s="8" t="s">
        <v>1538</v>
      </c>
      <c r="K155" s="8" t="s">
        <v>1539</v>
      </c>
      <c r="L155" s="8" t="s">
        <v>1540</v>
      </c>
      <c r="AX155" s="8">
        <v>0</v>
      </c>
      <c r="BG155" s="8">
        <v>2150</v>
      </c>
      <c r="BT155" s="9">
        <f t="shared" ref="BT155:BT156" si="72">(AX153-AX155)/AX153*100</f>
        <v>100</v>
      </c>
      <c r="BU155" s="9"/>
      <c r="BV155" s="9"/>
      <c r="BW155" s="9"/>
      <c r="BX155" s="9"/>
      <c r="BY155" s="9"/>
      <c r="BZ155" s="9"/>
      <c r="CA155" s="9"/>
      <c r="CB155" s="9"/>
      <c r="CC155" s="9">
        <f t="shared" ref="CC155:CC156" si="73">(BG153-BG155)/BG153*100</f>
        <v>35.820895522388057</v>
      </c>
    </row>
    <row r="156" spans="1:83" s="8" customFormat="1" x14ac:dyDescent="0.3">
      <c r="A156" s="8">
        <v>109</v>
      </c>
      <c r="B156" s="8" t="s">
        <v>1552</v>
      </c>
      <c r="E156" s="8" t="s">
        <v>1519</v>
      </c>
      <c r="F156" s="8" t="s">
        <v>1536</v>
      </c>
      <c r="G156" s="8" t="s">
        <v>1537</v>
      </c>
      <c r="H156" s="8" t="s">
        <v>1517</v>
      </c>
      <c r="I156" s="8" t="s">
        <v>1489</v>
      </c>
      <c r="J156" s="8" t="s">
        <v>1538</v>
      </c>
      <c r="K156" s="8" t="s">
        <v>1539</v>
      </c>
      <c r="L156" s="8" t="s">
        <v>1540</v>
      </c>
      <c r="AX156" s="8">
        <v>0.1</v>
      </c>
      <c r="BG156" s="8">
        <v>5375</v>
      </c>
      <c r="BT156" s="9">
        <f t="shared" si="72"/>
        <v>99.279538904899141</v>
      </c>
      <c r="BU156" s="9"/>
      <c r="BV156" s="9"/>
      <c r="BW156" s="9"/>
      <c r="BX156" s="9"/>
      <c r="BY156" s="9"/>
      <c r="BZ156" s="9"/>
      <c r="CA156" s="9"/>
      <c r="CB156" s="9"/>
      <c r="CC156" s="9">
        <f t="shared" si="73"/>
        <v>44.871794871794876</v>
      </c>
    </row>
    <row r="157" spans="1:83" s="8" customFormat="1" x14ac:dyDescent="0.3">
      <c r="A157" s="8">
        <v>109</v>
      </c>
      <c r="B157" s="8" t="s">
        <v>1553</v>
      </c>
      <c r="E157" s="8" t="s">
        <v>1519</v>
      </c>
      <c r="F157" s="8" t="s">
        <v>1536</v>
      </c>
      <c r="G157" s="8" t="s">
        <v>1537</v>
      </c>
      <c r="H157" s="8" t="s">
        <v>1517</v>
      </c>
      <c r="I157" s="8" t="s">
        <v>1489</v>
      </c>
      <c r="J157" s="8" t="s">
        <v>1538</v>
      </c>
      <c r="K157" s="8" t="s">
        <v>1539</v>
      </c>
      <c r="L157" s="8" t="s">
        <v>1540</v>
      </c>
      <c r="AX157" s="8">
        <v>0.43</v>
      </c>
      <c r="BG157" s="8">
        <v>346000</v>
      </c>
    </row>
    <row r="158" spans="1:83" s="8" customFormat="1" x14ac:dyDescent="0.3">
      <c r="A158" s="8">
        <v>109</v>
      </c>
      <c r="B158" s="8" t="s">
        <v>1554</v>
      </c>
      <c r="E158" s="8" t="s">
        <v>1519</v>
      </c>
      <c r="F158" s="8" t="s">
        <v>1536</v>
      </c>
      <c r="G158" s="8" t="s">
        <v>1537</v>
      </c>
      <c r="H158" s="8" t="s">
        <v>1517</v>
      </c>
      <c r="I158" s="8" t="s">
        <v>1489</v>
      </c>
      <c r="J158" s="8" t="s">
        <v>1538</v>
      </c>
      <c r="K158" s="8" t="s">
        <v>1539</v>
      </c>
      <c r="L158" s="8" t="s">
        <v>1540</v>
      </c>
      <c r="AX158" s="8">
        <v>17.75</v>
      </c>
      <c r="BG158" s="8">
        <v>1387500</v>
      </c>
    </row>
    <row r="159" spans="1:83" s="8" customFormat="1" x14ac:dyDescent="0.3">
      <c r="A159" s="8">
        <v>109</v>
      </c>
      <c r="B159" s="8" t="s">
        <v>1555</v>
      </c>
      <c r="E159" s="8" t="s">
        <v>1519</v>
      </c>
      <c r="F159" s="8" t="s">
        <v>1536</v>
      </c>
      <c r="G159" s="8" t="s">
        <v>1537</v>
      </c>
      <c r="H159" s="8" t="s">
        <v>1517</v>
      </c>
      <c r="I159" s="8" t="s">
        <v>1489</v>
      </c>
      <c r="J159" s="8" t="s">
        <v>1538</v>
      </c>
      <c r="K159" s="8" t="s">
        <v>1539</v>
      </c>
      <c r="L159" s="8" t="s">
        <v>1540</v>
      </c>
      <c r="AX159" s="8">
        <v>0</v>
      </c>
      <c r="BG159" s="8">
        <v>74500</v>
      </c>
      <c r="BT159" s="9">
        <f t="shared" ref="BT159:BT160" si="74">(AX157-AX159)/AX157*100</f>
        <v>100</v>
      </c>
      <c r="BU159" s="9"/>
      <c r="BV159" s="9"/>
      <c r="BW159" s="9"/>
      <c r="BX159" s="9"/>
      <c r="BY159" s="9"/>
      <c r="BZ159" s="9"/>
      <c r="CA159" s="9"/>
      <c r="CB159" s="9"/>
      <c r="CC159" s="9">
        <f t="shared" ref="CC159:CC160" si="75">(BG157-BG159)/BG157*100</f>
        <v>78.468208092485554</v>
      </c>
    </row>
    <row r="160" spans="1:83" s="8" customFormat="1" x14ac:dyDescent="0.3">
      <c r="A160" s="8">
        <v>109</v>
      </c>
      <c r="B160" s="8" t="s">
        <v>1556</v>
      </c>
      <c r="E160" s="8" t="s">
        <v>1519</v>
      </c>
      <c r="F160" s="8" t="s">
        <v>1536</v>
      </c>
      <c r="G160" s="8" t="s">
        <v>1537</v>
      </c>
      <c r="H160" s="8" t="s">
        <v>1517</v>
      </c>
      <c r="I160" s="8" t="s">
        <v>1489</v>
      </c>
      <c r="J160" s="8" t="s">
        <v>1538</v>
      </c>
      <c r="K160" s="8" t="s">
        <v>1539</v>
      </c>
      <c r="L160" s="8" t="s">
        <v>1540</v>
      </c>
      <c r="AX160" s="8">
        <v>0</v>
      </c>
      <c r="BG160" s="8">
        <v>88000</v>
      </c>
      <c r="BT160" s="9">
        <f t="shared" si="74"/>
        <v>100</v>
      </c>
      <c r="BU160" s="9"/>
      <c r="BV160" s="9"/>
      <c r="BW160" s="9"/>
      <c r="BX160" s="9"/>
      <c r="BY160" s="9"/>
      <c r="BZ160" s="9"/>
      <c r="CA160" s="9"/>
      <c r="CB160" s="9"/>
      <c r="CC160" s="9">
        <f t="shared" si="75"/>
        <v>93.657657657657651</v>
      </c>
    </row>
    <row r="161" spans="1:83" s="4" customFormat="1" x14ac:dyDescent="0.3">
      <c r="A161" s="4">
        <v>110</v>
      </c>
      <c r="B161" s="4" t="s">
        <v>1561</v>
      </c>
      <c r="C161" s="4" t="s">
        <v>1585</v>
      </c>
      <c r="D161" s="4">
        <v>2.0000000000000001E-4</v>
      </c>
      <c r="E161" s="4" t="s">
        <v>1583</v>
      </c>
      <c r="F161" s="4" t="s">
        <v>1582</v>
      </c>
      <c r="G161" s="4" t="s">
        <v>107</v>
      </c>
      <c r="I161" s="4" t="s">
        <v>365</v>
      </c>
      <c r="K161" s="4" t="s">
        <v>1584</v>
      </c>
      <c r="L161" s="4" t="s">
        <v>1585</v>
      </c>
      <c r="BG161" s="4">
        <v>24200</v>
      </c>
      <c r="CE161" s="4" t="s">
        <v>1577</v>
      </c>
    </row>
    <row r="162" spans="1:83" s="4" customFormat="1" x14ac:dyDescent="0.3">
      <c r="A162" s="4">
        <v>110</v>
      </c>
      <c r="B162" s="4" t="s">
        <v>1562</v>
      </c>
      <c r="C162" s="4" t="s">
        <v>1585</v>
      </c>
      <c r="D162" s="4">
        <v>2.0000000000000001E-4</v>
      </c>
      <c r="E162" s="4" t="s">
        <v>1583</v>
      </c>
      <c r="F162" s="4" t="s">
        <v>1582</v>
      </c>
      <c r="G162" s="4" t="s">
        <v>107</v>
      </c>
      <c r="I162" s="4" t="s">
        <v>365</v>
      </c>
      <c r="K162" s="4" t="s">
        <v>1584</v>
      </c>
      <c r="L162" s="4" t="s">
        <v>1585</v>
      </c>
      <c r="BG162" s="4">
        <v>17800</v>
      </c>
      <c r="CC162" s="4">
        <v>71</v>
      </c>
    </row>
    <row r="163" spans="1:83" s="4" customFormat="1" x14ac:dyDescent="0.3">
      <c r="A163" s="4">
        <v>110</v>
      </c>
      <c r="B163" s="4" t="s">
        <v>1563</v>
      </c>
      <c r="C163" s="4" t="s">
        <v>1585</v>
      </c>
      <c r="D163" s="4">
        <v>2.0000000000000001E-4</v>
      </c>
      <c r="E163" s="4" t="s">
        <v>1583</v>
      </c>
      <c r="F163" s="4" t="s">
        <v>1582</v>
      </c>
      <c r="G163" s="4" t="s">
        <v>107</v>
      </c>
      <c r="I163" s="4" t="s">
        <v>365</v>
      </c>
      <c r="K163" s="4" t="s">
        <v>1584</v>
      </c>
      <c r="L163" s="4" t="s">
        <v>1585</v>
      </c>
      <c r="BG163" s="4">
        <v>22000</v>
      </c>
    </row>
    <row r="164" spans="1:83" s="4" customFormat="1" x14ac:dyDescent="0.3">
      <c r="A164" s="4">
        <v>110</v>
      </c>
      <c r="B164" s="4" t="s">
        <v>1564</v>
      </c>
      <c r="C164" s="4" t="s">
        <v>1585</v>
      </c>
      <c r="D164" s="4">
        <v>2.0000000000000001E-4</v>
      </c>
      <c r="E164" s="4" t="s">
        <v>1583</v>
      </c>
      <c r="F164" s="4" t="s">
        <v>1582</v>
      </c>
      <c r="G164" s="4" t="s">
        <v>107</v>
      </c>
      <c r="I164" s="4" t="s">
        <v>365</v>
      </c>
      <c r="K164" s="4" t="s">
        <v>1584</v>
      </c>
      <c r="L164" s="4" t="s">
        <v>1585</v>
      </c>
      <c r="BG164" s="4">
        <v>17300</v>
      </c>
      <c r="CC164" s="4">
        <v>51</v>
      </c>
    </row>
    <row r="165" spans="1:83" s="4" customFormat="1" x14ac:dyDescent="0.3">
      <c r="A165" s="4">
        <v>110</v>
      </c>
      <c r="B165" s="4" t="s">
        <v>1565</v>
      </c>
      <c r="C165" s="4" t="s">
        <v>1585</v>
      </c>
      <c r="D165" s="4">
        <v>2.0000000000000001E-4</v>
      </c>
      <c r="E165" s="4" t="s">
        <v>1583</v>
      </c>
      <c r="F165" s="4" t="s">
        <v>1582</v>
      </c>
      <c r="G165" s="4" t="s">
        <v>107</v>
      </c>
      <c r="I165" s="4" t="s">
        <v>365</v>
      </c>
      <c r="K165" s="4" t="s">
        <v>1584</v>
      </c>
      <c r="L165" s="4" t="s">
        <v>1585</v>
      </c>
      <c r="BG165" s="4">
        <v>14100</v>
      </c>
    </row>
    <row r="166" spans="1:83" s="4" customFormat="1" x14ac:dyDescent="0.3">
      <c r="A166" s="4">
        <v>110</v>
      </c>
      <c r="B166" s="4" t="s">
        <v>1566</v>
      </c>
      <c r="C166" s="4" t="s">
        <v>1585</v>
      </c>
      <c r="D166" s="4">
        <v>2.0000000000000001E-4</v>
      </c>
      <c r="E166" s="4" t="s">
        <v>1583</v>
      </c>
      <c r="F166" s="4" t="s">
        <v>1582</v>
      </c>
      <c r="G166" s="4" t="s">
        <v>107</v>
      </c>
      <c r="I166" s="4" t="s">
        <v>365</v>
      </c>
      <c r="K166" s="4" t="s">
        <v>1584</v>
      </c>
      <c r="L166" s="4" t="s">
        <v>1585</v>
      </c>
      <c r="BG166" s="4">
        <v>13700</v>
      </c>
      <c r="CC166" s="4">
        <v>41</v>
      </c>
    </row>
    <row r="167" spans="1:83" s="4" customFormat="1" x14ac:dyDescent="0.3">
      <c r="A167" s="4">
        <v>110</v>
      </c>
      <c r="B167" s="4" t="s">
        <v>1567</v>
      </c>
      <c r="C167" s="4" t="s">
        <v>1585</v>
      </c>
      <c r="D167" s="4">
        <v>2.0000000000000001E-4</v>
      </c>
      <c r="E167" s="4" t="s">
        <v>1583</v>
      </c>
      <c r="F167" s="4" t="s">
        <v>1582</v>
      </c>
      <c r="G167" s="4" t="s">
        <v>107</v>
      </c>
      <c r="I167" s="4" t="s">
        <v>365</v>
      </c>
      <c r="K167" s="4" t="s">
        <v>1584</v>
      </c>
      <c r="L167" s="4" t="s">
        <v>1585</v>
      </c>
      <c r="BG167" s="4">
        <v>17700</v>
      </c>
    </row>
    <row r="168" spans="1:83" s="4" customFormat="1" x14ac:dyDescent="0.3">
      <c r="A168" s="4">
        <v>110</v>
      </c>
      <c r="B168" s="4" t="s">
        <v>1568</v>
      </c>
      <c r="C168" s="4" t="s">
        <v>1585</v>
      </c>
      <c r="D168" s="4">
        <v>2.0000000000000001E-4</v>
      </c>
      <c r="E168" s="4" t="s">
        <v>1583</v>
      </c>
      <c r="F168" s="4" t="s">
        <v>1582</v>
      </c>
      <c r="G168" s="4" t="s">
        <v>107</v>
      </c>
      <c r="I168" s="4" t="s">
        <v>365</v>
      </c>
      <c r="K168" s="4" t="s">
        <v>1584</v>
      </c>
      <c r="L168" s="4" t="s">
        <v>1585</v>
      </c>
      <c r="BG168" s="4">
        <v>13100</v>
      </c>
      <c r="CC168" s="4">
        <v>68</v>
      </c>
    </row>
    <row r="169" spans="1:83" s="4" customFormat="1" x14ac:dyDescent="0.3">
      <c r="A169" s="4">
        <v>110</v>
      </c>
      <c r="B169" s="4" t="s">
        <v>1569</v>
      </c>
      <c r="C169" s="4" t="s">
        <v>1585</v>
      </c>
      <c r="D169" s="4">
        <v>2.0000000000000001E-4</v>
      </c>
      <c r="E169" s="4" t="s">
        <v>1583</v>
      </c>
      <c r="F169" s="4" t="s">
        <v>1582</v>
      </c>
      <c r="G169" s="4" t="s">
        <v>107</v>
      </c>
      <c r="I169" s="4" t="s">
        <v>365</v>
      </c>
      <c r="K169" s="4" t="s">
        <v>1584</v>
      </c>
      <c r="L169" s="4" t="s">
        <v>1585</v>
      </c>
      <c r="BG169" s="4">
        <v>15200</v>
      </c>
    </row>
    <row r="170" spans="1:83" s="4" customFormat="1" x14ac:dyDescent="0.3">
      <c r="A170" s="4">
        <v>110</v>
      </c>
      <c r="B170" s="4" t="s">
        <v>1570</v>
      </c>
      <c r="C170" s="4" t="s">
        <v>1585</v>
      </c>
      <c r="D170" s="4">
        <v>2.0000000000000001E-4</v>
      </c>
      <c r="E170" s="4" t="s">
        <v>1583</v>
      </c>
      <c r="F170" s="4" t="s">
        <v>1582</v>
      </c>
      <c r="G170" s="4" t="s">
        <v>107</v>
      </c>
      <c r="I170" s="4" t="s">
        <v>365</v>
      </c>
      <c r="K170" s="4" t="s">
        <v>1584</v>
      </c>
      <c r="L170" s="4" t="s">
        <v>1585</v>
      </c>
      <c r="BG170" s="4">
        <v>14000</v>
      </c>
      <c r="CC170" s="4">
        <v>65</v>
      </c>
    </row>
    <row r="171" spans="1:83" s="4" customFormat="1" x14ac:dyDescent="0.3">
      <c r="A171" s="4">
        <v>110</v>
      </c>
      <c r="B171" s="4" t="s">
        <v>1575</v>
      </c>
      <c r="C171" s="4" t="s">
        <v>1585</v>
      </c>
      <c r="D171" s="4">
        <v>2.0000000000000001E-4</v>
      </c>
      <c r="E171" s="4" t="s">
        <v>1583</v>
      </c>
      <c r="F171" s="4" t="s">
        <v>1582</v>
      </c>
      <c r="G171" s="4" t="s">
        <v>107</v>
      </c>
      <c r="I171" s="4" t="s">
        <v>365</v>
      </c>
      <c r="K171" s="4" t="s">
        <v>1584</v>
      </c>
      <c r="L171" s="4" t="s">
        <v>1585</v>
      </c>
      <c r="BG171" s="4">
        <v>11200</v>
      </c>
    </row>
    <row r="172" spans="1:83" s="4" customFormat="1" x14ac:dyDescent="0.3">
      <c r="A172" s="4">
        <v>110</v>
      </c>
      <c r="B172" s="4" t="s">
        <v>1576</v>
      </c>
      <c r="C172" s="4" t="s">
        <v>1585</v>
      </c>
      <c r="D172" s="4">
        <v>2.0000000000000001E-4</v>
      </c>
      <c r="E172" s="4" t="s">
        <v>1583</v>
      </c>
      <c r="F172" s="4" t="s">
        <v>1582</v>
      </c>
      <c r="G172" s="4" t="s">
        <v>107</v>
      </c>
      <c r="I172" s="4" t="s">
        <v>365</v>
      </c>
      <c r="K172" s="4" t="s">
        <v>1584</v>
      </c>
      <c r="L172" s="4" t="s">
        <v>1585</v>
      </c>
      <c r="BG172" s="4">
        <v>10100</v>
      </c>
      <c r="CC172" s="4">
        <v>78</v>
      </c>
    </row>
    <row r="173" spans="1:83" s="4" customFormat="1" x14ac:dyDescent="0.3">
      <c r="A173" s="4">
        <v>110</v>
      </c>
      <c r="B173" s="4" t="s">
        <v>1571</v>
      </c>
      <c r="C173" s="4" t="s">
        <v>1585</v>
      </c>
      <c r="D173" s="4">
        <v>2.0000000000000001E-4</v>
      </c>
      <c r="E173" s="4" t="s">
        <v>1583</v>
      </c>
      <c r="F173" s="4" t="s">
        <v>1582</v>
      </c>
      <c r="G173" s="4" t="s">
        <v>107</v>
      </c>
      <c r="I173" s="4" t="s">
        <v>365</v>
      </c>
      <c r="K173" s="4" t="s">
        <v>1584</v>
      </c>
      <c r="L173" s="4" t="s">
        <v>1585</v>
      </c>
      <c r="BG173" s="4">
        <v>5600</v>
      </c>
    </row>
    <row r="174" spans="1:83" s="4" customFormat="1" x14ac:dyDescent="0.3">
      <c r="A174" s="4">
        <v>110</v>
      </c>
      <c r="B174" s="4" t="s">
        <v>1572</v>
      </c>
      <c r="C174" s="4" t="s">
        <v>1585</v>
      </c>
      <c r="D174" s="4">
        <v>2.0000000000000001E-4</v>
      </c>
      <c r="E174" s="4" t="s">
        <v>1583</v>
      </c>
      <c r="F174" s="4" t="s">
        <v>1582</v>
      </c>
      <c r="G174" s="4" t="s">
        <v>107</v>
      </c>
      <c r="I174" s="4" t="s">
        <v>365</v>
      </c>
      <c r="K174" s="4" t="s">
        <v>1584</v>
      </c>
      <c r="L174" s="4" t="s">
        <v>1585</v>
      </c>
      <c r="BG174" s="4">
        <v>9500</v>
      </c>
      <c r="CC174" s="4">
        <v>22</v>
      </c>
    </row>
    <row r="175" spans="1:83" s="4" customFormat="1" x14ac:dyDescent="0.3">
      <c r="A175" s="4">
        <v>110</v>
      </c>
      <c r="B175" s="4" t="s">
        <v>1571</v>
      </c>
      <c r="C175" s="4" t="s">
        <v>1585</v>
      </c>
      <c r="D175" s="4">
        <v>2.0000000000000001E-4</v>
      </c>
      <c r="E175" s="4" t="s">
        <v>1583</v>
      </c>
      <c r="F175" s="4" t="s">
        <v>1582</v>
      </c>
      <c r="G175" s="4" t="s">
        <v>107</v>
      </c>
      <c r="I175" s="4" t="s">
        <v>365</v>
      </c>
      <c r="K175" s="4" t="s">
        <v>1584</v>
      </c>
      <c r="L175" s="4" t="s">
        <v>1585</v>
      </c>
      <c r="BG175" s="4">
        <v>9800</v>
      </c>
    </row>
    <row r="176" spans="1:83" s="4" customFormat="1" x14ac:dyDescent="0.3">
      <c r="A176" s="4">
        <v>110</v>
      </c>
      <c r="B176" s="4" t="s">
        <v>1572</v>
      </c>
      <c r="C176" s="4" t="s">
        <v>1585</v>
      </c>
      <c r="D176" s="4">
        <v>2.0000000000000001E-4</v>
      </c>
      <c r="E176" s="4" t="s">
        <v>1583</v>
      </c>
      <c r="F176" s="4" t="s">
        <v>1582</v>
      </c>
      <c r="G176" s="4" t="s">
        <v>107</v>
      </c>
      <c r="I176" s="4" t="s">
        <v>365</v>
      </c>
      <c r="K176" s="4" t="s">
        <v>1584</v>
      </c>
      <c r="L176" s="4" t="s">
        <v>1585</v>
      </c>
      <c r="BG176" s="4">
        <v>8200</v>
      </c>
      <c r="CC176" s="4">
        <v>41</v>
      </c>
    </row>
    <row r="177" spans="1:83" s="4" customFormat="1" x14ac:dyDescent="0.3">
      <c r="A177" s="4">
        <v>110</v>
      </c>
      <c r="B177" s="4" t="s">
        <v>1573</v>
      </c>
      <c r="C177" s="4" t="s">
        <v>1585</v>
      </c>
      <c r="D177" s="4">
        <v>2.0000000000000001E-4</v>
      </c>
      <c r="E177" s="4" t="s">
        <v>1583</v>
      </c>
      <c r="F177" s="4" t="s">
        <v>1582</v>
      </c>
      <c r="G177" s="4" t="s">
        <v>107</v>
      </c>
      <c r="I177" s="4" t="s">
        <v>365</v>
      </c>
      <c r="K177" s="4" t="s">
        <v>1584</v>
      </c>
      <c r="L177" s="4" t="s">
        <v>1585</v>
      </c>
      <c r="BG177" s="4">
        <v>12500</v>
      </c>
    </row>
    <row r="178" spans="1:83" s="4" customFormat="1" x14ac:dyDescent="0.3">
      <c r="A178" s="4">
        <v>110</v>
      </c>
      <c r="B178" s="4" t="s">
        <v>1574</v>
      </c>
      <c r="C178" s="4" t="s">
        <v>1585</v>
      </c>
      <c r="D178" s="4">
        <v>2.0000000000000001E-4</v>
      </c>
      <c r="E178" s="4" t="s">
        <v>1583</v>
      </c>
      <c r="F178" s="4" t="s">
        <v>1582</v>
      </c>
      <c r="G178" s="4" t="s">
        <v>107</v>
      </c>
      <c r="I178" s="4" t="s">
        <v>365</v>
      </c>
      <c r="K178" s="4" t="s">
        <v>1584</v>
      </c>
      <c r="L178" s="4" t="s">
        <v>1585</v>
      </c>
      <c r="BG178" s="4">
        <v>10800</v>
      </c>
      <c r="CC178" s="4">
        <v>43</v>
      </c>
    </row>
    <row r="179" spans="1:83" s="4" customFormat="1" x14ac:dyDescent="0.3">
      <c r="A179" s="4">
        <v>110</v>
      </c>
      <c r="B179" s="4" t="s">
        <v>1573</v>
      </c>
      <c r="C179" s="4" t="s">
        <v>1585</v>
      </c>
      <c r="D179" s="4">
        <v>2.0000000000000001E-4</v>
      </c>
      <c r="E179" s="4" t="s">
        <v>1583</v>
      </c>
      <c r="F179" s="4" t="s">
        <v>1582</v>
      </c>
      <c r="G179" s="4" t="s">
        <v>107</v>
      </c>
      <c r="I179" s="4" t="s">
        <v>365</v>
      </c>
      <c r="K179" s="4" t="s">
        <v>1584</v>
      </c>
      <c r="L179" s="4" t="s">
        <v>1585</v>
      </c>
      <c r="BG179" s="4">
        <v>10900</v>
      </c>
    </row>
    <row r="180" spans="1:83" s="4" customFormat="1" x14ac:dyDescent="0.3">
      <c r="A180" s="4">
        <v>110</v>
      </c>
      <c r="B180" s="4" t="s">
        <v>1574</v>
      </c>
      <c r="C180" s="4" t="s">
        <v>1585</v>
      </c>
      <c r="D180" s="4">
        <v>2.0000000000000001E-4</v>
      </c>
      <c r="E180" s="4" t="s">
        <v>1583</v>
      </c>
      <c r="F180" s="4" t="s">
        <v>1582</v>
      </c>
      <c r="G180" s="4" t="s">
        <v>107</v>
      </c>
      <c r="I180" s="4" t="s">
        <v>365</v>
      </c>
      <c r="K180" s="4" t="s">
        <v>1584</v>
      </c>
      <c r="L180" s="4" t="s">
        <v>1585</v>
      </c>
      <c r="BG180" s="4">
        <v>10400</v>
      </c>
      <c r="CC180" s="4">
        <v>35</v>
      </c>
    </row>
    <row r="181" spans="1:83" s="42" customFormat="1" x14ac:dyDescent="0.3">
      <c r="A181" s="42">
        <v>111</v>
      </c>
      <c r="B181" s="42" t="s">
        <v>1595</v>
      </c>
      <c r="C181" s="42" t="s">
        <v>1591</v>
      </c>
      <c r="D181" s="42">
        <v>1.5E-3</v>
      </c>
      <c r="E181" s="42" t="s">
        <v>1592</v>
      </c>
      <c r="F181" s="42" t="s">
        <v>1586</v>
      </c>
      <c r="G181" s="42" t="s">
        <v>1587</v>
      </c>
      <c r="H181" s="42" t="s">
        <v>1517</v>
      </c>
      <c r="I181" s="42" t="s">
        <v>1590</v>
      </c>
      <c r="J181" s="42" t="s">
        <v>1588</v>
      </c>
      <c r="K181" s="42" t="s">
        <v>1589</v>
      </c>
      <c r="AX181" s="42">
        <v>1.7</v>
      </c>
      <c r="AY181" s="42">
        <v>95.6</v>
      </c>
      <c r="AZ181" s="42">
        <v>103.2</v>
      </c>
      <c r="BC181" s="42">
        <v>2.7</v>
      </c>
      <c r="BD181" s="42">
        <v>0.7</v>
      </c>
      <c r="BI181" s="42">
        <v>82</v>
      </c>
      <c r="BJ181" s="42">
        <v>8741</v>
      </c>
      <c r="BK181" s="42">
        <v>9451</v>
      </c>
      <c r="BN181" s="42">
        <v>300</v>
      </c>
      <c r="BO181" s="42">
        <v>57</v>
      </c>
      <c r="CE181" s="42" t="s">
        <v>1597</v>
      </c>
    </row>
    <row r="182" spans="1:83" s="42" customFormat="1" x14ac:dyDescent="0.3">
      <c r="A182" s="42">
        <v>111</v>
      </c>
      <c r="B182" s="42" t="s">
        <v>1596</v>
      </c>
      <c r="C182" s="42" t="s">
        <v>1591</v>
      </c>
      <c r="D182" s="42">
        <v>1.5E-3</v>
      </c>
      <c r="E182" s="42" t="s">
        <v>1592</v>
      </c>
      <c r="F182" s="42" t="s">
        <v>1586</v>
      </c>
      <c r="G182" s="42" t="s">
        <v>1587</v>
      </c>
      <c r="H182" s="42" t="s">
        <v>1517</v>
      </c>
      <c r="I182" s="42" t="s">
        <v>1590</v>
      </c>
      <c r="J182" s="42" t="s">
        <v>1588</v>
      </c>
      <c r="K182" s="42" t="s">
        <v>1589</v>
      </c>
      <c r="AX182" s="42">
        <v>15.8</v>
      </c>
      <c r="AY182" s="42">
        <v>64.099999999999994</v>
      </c>
      <c r="AZ182" s="42">
        <v>69.5</v>
      </c>
      <c r="BC182" s="42">
        <v>3</v>
      </c>
      <c r="BD182" s="42">
        <v>4.5999999999999996</v>
      </c>
      <c r="BI182" s="42">
        <v>130</v>
      </c>
      <c r="BJ182" s="42">
        <v>599</v>
      </c>
      <c r="BK182" s="42">
        <v>637</v>
      </c>
      <c r="BN182" s="42">
        <v>24.2</v>
      </c>
      <c r="BO182" s="42">
        <v>36</v>
      </c>
      <c r="BT182" s="7">
        <f>(BI181-BI182)/BI181*100</f>
        <v>-58.536585365853654</v>
      </c>
      <c r="BU182" s="7">
        <f t="shared" ref="BU182:BZ182" si="76">(BJ181-BJ182)/BJ181*100</f>
        <v>93.14723715821988</v>
      </c>
      <c r="BV182" s="7">
        <f t="shared" si="76"/>
        <v>93.259972489683634</v>
      </c>
      <c r="BW182" s="7"/>
      <c r="BX182" s="7"/>
      <c r="BY182" s="7">
        <f t="shared" si="76"/>
        <v>91.933333333333337</v>
      </c>
      <c r="BZ182" s="7">
        <f t="shared" si="76"/>
        <v>36.84210526315789</v>
      </c>
    </row>
    <row r="183" spans="1:83" s="42" customFormat="1" x14ac:dyDescent="0.3">
      <c r="A183" s="42">
        <v>111</v>
      </c>
      <c r="B183" s="42" t="s">
        <v>1593</v>
      </c>
      <c r="C183" s="42" t="s">
        <v>1591</v>
      </c>
      <c r="D183" s="42">
        <v>1.5E-3</v>
      </c>
      <c r="E183" s="42" t="s">
        <v>1592</v>
      </c>
      <c r="F183" s="42" t="s">
        <v>1586</v>
      </c>
      <c r="G183" s="42" t="s">
        <v>1587</v>
      </c>
      <c r="H183" s="42" t="s">
        <v>1517</v>
      </c>
      <c r="I183" s="42" t="s">
        <v>1590</v>
      </c>
      <c r="J183" s="42" t="s">
        <v>1588</v>
      </c>
      <c r="K183" s="42" t="s">
        <v>1589</v>
      </c>
      <c r="AX183" s="42">
        <v>1.7</v>
      </c>
      <c r="AY183" s="42">
        <v>95.6</v>
      </c>
      <c r="AZ183" s="42">
        <v>103.2</v>
      </c>
      <c r="BC183" s="42">
        <v>2.7</v>
      </c>
      <c r="BD183" s="42">
        <v>0.7</v>
      </c>
      <c r="BI183" s="42">
        <v>139</v>
      </c>
      <c r="BJ183" s="42">
        <v>16894</v>
      </c>
      <c r="BK183" s="42">
        <v>18414</v>
      </c>
      <c r="BN183" s="42">
        <v>566</v>
      </c>
      <c r="BO183" s="42">
        <v>113</v>
      </c>
    </row>
    <row r="184" spans="1:83" s="42" customFormat="1" x14ac:dyDescent="0.3">
      <c r="A184" s="42">
        <v>111</v>
      </c>
      <c r="B184" s="42" t="s">
        <v>1594</v>
      </c>
      <c r="C184" s="42" t="s">
        <v>1591</v>
      </c>
      <c r="D184" s="42">
        <v>1.5E-3</v>
      </c>
      <c r="E184" s="42" t="s">
        <v>1592</v>
      </c>
      <c r="F184" s="42" t="s">
        <v>1586</v>
      </c>
      <c r="G184" s="42" t="s">
        <v>1587</v>
      </c>
      <c r="H184" s="42" t="s">
        <v>1517</v>
      </c>
      <c r="I184" s="42" t="s">
        <v>1590</v>
      </c>
      <c r="J184" s="42" t="s">
        <v>1588</v>
      </c>
      <c r="K184" s="42" t="s">
        <v>1589</v>
      </c>
      <c r="AX184" s="42">
        <v>0.9</v>
      </c>
      <c r="AY184" s="42">
        <v>94.6</v>
      </c>
      <c r="AZ184" s="42">
        <v>100.1</v>
      </c>
      <c r="BC184" s="42">
        <v>2.1</v>
      </c>
      <c r="BD184" s="42">
        <v>0.6</v>
      </c>
      <c r="BI184" s="42">
        <v>65</v>
      </c>
      <c r="BJ184" s="42">
        <v>7103</v>
      </c>
      <c r="BK184" s="42">
        <v>7363</v>
      </c>
      <c r="BN184" s="42">
        <v>141</v>
      </c>
      <c r="BO184" s="42">
        <v>46</v>
      </c>
      <c r="BT184" s="7">
        <f>(BI183-BI184)/BI183*100</f>
        <v>53.237410071942449</v>
      </c>
      <c r="BU184" s="7">
        <f t="shared" ref="BU184" si="77">(BJ183-BJ184)/BJ183*100</f>
        <v>57.955487155203031</v>
      </c>
      <c r="BV184" s="7">
        <f t="shared" ref="BV184" si="78">(BK183-BK184)/BK183*100</f>
        <v>60.014119691539051</v>
      </c>
      <c r="BW184" s="7"/>
      <c r="BX184" s="7"/>
      <c r="BY184" s="7">
        <f t="shared" ref="BY184" si="79">(BN183-BN184)/BN183*100</f>
        <v>75.088339222614849</v>
      </c>
      <c r="BZ184" s="7">
        <f t="shared" ref="BZ184" si="80">(BO183-BO184)/BO183*100</f>
        <v>59.292035398230091</v>
      </c>
    </row>
    <row r="185" spans="1:83" s="8" customFormat="1" x14ac:dyDescent="0.3"/>
    <row r="186" spans="1:83" s="8" customFormat="1" x14ac:dyDescent="0.3"/>
    <row r="187" spans="1:83" s="8" customFormat="1" x14ac:dyDescent="0.3"/>
    <row r="188" spans="1:83" s="8" customFormat="1" x14ac:dyDescent="0.3"/>
    <row r="189" spans="1:83" s="8" customFormat="1" x14ac:dyDescent="0.3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5"/>
  <sheetViews>
    <sheetView workbookViewId="0">
      <selection activeCell="E26" sqref="E26"/>
    </sheetView>
  </sheetViews>
  <sheetFormatPr defaultRowHeight="14.4" x14ac:dyDescent="0.3"/>
  <cols>
    <col min="2" max="2" width="20.5546875" customWidth="1"/>
    <col min="6" max="6" width="11.109375" customWidth="1"/>
    <col min="11" max="11" width="9.88671875" customWidth="1"/>
  </cols>
  <sheetData>
    <row r="1" spans="1:83" s="1" customFormat="1" ht="43.8" customHeight="1" x14ac:dyDescent="0.3">
      <c r="A1" s="1" t="s">
        <v>27</v>
      </c>
      <c r="B1" s="1" t="s">
        <v>28</v>
      </c>
      <c r="C1" s="1" t="s">
        <v>29</v>
      </c>
      <c r="D1" s="1" t="s">
        <v>39</v>
      </c>
      <c r="E1" s="1" t="s">
        <v>72</v>
      </c>
      <c r="F1" s="1" t="s">
        <v>99</v>
      </c>
      <c r="G1" s="1" t="s">
        <v>30</v>
      </c>
      <c r="H1" s="1" t="s">
        <v>49</v>
      </c>
      <c r="I1" s="1" t="s">
        <v>51</v>
      </c>
      <c r="J1" s="1" t="s">
        <v>31</v>
      </c>
      <c r="K1" s="1" t="s">
        <v>41</v>
      </c>
      <c r="L1" s="1" t="s">
        <v>32</v>
      </c>
      <c r="M1" s="1" t="s">
        <v>45</v>
      </c>
      <c r="N1" s="1" t="s">
        <v>47</v>
      </c>
      <c r="O1" s="1" t="s">
        <v>44</v>
      </c>
      <c r="P1" s="1" t="s">
        <v>46</v>
      </c>
      <c r="Q1" s="1" t="s">
        <v>152</v>
      </c>
      <c r="R1" s="1" t="s">
        <v>153</v>
      </c>
      <c r="S1" s="1" t="s">
        <v>154</v>
      </c>
      <c r="T1" s="1" t="s">
        <v>155</v>
      </c>
      <c r="U1" s="1" t="s">
        <v>156</v>
      </c>
      <c r="V1" s="1" t="s">
        <v>157</v>
      </c>
      <c r="W1" s="1" t="s">
        <v>158</v>
      </c>
      <c r="X1" s="1" t="s">
        <v>159</v>
      </c>
      <c r="Y1" s="1" t="s">
        <v>160</v>
      </c>
      <c r="Z1" s="1" t="s">
        <v>161</v>
      </c>
      <c r="AB1" s="1" t="s">
        <v>162</v>
      </c>
      <c r="AC1" s="1" t="s">
        <v>163</v>
      </c>
      <c r="AD1" s="1" t="s">
        <v>164</v>
      </c>
      <c r="AE1" s="1" t="s">
        <v>165</v>
      </c>
      <c r="AF1" s="1" t="s">
        <v>166</v>
      </c>
      <c r="AG1" s="1" t="s">
        <v>167</v>
      </c>
      <c r="AH1" s="1" t="s">
        <v>168</v>
      </c>
      <c r="AI1" s="1" t="s">
        <v>169</v>
      </c>
      <c r="AJ1" s="1" t="s">
        <v>170</v>
      </c>
      <c r="AK1" s="1" t="s">
        <v>171</v>
      </c>
      <c r="AM1" s="1" t="s">
        <v>172</v>
      </c>
      <c r="AN1" s="1" t="s">
        <v>174</v>
      </c>
      <c r="AO1" s="1" t="s">
        <v>173</v>
      </c>
      <c r="AP1" s="1" t="s">
        <v>175</v>
      </c>
      <c r="AQ1" s="1" t="s">
        <v>176</v>
      </c>
      <c r="AR1" s="1" t="s">
        <v>177</v>
      </c>
      <c r="AS1" s="1" t="s">
        <v>178</v>
      </c>
      <c r="AT1" s="1" t="s">
        <v>179</v>
      </c>
      <c r="AU1" s="1" t="s">
        <v>180</v>
      </c>
      <c r="AV1" s="1" t="s">
        <v>181</v>
      </c>
      <c r="AX1" s="1" t="s">
        <v>182</v>
      </c>
      <c r="AY1" s="1" t="s">
        <v>183</v>
      </c>
      <c r="AZ1" s="1" t="s">
        <v>184</v>
      </c>
      <c r="BA1" s="1" t="s">
        <v>185</v>
      </c>
      <c r="BB1" s="1" t="s">
        <v>186</v>
      </c>
      <c r="BC1" s="1" t="s">
        <v>187</v>
      </c>
      <c r="BD1" s="1" t="s">
        <v>188</v>
      </c>
      <c r="BE1" s="1" t="s">
        <v>189</v>
      </c>
      <c r="BF1" s="1" t="s">
        <v>190</v>
      </c>
      <c r="BG1" s="1" t="s">
        <v>191</v>
      </c>
      <c r="BI1" s="1" t="s">
        <v>192</v>
      </c>
      <c r="BJ1" s="1" t="s">
        <v>193</v>
      </c>
      <c r="BK1" s="1" t="s">
        <v>194</v>
      </c>
      <c r="BL1" s="1" t="s">
        <v>195</v>
      </c>
      <c r="BM1" s="1" t="s">
        <v>196</v>
      </c>
      <c r="BN1" s="1" t="s">
        <v>197</v>
      </c>
      <c r="BO1" s="1" t="s">
        <v>198</v>
      </c>
      <c r="BP1" s="1" t="s">
        <v>199</v>
      </c>
      <c r="BQ1" s="1" t="s">
        <v>200</v>
      </c>
      <c r="BR1" s="1" t="s">
        <v>201</v>
      </c>
      <c r="BT1" s="1" t="s">
        <v>202</v>
      </c>
      <c r="BU1" s="1" t="s">
        <v>203</v>
      </c>
      <c r="BV1" s="1" t="s">
        <v>204</v>
      </c>
      <c r="BW1" s="1" t="s">
        <v>205</v>
      </c>
      <c r="BX1" s="1" t="s">
        <v>206</v>
      </c>
      <c r="BY1" s="1" t="s">
        <v>207</v>
      </c>
      <c r="BZ1" s="1" t="s">
        <v>208</v>
      </c>
      <c r="CA1" s="1" t="s">
        <v>209</v>
      </c>
      <c r="CB1" s="1" t="s">
        <v>210</v>
      </c>
      <c r="CC1" s="1" t="s">
        <v>211</v>
      </c>
      <c r="CE1" s="1" t="s">
        <v>26</v>
      </c>
    </row>
    <row r="2" spans="1:83" s="43" customFormat="1" x14ac:dyDescent="0.3">
      <c r="A2" s="43">
        <v>103</v>
      </c>
      <c r="B2" s="43" t="s">
        <v>370</v>
      </c>
      <c r="C2" s="43" t="s">
        <v>1428</v>
      </c>
      <c r="D2" s="43">
        <v>8.9999999999999998E-4</v>
      </c>
      <c r="E2" s="43" t="s">
        <v>1434</v>
      </c>
      <c r="F2" s="43" t="s">
        <v>1426</v>
      </c>
      <c r="G2" s="43" t="s">
        <v>1427</v>
      </c>
      <c r="H2" s="43" t="s">
        <v>1425</v>
      </c>
      <c r="I2" s="43" t="s">
        <v>1424</v>
      </c>
      <c r="J2" s="43" t="s">
        <v>1422</v>
      </c>
      <c r="K2" s="43" t="s">
        <v>1423</v>
      </c>
      <c r="L2" s="43" t="s">
        <v>1429</v>
      </c>
      <c r="O2" s="43" t="s">
        <v>1431</v>
      </c>
      <c r="P2" s="43" t="s">
        <v>1432</v>
      </c>
      <c r="AX2" s="43">
        <v>0.13</v>
      </c>
      <c r="AY2" s="43">
        <v>0.09</v>
      </c>
      <c r="BA2" s="43">
        <v>0.16</v>
      </c>
      <c r="BB2" s="43">
        <v>1.57</v>
      </c>
      <c r="BG2" s="43">
        <v>700</v>
      </c>
      <c r="CE2" s="43" t="s">
        <v>1430</v>
      </c>
    </row>
    <row r="3" spans="1:83" s="43" customFormat="1" x14ac:dyDescent="0.3">
      <c r="A3" s="43">
        <v>103</v>
      </c>
      <c r="B3" s="43" t="s">
        <v>1433</v>
      </c>
      <c r="C3" s="43" t="s">
        <v>1428</v>
      </c>
      <c r="D3" s="43">
        <v>8.9999999999999998E-4</v>
      </c>
      <c r="E3" s="43" t="s">
        <v>1434</v>
      </c>
      <c r="F3" s="43" t="s">
        <v>1426</v>
      </c>
      <c r="G3" s="43" t="s">
        <v>1427</v>
      </c>
      <c r="H3" s="43" t="s">
        <v>1425</v>
      </c>
      <c r="I3" s="43" t="s">
        <v>1424</v>
      </c>
      <c r="J3" s="43" t="s">
        <v>1422</v>
      </c>
      <c r="K3" s="43" t="s">
        <v>1423</v>
      </c>
      <c r="L3" s="43" t="s">
        <v>1429</v>
      </c>
      <c r="O3" s="43" t="s">
        <v>1431</v>
      </c>
      <c r="P3" s="43" t="s">
        <v>1432</v>
      </c>
      <c r="AX3" s="43">
        <v>3.19</v>
      </c>
      <c r="AY3" s="43">
        <v>4.51</v>
      </c>
      <c r="BA3" s="43">
        <v>8.58</v>
      </c>
      <c r="BB3" s="43">
        <v>5.42</v>
      </c>
      <c r="BG3" s="43">
        <v>87000</v>
      </c>
      <c r="CE3" s="43" t="s">
        <v>1430</v>
      </c>
    </row>
    <row r="4" spans="1:83" s="43" customFormat="1" x14ac:dyDescent="0.3">
      <c r="A4" s="43">
        <v>103</v>
      </c>
      <c r="B4" s="43" t="s">
        <v>1420</v>
      </c>
      <c r="C4" s="43" t="s">
        <v>1428</v>
      </c>
      <c r="D4" s="43">
        <v>8.9999999999999998E-4</v>
      </c>
      <c r="E4" s="43" t="s">
        <v>1434</v>
      </c>
      <c r="F4" s="43" t="s">
        <v>1426</v>
      </c>
      <c r="G4" s="43" t="s">
        <v>1427</v>
      </c>
      <c r="H4" s="43" t="s">
        <v>1425</v>
      </c>
      <c r="I4" s="43" t="s">
        <v>1424</v>
      </c>
      <c r="J4" s="43" t="s">
        <v>1422</v>
      </c>
      <c r="K4" s="43" t="s">
        <v>1423</v>
      </c>
      <c r="L4" s="43" t="s">
        <v>1429</v>
      </c>
      <c r="O4" s="43" t="s">
        <v>1431</v>
      </c>
      <c r="P4" s="43" t="s">
        <v>1432</v>
      </c>
      <c r="AX4" s="43">
        <v>3.1</v>
      </c>
      <c r="AY4" s="43">
        <v>3.89</v>
      </c>
      <c r="BA4" s="43">
        <v>7.7</v>
      </c>
      <c r="BB4" s="43">
        <v>3.28</v>
      </c>
      <c r="BG4" s="43">
        <v>65000</v>
      </c>
      <c r="BT4" s="44">
        <f>(AX3-AX4)/AX3*100</f>
        <v>2.8213166144200583</v>
      </c>
      <c r="BU4" s="44">
        <f t="shared" ref="BU4:CC4" si="0">(AY3-AY4)/AY3*100</f>
        <v>13.747228381374715</v>
      </c>
      <c r="BV4" s="44"/>
      <c r="BW4" s="44">
        <f t="shared" si="0"/>
        <v>10.256410256410255</v>
      </c>
      <c r="BX4" s="44">
        <f t="shared" si="0"/>
        <v>39.483394833948346</v>
      </c>
      <c r="BY4" s="44"/>
      <c r="BZ4" s="44"/>
      <c r="CA4" s="44"/>
      <c r="CB4" s="44"/>
      <c r="CC4" s="44">
        <f t="shared" si="0"/>
        <v>25.287356321839084</v>
      </c>
      <c r="CE4" s="43" t="s">
        <v>1430</v>
      </c>
    </row>
    <row r="5" spans="1:83" s="43" customFormat="1" x14ac:dyDescent="0.3">
      <c r="A5" s="43">
        <v>103</v>
      </c>
      <c r="B5" s="43" t="s">
        <v>1421</v>
      </c>
      <c r="C5" s="43" t="s">
        <v>1428</v>
      </c>
      <c r="D5" s="43">
        <v>8.9999999999999998E-4</v>
      </c>
      <c r="E5" s="43" t="s">
        <v>1434</v>
      </c>
      <c r="F5" s="43" t="s">
        <v>1426</v>
      </c>
      <c r="G5" s="43" t="s">
        <v>1427</v>
      </c>
      <c r="H5" s="43" t="s">
        <v>1425</v>
      </c>
      <c r="I5" s="43" t="s">
        <v>1424</v>
      </c>
      <c r="J5" s="43" t="s">
        <v>1422</v>
      </c>
      <c r="K5" s="43" t="s">
        <v>1423</v>
      </c>
      <c r="L5" s="43" t="s">
        <v>1429</v>
      </c>
      <c r="O5" s="43" t="s">
        <v>1431</v>
      </c>
      <c r="P5" s="43" t="s">
        <v>1432</v>
      </c>
      <c r="AX5" s="43">
        <v>2.1</v>
      </c>
      <c r="AY5" s="43">
        <v>1.36</v>
      </c>
      <c r="BA5" s="43">
        <v>5.3</v>
      </c>
      <c r="BB5" s="43">
        <v>4.9000000000000004</v>
      </c>
      <c r="BG5" s="43">
        <v>140000</v>
      </c>
      <c r="BT5" s="44">
        <f>(AX3-AX5)/AX3*100</f>
        <v>34.169278996865202</v>
      </c>
      <c r="BU5" s="44">
        <f t="shared" ref="BU5:CC5" si="1">(AY3-AY5)/AY3*100</f>
        <v>69.844789356984478</v>
      </c>
      <c r="BV5" s="44"/>
      <c r="BW5" s="44">
        <f t="shared" si="1"/>
        <v>38.228438228438236</v>
      </c>
      <c r="BX5" s="44">
        <f t="shared" si="1"/>
        <v>9.5940959409594022</v>
      </c>
      <c r="BY5" s="44"/>
      <c r="BZ5" s="44"/>
      <c r="CA5" s="44"/>
      <c r="CB5" s="44"/>
      <c r="CC5" s="44">
        <f t="shared" si="1"/>
        <v>-60.919540229885058</v>
      </c>
      <c r="CE5" s="43" t="s">
        <v>1430</v>
      </c>
    </row>
    <row r="6" spans="1:83" s="43" customFormat="1" x14ac:dyDescent="0.3">
      <c r="A6" s="43">
        <v>103</v>
      </c>
      <c r="B6" s="43" t="s">
        <v>370</v>
      </c>
      <c r="C6" s="43" t="s">
        <v>1428</v>
      </c>
      <c r="D6" s="43">
        <v>8.9999999999999998E-4</v>
      </c>
      <c r="E6" s="43" t="s">
        <v>1435</v>
      </c>
      <c r="F6" s="43" t="s">
        <v>1426</v>
      </c>
      <c r="G6" s="43" t="s">
        <v>1427</v>
      </c>
      <c r="H6" s="43" t="s">
        <v>1425</v>
      </c>
      <c r="I6" s="43" t="s">
        <v>1424</v>
      </c>
      <c r="J6" s="43" t="s">
        <v>1422</v>
      </c>
      <c r="K6" s="43" t="s">
        <v>1423</v>
      </c>
      <c r="L6" s="43" t="s">
        <v>1429</v>
      </c>
      <c r="O6" s="43" t="s">
        <v>1431</v>
      </c>
      <c r="P6" s="43" t="s">
        <v>1432</v>
      </c>
      <c r="AX6" s="43">
        <v>0.16</v>
      </c>
      <c r="AY6" s="43">
        <v>0.11</v>
      </c>
      <c r="BA6" s="43">
        <v>0.26</v>
      </c>
      <c r="BI6" s="43">
        <v>7</v>
      </c>
      <c r="BJ6" s="43">
        <v>5</v>
      </c>
      <c r="BL6" s="43">
        <v>12</v>
      </c>
      <c r="BM6" s="43">
        <v>105</v>
      </c>
      <c r="BN6" s="43">
        <v>137</v>
      </c>
      <c r="CE6" s="43" t="s">
        <v>1430</v>
      </c>
    </row>
    <row r="7" spans="1:83" s="43" customFormat="1" x14ac:dyDescent="0.3">
      <c r="A7" s="43">
        <v>103</v>
      </c>
      <c r="B7" s="43" t="s">
        <v>1433</v>
      </c>
      <c r="C7" s="43" t="s">
        <v>1428</v>
      </c>
      <c r="D7" s="43">
        <v>8.9999999999999998E-4</v>
      </c>
      <c r="E7" s="43" t="s">
        <v>1435</v>
      </c>
      <c r="F7" s="43" t="s">
        <v>1426</v>
      </c>
      <c r="G7" s="43" t="s">
        <v>1427</v>
      </c>
      <c r="H7" s="43" t="s">
        <v>1425</v>
      </c>
      <c r="I7" s="43" t="s">
        <v>1424</v>
      </c>
      <c r="J7" s="43" t="s">
        <v>1422</v>
      </c>
      <c r="K7" s="43" t="s">
        <v>1423</v>
      </c>
      <c r="L7" s="43" t="s">
        <v>1429</v>
      </c>
      <c r="O7" s="43" t="s">
        <v>1431</v>
      </c>
      <c r="P7" s="43" t="s">
        <v>1432</v>
      </c>
      <c r="AX7" s="43">
        <v>2.3199999999999998</v>
      </c>
      <c r="AY7" s="43">
        <v>10.1</v>
      </c>
      <c r="BA7" s="43">
        <v>15.4</v>
      </c>
      <c r="BI7" s="43">
        <v>147</v>
      </c>
      <c r="BJ7" s="43">
        <v>640</v>
      </c>
      <c r="BL7" s="43">
        <v>975</v>
      </c>
      <c r="BM7" s="43">
        <v>595</v>
      </c>
      <c r="BN7" s="43">
        <v>697</v>
      </c>
      <c r="CE7" s="43" t="s">
        <v>1430</v>
      </c>
    </row>
    <row r="8" spans="1:83" s="43" customFormat="1" x14ac:dyDescent="0.3">
      <c r="A8" s="43">
        <v>103</v>
      </c>
      <c r="B8" s="43" t="s">
        <v>1420</v>
      </c>
      <c r="C8" s="43" t="s">
        <v>1428</v>
      </c>
      <c r="D8" s="43">
        <v>8.9999999999999998E-4</v>
      </c>
      <c r="E8" s="43" t="s">
        <v>1435</v>
      </c>
      <c r="F8" s="43" t="s">
        <v>1426</v>
      </c>
      <c r="G8" s="43" t="s">
        <v>1427</v>
      </c>
      <c r="H8" s="43" t="s">
        <v>1425</v>
      </c>
      <c r="I8" s="43" t="s">
        <v>1424</v>
      </c>
      <c r="J8" s="43" t="s">
        <v>1422</v>
      </c>
      <c r="K8" s="43" t="s">
        <v>1423</v>
      </c>
      <c r="L8" s="43" t="s">
        <v>1429</v>
      </c>
      <c r="O8" s="43" t="s">
        <v>1431</v>
      </c>
      <c r="P8" s="43" t="s">
        <v>1432</v>
      </c>
      <c r="AX8" s="43">
        <v>1.8</v>
      </c>
      <c r="AY8" s="43">
        <v>8.6</v>
      </c>
      <c r="BA8" s="43">
        <v>12.6</v>
      </c>
      <c r="BI8" s="43">
        <v>136</v>
      </c>
      <c r="BJ8" s="43">
        <v>630</v>
      </c>
      <c r="BL8" s="43">
        <v>952</v>
      </c>
      <c r="BM8" s="43">
        <v>310</v>
      </c>
      <c r="BN8" s="43">
        <v>393</v>
      </c>
      <c r="BT8" s="44">
        <f>(BI7-BI8)/BI7*100</f>
        <v>7.4829931972789119</v>
      </c>
      <c r="BU8" s="44">
        <f t="shared" ref="BU8:BY8" si="2">(BJ7-BJ8)/BJ7*100</f>
        <v>1.5625</v>
      </c>
      <c r="BV8" s="44"/>
      <c r="BW8" s="44">
        <f t="shared" si="2"/>
        <v>2.358974358974359</v>
      </c>
      <c r="BX8" s="44">
        <f t="shared" si="2"/>
        <v>47.899159663865547</v>
      </c>
      <c r="BY8" s="44">
        <f t="shared" si="2"/>
        <v>43.615494978479198</v>
      </c>
      <c r="CE8" s="43" t="s">
        <v>1430</v>
      </c>
    </row>
    <row r="9" spans="1:83" s="43" customFormat="1" x14ac:dyDescent="0.3">
      <c r="A9" s="43">
        <v>103</v>
      </c>
      <c r="B9" s="43" t="s">
        <v>1421</v>
      </c>
      <c r="C9" s="43" t="s">
        <v>1428</v>
      </c>
      <c r="D9" s="43">
        <v>8.9999999999999998E-4</v>
      </c>
      <c r="E9" s="43" t="s">
        <v>1435</v>
      </c>
      <c r="F9" s="43" t="s">
        <v>1426</v>
      </c>
      <c r="G9" s="43" t="s">
        <v>1427</v>
      </c>
      <c r="H9" s="43" t="s">
        <v>1425</v>
      </c>
      <c r="I9" s="43" t="s">
        <v>1424</v>
      </c>
      <c r="J9" s="43" t="s">
        <v>1422</v>
      </c>
      <c r="K9" s="43" t="s">
        <v>1423</v>
      </c>
      <c r="L9" s="43" t="s">
        <v>1429</v>
      </c>
      <c r="O9" s="43" t="s">
        <v>1431</v>
      </c>
      <c r="P9" s="43" t="s">
        <v>1432</v>
      </c>
      <c r="AX9" s="43">
        <v>1.32</v>
      </c>
      <c r="AY9" s="43">
        <v>4.0999999999999996</v>
      </c>
      <c r="BA9" s="43">
        <v>6.8</v>
      </c>
      <c r="BI9" s="43">
        <v>95</v>
      </c>
      <c r="BJ9" s="43">
        <v>296</v>
      </c>
      <c r="BL9" s="43">
        <v>491</v>
      </c>
      <c r="BM9" s="43">
        <v>534</v>
      </c>
      <c r="BN9" s="43">
        <v>643</v>
      </c>
      <c r="BT9" s="44">
        <f>(BI7-BI9)/BI7*100</f>
        <v>35.374149659863946</v>
      </c>
      <c r="BU9" s="44">
        <f t="shared" ref="BU9:BY9" si="3">(BJ7-BJ9)/BJ7*100</f>
        <v>53.75</v>
      </c>
      <c r="BV9" s="44"/>
      <c r="BW9" s="44">
        <f t="shared" si="3"/>
        <v>49.641025641025642</v>
      </c>
      <c r="BX9" s="44">
        <f t="shared" si="3"/>
        <v>10.252100840336134</v>
      </c>
      <c r="BY9" s="44">
        <f t="shared" si="3"/>
        <v>7.747489239598278</v>
      </c>
      <c r="CE9" s="43" t="s">
        <v>1430</v>
      </c>
    </row>
    <row r="10" spans="1:83" s="43" customFormat="1" x14ac:dyDescent="0.3">
      <c r="A10" s="43">
        <v>103</v>
      </c>
      <c r="B10" s="43" t="s">
        <v>370</v>
      </c>
      <c r="C10" s="43" t="s">
        <v>1428</v>
      </c>
      <c r="D10" s="43">
        <v>8.9999999999999998E-4</v>
      </c>
      <c r="E10" s="43" t="s">
        <v>1436</v>
      </c>
      <c r="F10" s="43" t="s">
        <v>1426</v>
      </c>
      <c r="G10" s="43" t="s">
        <v>1427</v>
      </c>
      <c r="H10" s="43" t="s">
        <v>1425</v>
      </c>
      <c r="I10" s="43" t="s">
        <v>1424</v>
      </c>
      <c r="J10" s="43" t="s">
        <v>1422</v>
      </c>
      <c r="K10" s="43" t="s">
        <v>1423</v>
      </c>
      <c r="L10" s="43" t="s">
        <v>1429</v>
      </c>
      <c r="O10" s="43" t="s">
        <v>1431</v>
      </c>
      <c r="P10" s="43" t="s">
        <v>1432</v>
      </c>
      <c r="AX10" s="43">
        <v>0.14000000000000001</v>
      </c>
      <c r="AY10" s="43">
        <v>0.09</v>
      </c>
      <c r="BA10" s="43">
        <v>0.11</v>
      </c>
      <c r="BI10" s="43">
        <v>8</v>
      </c>
      <c r="BJ10" s="43">
        <v>5</v>
      </c>
      <c r="BL10" s="43">
        <v>6</v>
      </c>
      <c r="BM10" s="43">
        <v>111</v>
      </c>
      <c r="BN10" s="43">
        <v>147</v>
      </c>
      <c r="CE10" s="43" t="s">
        <v>1430</v>
      </c>
    </row>
    <row r="11" spans="1:83" s="43" customFormat="1" x14ac:dyDescent="0.3">
      <c r="A11" s="43">
        <v>103</v>
      </c>
      <c r="B11" s="43" t="s">
        <v>1433</v>
      </c>
      <c r="C11" s="43" t="s">
        <v>1428</v>
      </c>
      <c r="D11" s="43">
        <v>8.9999999999999998E-4</v>
      </c>
      <c r="E11" s="43" t="s">
        <v>1436</v>
      </c>
      <c r="F11" s="43" t="s">
        <v>1426</v>
      </c>
      <c r="G11" s="43" t="s">
        <v>1427</v>
      </c>
      <c r="H11" s="43" t="s">
        <v>1425</v>
      </c>
      <c r="I11" s="43" t="s">
        <v>1424</v>
      </c>
      <c r="J11" s="43" t="s">
        <v>1422</v>
      </c>
      <c r="K11" s="43" t="s">
        <v>1423</v>
      </c>
      <c r="L11" s="43" t="s">
        <v>1429</v>
      </c>
      <c r="O11" s="43" t="s">
        <v>1431</v>
      </c>
      <c r="P11" s="43" t="s">
        <v>1432</v>
      </c>
      <c r="AX11" s="43">
        <v>3.25</v>
      </c>
      <c r="AY11" s="43">
        <v>7.1</v>
      </c>
      <c r="BA11" s="43">
        <v>11.4</v>
      </c>
      <c r="BI11" s="43">
        <v>166</v>
      </c>
      <c r="BJ11" s="43">
        <v>363</v>
      </c>
      <c r="BL11" s="43">
        <v>606</v>
      </c>
      <c r="BM11" s="43">
        <v>394</v>
      </c>
      <c r="BN11" s="43">
        <v>444</v>
      </c>
      <c r="CE11" s="43" t="s">
        <v>1430</v>
      </c>
    </row>
    <row r="12" spans="1:83" s="43" customFormat="1" x14ac:dyDescent="0.3">
      <c r="A12" s="43">
        <v>103</v>
      </c>
      <c r="B12" s="43" t="s">
        <v>1420</v>
      </c>
      <c r="C12" s="43" t="s">
        <v>1428</v>
      </c>
      <c r="D12" s="43">
        <v>8.9999999999999998E-4</v>
      </c>
      <c r="E12" s="43" t="s">
        <v>1436</v>
      </c>
      <c r="F12" s="43" t="s">
        <v>1426</v>
      </c>
      <c r="G12" s="43" t="s">
        <v>1427</v>
      </c>
      <c r="H12" s="43" t="s">
        <v>1425</v>
      </c>
      <c r="I12" s="43" t="s">
        <v>1424</v>
      </c>
      <c r="J12" s="43" t="s">
        <v>1422</v>
      </c>
      <c r="K12" s="43" t="s">
        <v>1423</v>
      </c>
      <c r="L12" s="43" t="s">
        <v>1429</v>
      </c>
      <c r="O12" s="43" t="s">
        <v>1431</v>
      </c>
      <c r="P12" s="43" t="s">
        <v>1432</v>
      </c>
      <c r="AX12" s="43">
        <v>2.2999999999999998</v>
      </c>
      <c r="AY12" s="43">
        <v>6</v>
      </c>
      <c r="BA12" s="43">
        <v>10.1</v>
      </c>
      <c r="BI12" s="43">
        <v>138</v>
      </c>
      <c r="BJ12" s="43">
        <v>360</v>
      </c>
      <c r="BL12" s="43">
        <v>583</v>
      </c>
      <c r="BM12" s="43">
        <v>366</v>
      </c>
      <c r="BN12" s="43">
        <v>419</v>
      </c>
      <c r="BT12" s="44">
        <f t="shared" ref="BT12:BT25" si="4">(BI11-BI12)/BI11*100</f>
        <v>16.867469879518072</v>
      </c>
      <c r="BU12" s="44">
        <f t="shared" ref="BU12:BU25" si="5">(BJ11-BJ12)/BJ11*100</f>
        <v>0.82644628099173556</v>
      </c>
      <c r="BV12" s="44"/>
      <c r="BW12" s="44">
        <f t="shared" ref="BW12:BW25" si="6">(BL11-BL12)/BL11*100</f>
        <v>3.7953795379537953</v>
      </c>
      <c r="BX12" s="44">
        <f t="shared" ref="BX12:BX25" si="7">(BM11-BM12)/BM11*100</f>
        <v>7.1065989847715745</v>
      </c>
      <c r="BY12" s="44">
        <f t="shared" ref="BY12:BY25" si="8">(BN11-BN12)/BN11*100</f>
        <v>5.6306306306306304</v>
      </c>
      <c r="CE12" s="43" t="s">
        <v>1430</v>
      </c>
    </row>
    <row r="13" spans="1:83" s="43" customFormat="1" x14ac:dyDescent="0.3">
      <c r="A13" s="43">
        <v>103</v>
      </c>
      <c r="B13" s="43" t="s">
        <v>1421</v>
      </c>
      <c r="C13" s="43" t="s">
        <v>1428</v>
      </c>
      <c r="D13" s="43">
        <v>8.9999999999999998E-4</v>
      </c>
      <c r="E13" s="43" t="s">
        <v>1436</v>
      </c>
      <c r="F13" s="43" t="s">
        <v>1426</v>
      </c>
      <c r="G13" s="43" t="s">
        <v>1427</v>
      </c>
      <c r="H13" s="43" t="s">
        <v>1425</v>
      </c>
      <c r="I13" s="43" t="s">
        <v>1424</v>
      </c>
      <c r="J13" s="43" t="s">
        <v>1422</v>
      </c>
      <c r="K13" s="43" t="s">
        <v>1423</v>
      </c>
      <c r="L13" s="43" t="s">
        <v>1429</v>
      </c>
      <c r="O13" s="43" t="s">
        <v>1431</v>
      </c>
      <c r="P13" s="43" t="s">
        <v>1432</v>
      </c>
      <c r="AX13" s="43">
        <v>1.65</v>
      </c>
      <c r="AY13" s="43">
        <v>1.4</v>
      </c>
      <c r="BA13" s="43">
        <v>5.4</v>
      </c>
      <c r="BI13" s="43">
        <v>101</v>
      </c>
      <c r="BJ13" s="43">
        <v>86</v>
      </c>
      <c r="BL13" s="43">
        <v>330</v>
      </c>
      <c r="BM13" s="43">
        <v>394</v>
      </c>
      <c r="BN13" s="43">
        <v>419</v>
      </c>
      <c r="BT13" s="44">
        <f t="shared" ref="BT13" si="9">(BI11-BI13)/BI11*100</f>
        <v>39.156626506024097</v>
      </c>
      <c r="BU13" s="44">
        <f t="shared" ref="BU13" si="10">(BJ11-BJ13)/BJ11*100</f>
        <v>76.308539944903586</v>
      </c>
      <c r="BV13" s="44"/>
      <c r="BW13" s="44">
        <f t="shared" ref="BW13" si="11">(BL11-BL13)/BL11*100</f>
        <v>45.544554455445549</v>
      </c>
      <c r="BX13" s="44">
        <f t="shared" ref="BX13" si="12">(BM11-BM13)/BM11*100</f>
        <v>0</v>
      </c>
      <c r="BY13" s="44">
        <f t="shared" ref="BY13" si="13">(BN11-BN13)/BN11*100</f>
        <v>5.6306306306306304</v>
      </c>
      <c r="CE13" s="43" t="s">
        <v>1430</v>
      </c>
    </row>
    <row r="14" spans="1:83" s="43" customFormat="1" x14ac:dyDescent="0.3">
      <c r="A14" s="43">
        <v>103</v>
      </c>
      <c r="B14" s="43" t="s">
        <v>370</v>
      </c>
      <c r="C14" s="43" t="s">
        <v>1428</v>
      </c>
      <c r="D14" s="43">
        <v>8.9999999999999998E-4</v>
      </c>
      <c r="E14" s="43" t="s">
        <v>1437</v>
      </c>
      <c r="F14" s="43" t="s">
        <v>1426</v>
      </c>
      <c r="G14" s="43" t="s">
        <v>1427</v>
      </c>
      <c r="H14" s="43" t="s">
        <v>1425</v>
      </c>
      <c r="I14" s="43" t="s">
        <v>1424</v>
      </c>
      <c r="J14" s="43" t="s">
        <v>1422</v>
      </c>
      <c r="K14" s="43" t="s">
        <v>1423</v>
      </c>
      <c r="L14" s="43" t="s">
        <v>1429</v>
      </c>
      <c r="O14" s="43" t="s">
        <v>1431</v>
      </c>
      <c r="P14" s="43" t="s">
        <v>1432</v>
      </c>
      <c r="AX14" s="43">
        <v>0.11</v>
      </c>
      <c r="AY14" s="43">
        <v>0.1</v>
      </c>
      <c r="BA14" s="43">
        <v>0.16</v>
      </c>
      <c r="BI14" s="43">
        <v>5</v>
      </c>
      <c r="BJ14" s="43">
        <v>5</v>
      </c>
      <c r="BL14" s="43">
        <v>7</v>
      </c>
      <c r="BM14" s="43">
        <v>64</v>
      </c>
      <c r="BN14" s="43">
        <v>87</v>
      </c>
      <c r="CE14" s="43" t="s">
        <v>1430</v>
      </c>
    </row>
    <row r="15" spans="1:83" s="43" customFormat="1" x14ac:dyDescent="0.3">
      <c r="A15" s="43">
        <v>103</v>
      </c>
      <c r="B15" s="43" t="s">
        <v>1433</v>
      </c>
      <c r="C15" s="43" t="s">
        <v>1428</v>
      </c>
      <c r="D15" s="43">
        <v>8.9999999999999998E-4</v>
      </c>
      <c r="E15" s="43" t="s">
        <v>1437</v>
      </c>
      <c r="F15" s="43" t="s">
        <v>1426</v>
      </c>
      <c r="G15" s="43" t="s">
        <v>1427</v>
      </c>
      <c r="H15" s="43" t="s">
        <v>1425</v>
      </c>
      <c r="I15" s="43" t="s">
        <v>1424</v>
      </c>
      <c r="J15" s="43" t="s">
        <v>1422</v>
      </c>
      <c r="K15" s="43" t="s">
        <v>1423</v>
      </c>
      <c r="L15" s="43" t="s">
        <v>1429</v>
      </c>
      <c r="O15" s="43" t="s">
        <v>1431</v>
      </c>
      <c r="P15" s="43" t="s">
        <v>1432</v>
      </c>
      <c r="AX15" s="43">
        <v>4.2</v>
      </c>
      <c r="AY15" s="43">
        <v>3.9</v>
      </c>
      <c r="BA15" s="43">
        <v>8.5</v>
      </c>
      <c r="BI15" s="43">
        <v>271</v>
      </c>
      <c r="BJ15" s="43">
        <v>251</v>
      </c>
      <c r="BL15" s="43">
        <v>548</v>
      </c>
      <c r="BM15" s="43">
        <v>329</v>
      </c>
      <c r="BN15" s="43">
        <v>470</v>
      </c>
      <c r="CE15" s="43" t="s">
        <v>1430</v>
      </c>
    </row>
    <row r="16" spans="1:83" s="43" customFormat="1" x14ac:dyDescent="0.3">
      <c r="A16" s="43">
        <v>103</v>
      </c>
      <c r="B16" s="43" t="s">
        <v>1420</v>
      </c>
      <c r="C16" s="43" t="s">
        <v>1428</v>
      </c>
      <c r="D16" s="43">
        <v>8.9999999999999998E-4</v>
      </c>
      <c r="E16" s="43" t="s">
        <v>1437</v>
      </c>
      <c r="F16" s="43" t="s">
        <v>1426</v>
      </c>
      <c r="G16" s="43" t="s">
        <v>1427</v>
      </c>
      <c r="H16" s="43" t="s">
        <v>1425</v>
      </c>
      <c r="I16" s="43" t="s">
        <v>1424</v>
      </c>
      <c r="J16" s="43" t="s">
        <v>1422</v>
      </c>
      <c r="K16" s="43" t="s">
        <v>1423</v>
      </c>
      <c r="L16" s="43" t="s">
        <v>1429</v>
      </c>
      <c r="O16" s="43" t="s">
        <v>1431</v>
      </c>
      <c r="P16" s="43" t="s">
        <v>1432</v>
      </c>
      <c r="AX16" s="43">
        <v>4</v>
      </c>
      <c r="AY16" s="43">
        <v>3.3</v>
      </c>
      <c r="BA16" s="43">
        <v>8.5</v>
      </c>
      <c r="BI16" s="43">
        <v>248</v>
      </c>
      <c r="BJ16" s="43">
        <v>205</v>
      </c>
      <c r="BL16" s="43">
        <v>498</v>
      </c>
      <c r="BM16" s="43">
        <v>305</v>
      </c>
      <c r="BN16" s="43">
        <v>436</v>
      </c>
      <c r="BT16" s="44">
        <f t="shared" ref="BT16:BT25" si="14">(BI15-BI16)/BI15*100</f>
        <v>8.4870848708487081</v>
      </c>
      <c r="BU16" s="44">
        <f t="shared" ref="BU16:BU25" si="15">(BJ15-BJ16)/BJ15*100</f>
        <v>18.326693227091635</v>
      </c>
      <c r="BV16" s="44"/>
      <c r="BW16" s="44">
        <f t="shared" ref="BW16:BW25" si="16">(BL15-BL16)/BL15*100</f>
        <v>9.1240875912408761</v>
      </c>
      <c r="BX16" s="44">
        <f t="shared" ref="BX16:BX25" si="17">(BM15-BM16)/BM15*100</f>
        <v>7.2948328267477196</v>
      </c>
      <c r="BY16" s="44">
        <f t="shared" ref="BY16:BY25" si="18">(BN15-BN16)/BN15*100</f>
        <v>7.2340425531914887</v>
      </c>
      <c r="CE16" s="43" t="s">
        <v>1430</v>
      </c>
    </row>
    <row r="17" spans="1:83" s="43" customFormat="1" x14ac:dyDescent="0.3">
      <c r="A17" s="43">
        <v>103</v>
      </c>
      <c r="B17" s="43" t="s">
        <v>1421</v>
      </c>
      <c r="C17" s="43" t="s">
        <v>1428</v>
      </c>
      <c r="D17" s="43">
        <v>8.9999999999999998E-4</v>
      </c>
      <c r="E17" s="43" t="s">
        <v>1437</v>
      </c>
      <c r="F17" s="43" t="s">
        <v>1426</v>
      </c>
      <c r="G17" s="43" t="s">
        <v>1427</v>
      </c>
      <c r="H17" s="43" t="s">
        <v>1425</v>
      </c>
      <c r="I17" s="43" t="s">
        <v>1424</v>
      </c>
      <c r="J17" s="43" t="s">
        <v>1422</v>
      </c>
      <c r="K17" s="43" t="s">
        <v>1423</v>
      </c>
      <c r="L17" s="43" t="s">
        <v>1429</v>
      </c>
      <c r="O17" s="43" t="s">
        <v>1431</v>
      </c>
      <c r="P17" s="43" t="s">
        <v>1432</v>
      </c>
      <c r="AX17" s="43">
        <v>1.71</v>
      </c>
      <c r="AY17" s="43">
        <v>1.2</v>
      </c>
      <c r="BA17" s="43">
        <v>5.2</v>
      </c>
      <c r="BI17" s="43">
        <v>99</v>
      </c>
      <c r="BJ17" s="43">
        <v>69</v>
      </c>
      <c r="BL17" s="43">
        <v>300</v>
      </c>
      <c r="BM17" s="43">
        <v>293</v>
      </c>
      <c r="BN17" s="43">
        <v>410</v>
      </c>
      <c r="BT17" s="44">
        <f t="shared" ref="BT17" si="19">(BI15-BI17)/BI15*100</f>
        <v>63.46863468634686</v>
      </c>
      <c r="BU17" s="44">
        <f t="shared" ref="BU17" si="20">(BJ15-BJ17)/BJ15*100</f>
        <v>72.509960159362549</v>
      </c>
      <c r="BV17" s="44"/>
      <c r="BW17" s="44">
        <f t="shared" ref="BW17" si="21">(BL15-BL17)/BL15*100</f>
        <v>45.255474452554743</v>
      </c>
      <c r="BX17" s="44">
        <f t="shared" ref="BX17" si="22">(BM15-BM17)/BM15*100</f>
        <v>10.94224924012158</v>
      </c>
      <c r="BY17" s="44">
        <f t="shared" ref="BY17" si="23">(BN15-BN17)/BN15*100</f>
        <v>12.76595744680851</v>
      </c>
      <c r="CE17" s="43" t="s">
        <v>1430</v>
      </c>
    </row>
    <row r="18" spans="1:83" s="43" customFormat="1" x14ac:dyDescent="0.3">
      <c r="A18" s="43">
        <v>103</v>
      </c>
      <c r="B18" s="43" t="s">
        <v>370</v>
      </c>
      <c r="C18" s="43" t="s">
        <v>1428</v>
      </c>
      <c r="D18" s="43">
        <v>8.9999999999999998E-4</v>
      </c>
      <c r="E18" s="43" t="s">
        <v>1438</v>
      </c>
      <c r="F18" s="43" t="s">
        <v>1426</v>
      </c>
      <c r="G18" s="43" t="s">
        <v>1427</v>
      </c>
      <c r="H18" s="43" t="s">
        <v>1425</v>
      </c>
      <c r="I18" s="43" t="s">
        <v>1424</v>
      </c>
      <c r="J18" s="43" t="s">
        <v>1422</v>
      </c>
      <c r="K18" s="43" t="s">
        <v>1423</v>
      </c>
      <c r="L18" s="43" t="s">
        <v>1429</v>
      </c>
      <c r="O18" s="43" t="s">
        <v>1431</v>
      </c>
      <c r="P18" s="43" t="s">
        <v>1432</v>
      </c>
      <c r="AX18" s="43">
        <v>0.11</v>
      </c>
      <c r="AY18" s="43">
        <v>0.06</v>
      </c>
      <c r="BA18" s="43">
        <v>0.15</v>
      </c>
      <c r="BI18" s="43">
        <v>4</v>
      </c>
      <c r="BJ18" s="43">
        <v>2</v>
      </c>
      <c r="BL18" s="43">
        <v>5</v>
      </c>
      <c r="BM18" s="43">
        <v>43</v>
      </c>
      <c r="BN18" s="43">
        <v>62</v>
      </c>
      <c r="CE18" s="43" t="s">
        <v>1430</v>
      </c>
    </row>
    <row r="19" spans="1:83" s="43" customFormat="1" x14ac:dyDescent="0.3">
      <c r="A19" s="43">
        <v>103</v>
      </c>
      <c r="B19" s="43" t="s">
        <v>1433</v>
      </c>
      <c r="C19" s="43" t="s">
        <v>1428</v>
      </c>
      <c r="D19" s="43">
        <v>8.9999999999999998E-4</v>
      </c>
      <c r="E19" s="43" t="s">
        <v>1438</v>
      </c>
      <c r="F19" s="43" t="s">
        <v>1426</v>
      </c>
      <c r="G19" s="43" t="s">
        <v>1427</v>
      </c>
      <c r="H19" s="43" t="s">
        <v>1425</v>
      </c>
      <c r="I19" s="43" t="s">
        <v>1424</v>
      </c>
      <c r="J19" s="43" t="s">
        <v>1422</v>
      </c>
      <c r="K19" s="43" t="s">
        <v>1423</v>
      </c>
      <c r="L19" s="43" t="s">
        <v>1429</v>
      </c>
      <c r="O19" s="43" t="s">
        <v>1431</v>
      </c>
      <c r="P19" s="43" t="s">
        <v>1432</v>
      </c>
      <c r="AX19" s="43">
        <v>3.1</v>
      </c>
      <c r="AY19" s="43">
        <v>1.3</v>
      </c>
      <c r="BA19" s="43">
        <v>4.0999999999999996</v>
      </c>
      <c r="BI19" s="43">
        <v>158</v>
      </c>
      <c r="BJ19" s="43">
        <v>66</v>
      </c>
      <c r="BL19" s="43">
        <v>210</v>
      </c>
      <c r="BM19" s="43">
        <v>128</v>
      </c>
      <c r="BN19" s="43">
        <v>210</v>
      </c>
      <c r="CE19" s="43" t="s">
        <v>1430</v>
      </c>
    </row>
    <row r="20" spans="1:83" s="43" customFormat="1" x14ac:dyDescent="0.3">
      <c r="A20" s="43">
        <v>103</v>
      </c>
      <c r="B20" s="43" t="s">
        <v>1420</v>
      </c>
      <c r="C20" s="43" t="s">
        <v>1428</v>
      </c>
      <c r="D20" s="43">
        <v>8.9999999999999998E-4</v>
      </c>
      <c r="E20" s="43" t="s">
        <v>1438</v>
      </c>
      <c r="F20" s="43" t="s">
        <v>1426</v>
      </c>
      <c r="G20" s="43" t="s">
        <v>1427</v>
      </c>
      <c r="H20" s="43" t="s">
        <v>1425</v>
      </c>
      <c r="I20" s="43" t="s">
        <v>1424</v>
      </c>
      <c r="J20" s="43" t="s">
        <v>1422</v>
      </c>
      <c r="K20" s="43" t="s">
        <v>1423</v>
      </c>
      <c r="L20" s="43" t="s">
        <v>1429</v>
      </c>
      <c r="O20" s="43" t="s">
        <v>1431</v>
      </c>
      <c r="P20" s="43" t="s">
        <v>1432</v>
      </c>
      <c r="AX20" s="43">
        <v>3.2</v>
      </c>
      <c r="AY20" s="43">
        <v>1.4</v>
      </c>
      <c r="BA20" s="43">
        <v>4.3</v>
      </c>
      <c r="BI20" s="43">
        <v>142</v>
      </c>
      <c r="BJ20" s="43">
        <v>62</v>
      </c>
      <c r="BL20" s="43">
        <v>178</v>
      </c>
      <c r="BM20" s="43">
        <v>107</v>
      </c>
      <c r="BN20" s="43">
        <v>173</v>
      </c>
      <c r="BT20" s="44">
        <f t="shared" ref="BT20:BT25" si="24">(BI19-BI20)/BI19*100</f>
        <v>10.126582278481013</v>
      </c>
      <c r="BU20" s="44">
        <f t="shared" ref="BU20:BU25" si="25">(BJ19-BJ20)/BJ19*100</f>
        <v>6.0606060606060606</v>
      </c>
      <c r="BV20" s="44"/>
      <c r="BW20" s="44">
        <f t="shared" ref="BW20:BW25" si="26">(BL19-BL20)/BL19*100</f>
        <v>15.238095238095239</v>
      </c>
      <c r="BX20" s="44">
        <f t="shared" ref="BX20:BX25" si="27">(BM19-BM20)/BM19*100</f>
        <v>16.40625</v>
      </c>
      <c r="BY20" s="44">
        <f t="shared" ref="BY20:BY25" si="28">(BN19-BN20)/BN19*100</f>
        <v>17.61904761904762</v>
      </c>
      <c r="CE20" s="43" t="s">
        <v>1430</v>
      </c>
    </row>
    <row r="21" spans="1:83" s="43" customFormat="1" x14ac:dyDescent="0.3">
      <c r="A21" s="43">
        <v>103</v>
      </c>
      <c r="B21" s="43" t="s">
        <v>1421</v>
      </c>
      <c r="C21" s="43" t="s">
        <v>1428</v>
      </c>
      <c r="D21" s="43">
        <v>8.9999999999999998E-4</v>
      </c>
      <c r="E21" s="43" t="s">
        <v>1438</v>
      </c>
      <c r="F21" s="43" t="s">
        <v>1426</v>
      </c>
      <c r="G21" s="43" t="s">
        <v>1427</v>
      </c>
      <c r="H21" s="43" t="s">
        <v>1425</v>
      </c>
      <c r="I21" s="43" t="s">
        <v>1424</v>
      </c>
      <c r="J21" s="43" t="s">
        <v>1422</v>
      </c>
      <c r="K21" s="43" t="s">
        <v>1423</v>
      </c>
      <c r="L21" s="43" t="s">
        <v>1429</v>
      </c>
      <c r="O21" s="43" t="s">
        <v>1431</v>
      </c>
      <c r="P21" s="43" t="s">
        <v>1432</v>
      </c>
      <c r="AX21" s="43">
        <v>3.31</v>
      </c>
      <c r="AY21" s="43">
        <v>0.08</v>
      </c>
      <c r="BA21" s="43">
        <v>5.0999999999999996</v>
      </c>
      <c r="BI21" s="43">
        <v>64</v>
      </c>
      <c r="BJ21" s="43">
        <v>23</v>
      </c>
      <c r="BL21" s="43">
        <v>205</v>
      </c>
      <c r="BM21" s="43">
        <v>117</v>
      </c>
      <c r="BN21" s="43">
        <v>196</v>
      </c>
      <c r="BT21" s="44">
        <f t="shared" ref="BT21" si="29">(BI19-BI21)/BI19*100</f>
        <v>59.493670886075947</v>
      </c>
      <c r="BU21" s="44">
        <f t="shared" ref="BU21" si="30">(BJ19-BJ21)/BJ19*100</f>
        <v>65.151515151515156</v>
      </c>
      <c r="BV21" s="44"/>
      <c r="BW21" s="44">
        <f t="shared" ref="BW21" si="31">(BL19-BL21)/BL19*100</f>
        <v>2.3809523809523809</v>
      </c>
      <c r="BX21" s="44">
        <f t="shared" ref="BX21" si="32">(BM19-BM21)/BM19*100</f>
        <v>8.59375</v>
      </c>
      <c r="BY21" s="44">
        <f t="shared" ref="BY21" si="33">(BN19-BN21)/BN19*100</f>
        <v>6.666666666666667</v>
      </c>
      <c r="CE21" s="43" t="s">
        <v>1430</v>
      </c>
    </row>
    <row r="22" spans="1:83" s="43" customFormat="1" x14ac:dyDescent="0.3">
      <c r="A22" s="43">
        <v>103</v>
      </c>
      <c r="B22" s="43" t="s">
        <v>370</v>
      </c>
      <c r="C22" s="43" t="s">
        <v>1428</v>
      </c>
      <c r="D22" s="43">
        <v>8.9999999999999998E-4</v>
      </c>
      <c r="E22" s="43" t="s">
        <v>1439</v>
      </c>
      <c r="F22" s="43" t="s">
        <v>1426</v>
      </c>
      <c r="G22" s="43" t="s">
        <v>1427</v>
      </c>
      <c r="H22" s="43" t="s">
        <v>1425</v>
      </c>
      <c r="I22" s="43" t="s">
        <v>1424</v>
      </c>
      <c r="J22" s="43" t="s">
        <v>1422</v>
      </c>
      <c r="K22" s="43" t="s">
        <v>1423</v>
      </c>
      <c r="L22" s="43" t="s">
        <v>1429</v>
      </c>
      <c r="O22" s="43" t="s">
        <v>1431</v>
      </c>
      <c r="P22" s="43" t="s">
        <v>1432</v>
      </c>
      <c r="AX22" s="43">
        <v>0.14000000000000001</v>
      </c>
      <c r="AY22" s="43">
        <v>0.08</v>
      </c>
      <c r="BA22" s="43">
        <v>0.12</v>
      </c>
      <c r="BI22" s="43">
        <v>6</v>
      </c>
      <c r="BJ22" s="43">
        <v>4</v>
      </c>
      <c r="BL22" s="43">
        <v>6</v>
      </c>
      <c r="BM22" s="43">
        <v>34</v>
      </c>
      <c r="BN22" s="43">
        <v>58</v>
      </c>
      <c r="CE22" s="43" t="s">
        <v>1430</v>
      </c>
    </row>
    <row r="23" spans="1:83" s="43" customFormat="1" x14ac:dyDescent="0.3">
      <c r="A23" s="43">
        <v>103</v>
      </c>
      <c r="B23" s="43" t="s">
        <v>1433</v>
      </c>
      <c r="C23" s="43" t="s">
        <v>1428</v>
      </c>
      <c r="D23" s="43">
        <v>8.9999999999999998E-4</v>
      </c>
      <c r="E23" s="43" t="s">
        <v>1439</v>
      </c>
      <c r="F23" s="43" t="s">
        <v>1426</v>
      </c>
      <c r="G23" s="43" t="s">
        <v>1427</v>
      </c>
      <c r="H23" s="43" t="s">
        <v>1425</v>
      </c>
      <c r="I23" s="43" t="s">
        <v>1424</v>
      </c>
      <c r="J23" s="43" t="s">
        <v>1422</v>
      </c>
      <c r="K23" s="43" t="s">
        <v>1423</v>
      </c>
      <c r="L23" s="43" t="s">
        <v>1429</v>
      </c>
      <c r="O23" s="43" t="s">
        <v>1431</v>
      </c>
      <c r="P23" s="43" t="s">
        <v>1432</v>
      </c>
      <c r="AX23" s="43">
        <v>3.1</v>
      </c>
      <c r="AY23" s="43">
        <v>0.15</v>
      </c>
      <c r="BA23" s="43">
        <v>3.5</v>
      </c>
      <c r="BI23" s="43">
        <v>179</v>
      </c>
      <c r="BJ23" s="43">
        <v>9</v>
      </c>
      <c r="BL23" s="43">
        <v>202</v>
      </c>
      <c r="BM23" s="43">
        <v>113</v>
      </c>
      <c r="BN23" s="43">
        <v>179</v>
      </c>
      <c r="CE23" s="43" t="s">
        <v>1430</v>
      </c>
    </row>
    <row r="24" spans="1:83" s="43" customFormat="1" x14ac:dyDescent="0.3">
      <c r="A24" s="43">
        <v>103</v>
      </c>
      <c r="B24" s="43" t="s">
        <v>1420</v>
      </c>
      <c r="C24" s="43" t="s">
        <v>1428</v>
      </c>
      <c r="D24" s="43">
        <v>8.9999999999999998E-4</v>
      </c>
      <c r="E24" s="43" t="s">
        <v>1439</v>
      </c>
      <c r="F24" s="43" t="s">
        <v>1426</v>
      </c>
      <c r="G24" s="43" t="s">
        <v>1427</v>
      </c>
      <c r="H24" s="43" t="s">
        <v>1425</v>
      </c>
      <c r="I24" s="43" t="s">
        <v>1424</v>
      </c>
      <c r="J24" s="43" t="s">
        <v>1422</v>
      </c>
      <c r="K24" s="43" t="s">
        <v>1423</v>
      </c>
      <c r="L24" s="43" t="s">
        <v>1429</v>
      </c>
      <c r="O24" s="43" t="s">
        <v>1431</v>
      </c>
      <c r="P24" s="43" t="s">
        <v>1432</v>
      </c>
      <c r="AX24" s="43">
        <v>4.2</v>
      </c>
      <c r="AY24" s="43">
        <v>0.14000000000000001</v>
      </c>
      <c r="BA24" s="43">
        <v>3</v>
      </c>
      <c r="BI24" s="43">
        <v>201</v>
      </c>
      <c r="BJ24" s="43">
        <v>7</v>
      </c>
      <c r="BL24" s="43">
        <v>143</v>
      </c>
      <c r="BM24" s="43">
        <v>109</v>
      </c>
      <c r="BN24" s="43">
        <v>162</v>
      </c>
      <c r="BT24" s="44">
        <f t="shared" ref="BT24:BT25" si="34">(BI23-BI24)/BI23*100</f>
        <v>-12.290502793296088</v>
      </c>
      <c r="BU24" s="44">
        <f t="shared" ref="BU24:BU25" si="35">(BJ23-BJ24)/BJ23*100</f>
        <v>22.222222222222221</v>
      </c>
      <c r="BV24" s="44"/>
      <c r="BW24" s="44">
        <f t="shared" ref="BW24:BW25" si="36">(BL23-BL24)/BL23*100</f>
        <v>29.207920792079207</v>
      </c>
      <c r="BX24" s="44">
        <f t="shared" ref="BX24:BX25" si="37">(BM23-BM24)/BM23*100</f>
        <v>3.5398230088495577</v>
      </c>
      <c r="BY24" s="44">
        <f t="shared" ref="BY24:BY25" si="38">(BN23-BN24)/BN23*100</f>
        <v>9.4972067039106136</v>
      </c>
      <c r="CE24" s="43" t="s">
        <v>1430</v>
      </c>
    </row>
    <row r="25" spans="1:83" s="43" customFormat="1" x14ac:dyDescent="0.3">
      <c r="A25" s="43">
        <v>103</v>
      </c>
      <c r="B25" s="43" t="s">
        <v>1421</v>
      </c>
      <c r="C25" s="43" t="s">
        <v>1428</v>
      </c>
      <c r="D25" s="43">
        <v>8.9999999999999998E-4</v>
      </c>
      <c r="E25" s="43" t="s">
        <v>1439</v>
      </c>
      <c r="F25" s="43" t="s">
        <v>1426</v>
      </c>
      <c r="G25" s="43" t="s">
        <v>1427</v>
      </c>
      <c r="H25" s="43" t="s">
        <v>1425</v>
      </c>
      <c r="I25" s="43" t="s">
        <v>1424</v>
      </c>
      <c r="J25" s="43" t="s">
        <v>1422</v>
      </c>
      <c r="K25" s="43" t="s">
        <v>1423</v>
      </c>
      <c r="L25" s="43" t="s">
        <v>1429</v>
      </c>
      <c r="O25" s="43" t="s">
        <v>1431</v>
      </c>
      <c r="P25" s="43" t="s">
        <v>1432</v>
      </c>
      <c r="AX25" s="43">
        <v>2.71</v>
      </c>
      <c r="AY25" s="43">
        <v>0.04</v>
      </c>
      <c r="BA25" s="43">
        <v>4.0999999999999996</v>
      </c>
      <c r="BI25" s="43">
        <v>129</v>
      </c>
      <c r="BJ25" s="43">
        <v>2</v>
      </c>
      <c r="BL25" s="43">
        <v>196</v>
      </c>
      <c r="BM25" s="43">
        <v>115</v>
      </c>
      <c r="BN25" s="43">
        <v>191</v>
      </c>
      <c r="BT25" s="44">
        <f t="shared" ref="BT25" si="39">(BI23-BI25)/BI23*100</f>
        <v>27.932960893854748</v>
      </c>
      <c r="BU25" s="44">
        <f t="shared" ref="BU25" si="40">(BJ23-BJ25)/BJ23*100</f>
        <v>77.777777777777786</v>
      </c>
      <c r="BV25" s="44"/>
      <c r="BW25" s="44">
        <f t="shared" ref="BW25" si="41">(BL23-BL25)/BL23*100</f>
        <v>2.9702970297029703</v>
      </c>
      <c r="BX25" s="44">
        <f t="shared" ref="BX25" si="42">(BM23-BM25)/BM23*100</f>
        <v>-1.7699115044247788</v>
      </c>
      <c r="BY25" s="44">
        <f t="shared" ref="BY25" si="43">(BN23-BN25)/BN23*100</f>
        <v>-6.7039106145251397</v>
      </c>
      <c r="CE25" s="43" t="s">
        <v>1430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Bioreactors</vt:lpstr>
      <vt:lpstr>Blind Inlet</vt:lpstr>
      <vt:lpstr>Conserv. Crop Rot.</vt:lpstr>
      <vt:lpstr>Constr. Wetl.</vt:lpstr>
      <vt:lpstr>Cover Crops</vt:lpstr>
      <vt:lpstr>Drain. W. Man.</vt:lpstr>
      <vt:lpstr>Gras. Wtrwy</vt:lpstr>
      <vt:lpstr>Grs Hdg - VFS</vt:lpstr>
      <vt:lpstr>Man. amend.</vt:lpstr>
      <vt:lpstr>No-tillage</vt:lpstr>
      <vt:lpstr>2Stage Ditch</vt:lpstr>
      <vt:lpstr>Novel Stream Modifications</vt:lpstr>
      <vt:lpstr>Ripar. Buff.</vt:lpstr>
      <vt:lpstr>Citations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Smith</dc:creator>
  <cp:lastModifiedBy>Doug Smith</cp:lastModifiedBy>
  <dcterms:created xsi:type="dcterms:W3CDTF">2015-08-09T17:00:53Z</dcterms:created>
  <dcterms:modified xsi:type="dcterms:W3CDTF">2017-10-03T23:54:06Z</dcterms:modified>
</cp:coreProperties>
</file>