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agcc-my.sharepoint.com/personal/charles_mason_usda_gov/Documents/Data/FruitFlies/CDFA/RearingBaseline 2023/"/>
    </mc:Choice>
  </mc:AlternateContent>
  <xr:revisionPtr revIDLastSave="1" documentId="8_{044FE5EA-7218-403C-90F0-7BD14EF75B3D}" xr6:coauthVersionLast="47" xr6:coauthVersionMax="47" xr10:uidLastSave="{B6E0A121-4A5C-406A-8433-3633B907D6E1}"/>
  <bookViews>
    <workbookView xWindow="24480" yWindow="12420" windowWidth="11850" windowHeight="15600" xr2:uid="{E9804D7A-FB73-4AE6-8EBF-185B965948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D25" i="1"/>
  <c r="C25" i="1"/>
  <c r="E24" i="1"/>
  <c r="D24" i="1"/>
  <c r="C24" i="1"/>
  <c r="C22" i="1"/>
  <c r="E22" i="1"/>
  <c r="D22" i="1"/>
  <c r="E23" i="1"/>
  <c r="D23" i="1"/>
  <c r="C23" i="1"/>
  <c r="E20" i="1"/>
  <c r="E21" i="1"/>
  <c r="D21" i="1"/>
  <c r="D20" i="1"/>
  <c r="C21" i="1"/>
  <c r="C20" i="1"/>
  <c r="E18" i="1"/>
  <c r="E17" i="1"/>
  <c r="D17" i="1"/>
  <c r="C17" i="1"/>
  <c r="E16" i="1"/>
  <c r="D16" i="1"/>
  <c r="C16" i="1"/>
  <c r="E15" i="1"/>
  <c r="D15" i="1"/>
  <c r="C15" i="1"/>
  <c r="E14" i="1"/>
  <c r="D14" i="1"/>
  <c r="C14" i="1"/>
  <c r="E13" i="1"/>
  <c r="D13" i="1"/>
  <c r="C13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E7" i="1"/>
  <c r="D7" i="1"/>
  <c r="C7" i="1"/>
  <c r="E6" i="1"/>
  <c r="D6" i="1"/>
  <c r="C6" i="1"/>
  <c r="E5" i="1"/>
  <c r="D5" i="1"/>
  <c r="C5" i="1"/>
  <c r="E4" i="1"/>
  <c r="D4" i="1"/>
  <c r="C4" i="1"/>
  <c r="E3" i="1"/>
  <c r="D3" i="1"/>
  <c r="C3" i="1"/>
  <c r="E2" i="1"/>
  <c r="D2" i="1"/>
  <c r="C2" i="1"/>
</calcChain>
</file>

<file path=xl/sharedStrings.xml><?xml version="1.0" encoding="utf-8"?>
<sst xmlns="http://schemas.openxmlformats.org/spreadsheetml/2006/main" count="53" uniqueCount="19">
  <si>
    <t>emerged</t>
  </si>
  <si>
    <t>no_emerged</t>
  </si>
  <si>
    <t xml:space="preserve">partial </t>
  </si>
  <si>
    <t>cohort</t>
  </si>
  <si>
    <t>treatment</t>
  </si>
  <si>
    <t>irradiated</t>
  </si>
  <si>
    <t xml:space="preserve">control </t>
  </si>
  <si>
    <t>C09062023</t>
  </si>
  <si>
    <t>C08232023</t>
  </si>
  <si>
    <t>C08092023</t>
  </si>
  <si>
    <t>C07262023</t>
  </si>
  <si>
    <t>C07122023</t>
  </si>
  <si>
    <t>C06282023</t>
  </si>
  <si>
    <t>C05312023</t>
  </si>
  <si>
    <t>C05162023</t>
  </si>
  <si>
    <t>C05032023</t>
  </si>
  <si>
    <t>C04192023</t>
  </si>
  <si>
    <t>C04052023</t>
  </si>
  <si>
    <t>C03232023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</si>
</sst>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3042E-A87B-42F2-815E-51728BB1A199}">
  <dimension ref="A1:E25"/>
  <sheetViews>
    <sheetView tabSelected="1" workbookViewId="0">
      <selection activeCell="G22" sqref="G22"/>
    </sheetView>
  </sheetViews>
  <sheetFormatPr defaultRowHeight="15" x14ac:dyDescent="0.25"/>
  <cols>
    <col min="1" max="1" width="10.140625" bestFit="1" customWidth="1"/>
    <col min="2" max="2" width="10" bestFit="1" customWidth="1"/>
    <col min="3" max="3" width="12.85546875" customWidth="1"/>
    <col min="4" max="4" width="12.28515625" bestFit="1" customWidth="1"/>
    <col min="5" max="5" width="11.5703125" customWidth="1"/>
  </cols>
  <sheetData>
    <row r="1" spans="1:5" x14ac:dyDescent="0.25">
      <c r="A1" t="s">
        <v>3</v>
      </c>
      <c r="B1" t="s">
        <v>4</v>
      </c>
      <c r="C1" t="s">
        <v>0</v>
      </c>
      <c r="D1" t="s">
        <v>1</v>
      </c>
      <c r="E1" t="s">
        <v>2</v>
      </c>
    </row>
    <row r="2" spans="1:5" x14ac:dyDescent="0.25">
      <c r="A2" t="s">
        <v>7</v>
      </c>
      <c r="B2" t="s">
        <v>5</v>
      </c>
      <c r="C2">
        <f>28/200</f>
        <v>0.14000000000000001</v>
      </c>
      <c r="D2">
        <f>13/200</f>
        <v>6.5000000000000002E-2</v>
      </c>
      <c r="E2">
        <f>32/200</f>
        <v>0.16</v>
      </c>
    </row>
    <row r="3" spans="1:5" x14ac:dyDescent="0.25">
      <c r="A3" t="s">
        <v>7</v>
      </c>
      <c r="B3" t="s">
        <v>6</v>
      </c>
      <c r="C3">
        <f>15/200</f>
        <v>7.4999999999999997E-2</v>
      </c>
      <c r="D3">
        <f>2/100</f>
        <v>0.02</v>
      </c>
      <c r="E3">
        <f>3/200</f>
        <v>1.4999999999999999E-2</v>
      </c>
    </row>
    <row r="4" spans="1:5" x14ac:dyDescent="0.25">
      <c r="A4" t="s">
        <v>8</v>
      </c>
      <c r="B4" t="s">
        <v>5</v>
      </c>
      <c r="C4">
        <f>22/200</f>
        <v>0.11</v>
      </c>
      <c r="D4">
        <f>9/200</f>
        <v>4.4999999999999998E-2</v>
      </c>
      <c r="E4">
        <f>32/200</f>
        <v>0.16</v>
      </c>
    </row>
    <row r="5" spans="1:5" x14ac:dyDescent="0.25">
      <c r="A5" t="s">
        <v>8</v>
      </c>
      <c r="B5" t="s">
        <v>6</v>
      </c>
      <c r="C5">
        <f>11/200</f>
        <v>5.5E-2</v>
      </c>
      <c r="D5">
        <f>8/200</f>
        <v>0.04</v>
      </c>
      <c r="E5">
        <f>3/200</f>
        <v>1.4999999999999999E-2</v>
      </c>
    </row>
    <row r="6" spans="1:5" x14ac:dyDescent="0.25">
      <c r="A6" t="s">
        <v>9</v>
      </c>
      <c r="B6" t="s">
        <v>5</v>
      </c>
      <c r="C6">
        <f>18/200</f>
        <v>0.09</v>
      </c>
      <c r="D6">
        <f>38/200</f>
        <v>0.19</v>
      </c>
      <c r="E6">
        <f>26/200</f>
        <v>0.13</v>
      </c>
    </row>
    <row r="7" spans="1:5" x14ac:dyDescent="0.25">
      <c r="A7" t="s">
        <v>9</v>
      </c>
      <c r="B7" t="s">
        <v>6</v>
      </c>
      <c r="C7">
        <f>22/200</f>
        <v>0.11</v>
      </c>
      <c r="D7">
        <f>49/200</f>
        <v>0.245</v>
      </c>
      <c r="E7">
        <f>10/200</f>
        <v>0.05</v>
      </c>
    </row>
    <row r="8" spans="1:5" x14ac:dyDescent="0.25">
      <c r="A8" t="s">
        <v>10</v>
      </c>
      <c r="B8" t="s">
        <v>5</v>
      </c>
      <c r="C8">
        <f>36/200</f>
        <v>0.18</v>
      </c>
      <c r="D8">
        <f>6/200</f>
        <v>0.03</v>
      </c>
      <c r="E8">
        <f>2/100</f>
        <v>0.02</v>
      </c>
    </row>
    <row r="9" spans="1:5" x14ac:dyDescent="0.25">
      <c r="A9" t="s">
        <v>10</v>
      </c>
      <c r="B9" t="s">
        <v>6</v>
      </c>
      <c r="C9">
        <f>25/200</f>
        <v>0.125</v>
      </c>
      <c r="D9">
        <f>1/200</f>
        <v>5.0000000000000001E-3</v>
      </c>
      <c r="E9">
        <f>0</f>
        <v>0</v>
      </c>
    </row>
    <row r="10" spans="1:5" x14ac:dyDescent="0.25">
      <c r="A10" t="s">
        <v>11</v>
      </c>
      <c r="B10" t="s">
        <v>5</v>
      </c>
      <c r="C10">
        <f>48/200</f>
        <v>0.24</v>
      </c>
      <c r="D10">
        <f>5/200</f>
        <v>2.5000000000000001E-2</v>
      </c>
      <c r="E10">
        <f>3/200</f>
        <v>1.4999999999999999E-2</v>
      </c>
    </row>
    <row r="11" spans="1:5" x14ac:dyDescent="0.25">
      <c r="A11" t="s">
        <v>11</v>
      </c>
      <c r="B11" t="s">
        <v>6</v>
      </c>
      <c r="C11">
        <f>29/200</f>
        <v>0.14499999999999999</v>
      </c>
      <c r="D11">
        <f>4/200</f>
        <v>0.02</v>
      </c>
      <c r="E11">
        <f>2/200</f>
        <v>0.01</v>
      </c>
    </row>
    <row r="12" spans="1:5" x14ac:dyDescent="0.25">
      <c r="A12" t="s">
        <v>12</v>
      </c>
      <c r="B12" t="s">
        <v>5</v>
      </c>
      <c r="C12">
        <f>48/200</f>
        <v>0.24</v>
      </c>
      <c r="D12">
        <f>3/200</f>
        <v>1.4999999999999999E-2</v>
      </c>
      <c r="E12">
        <f>12/200</f>
        <v>0.06</v>
      </c>
    </row>
    <row r="13" spans="1:5" x14ac:dyDescent="0.25">
      <c r="A13" t="s">
        <v>12</v>
      </c>
      <c r="B13" t="s">
        <v>6</v>
      </c>
      <c r="C13">
        <f>15/200</f>
        <v>7.4999999999999997E-2</v>
      </c>
      <c r="D13">
        <f>1/200</f>
        <v>5.0000000000000001E-3</v>
      </c>
      <c r="E13">
        <f>6/200</f>
        <v>0.03</v>
      </c>
    </row>
    <row r="14" spans="1:5" x14ac:dyDescent="0.25">
      <c r="A14" t="s">
        <v>13</v>
      </c>
      <c r="B14" t="s">
        <v>5</v>
      </c>
      <c r="C14">
        <f>13/200</f>
        <v>6.5000000000000002E-2</v>
      </c>
      <c r="D14">
        <f>7/200</f>
        <v>3.5000000000000003E-2</v>
      </c>
      <c r="E14">
        <f>6/200</f>
        <v>0.03</v>
      </c>
    </row>
    <row r="15" spans="1:5" x14ac:dyDescent="0.25">
      <c r="A15" t="s">
        <v>13</v>
      </c>
      <c r="B15" t="s">
        <v>6</v>
      </c>
      <c r="C15">
        <f>13/200</f>
        <v>6.5000000000000002E-2</v>
      </c>
      <c r="D15">
        <f>6/200</f>
        <v>0.03</v>
      </c>
      <c r="E15">
        <f>5/200</f>
        <v>2.5000000000000001E-2</v>
      </c>
    </row>
    <row r="16" spans="1:5" x14ac:dyDescent="0.25">
      <c r="A16" t="s">
        <v>14</v>
      </c>
      <c r="B16" t="s">
        <v>5</v>
      </c>
      <c r="C16">
        <f>57/200</f>
        <v>0.28499999999999998</v>
      </c>
      <c r="D16">
        <f>2/200</f>
        <v>0.01</v>
      </c>
      <c r="E16">
        <f>1/200</f>
        <v>5.0000000000000001E-3</v>
      </c>
    </row>
    <row r="17" spans="1:5" x14ac:dyDescent="0.25">
      <c r="A17" t="s">
        <v>14</v>
      </c>
      <c r="B17" t="s">
        <v>6</v>
      </c>
      <c r="C17">
        <f>45/200</f>
        <v>0.22500000000000001</v>
      </c>
      <c r="D17">
        <f>5/200</f>
        <v>2.5000000000000001E-2</v>
      </c>
      <c r="E17">
        <f>5/200</f>
        <v>2.5000000000000001E-2</v>
      </c>
    </row>
    <row r="18" spans="1:5" x14ac:dyDescent="0.25">
      <c r="A18" t="s">
        <v>15</v>
      </c>
      <c r="B18" t="s">
        <v>5</v>
      </c>
      <c r="C18">
        <v>0.24</v>
      </c>
      <c r="D18">
        <v>1.7000000000000001E-2</v>
      </c>
      <c r="E18">
        <f>3/300</f>
        <v>0.01</v>
      </c>
    </row>
    <row r="19" spans="1:5" x14ac:dyDescent="0.25">
      <c r="A19" t="s">
        <v>15</v>
      </c>
      <c r="B19" t="s">
        <v>6</v>
      </c>
      <c r="C19">
        <v>0.22</v>
      </c>
      <c r="D19">
        <v>3.5000000000000003E-2</v>
      </c>
      <c r="E19">
        <v>2.5000000000000001E-2</v>
      </c>
    </row>
    <row r="20" spans="1:5" x14ac:dyDescent="0.25">
      <c r="A20" t="s">
        <v>16</v>
      </c>
      <c r="B20" t="s">
        <v>5</v>
      </c>
      <c r="C20">
        <f>50/200</f>
        <v>0.25</v>
      </c>
      <c r="D20">
        <f>15/200</f>
        <v>7.4999999999999997E-2</v>
      </c>
      <c r="E20">
        <f>13/200</f>
        <v>6.5000000000000002E-2</v>
      </c>
    </row>
    <row r="21" spans="1:5" x14ac:dyDescent="0.25">
      <c r="A21" t="s">
        <v>16</v>
      </c>
      <c r="B21" t="s">
        <v>6</v>
      </c>
      <c r="C21">
        <f>19/200</f>
        <v>9.5000000000000001E-2</v>
      </c>
      <c r="D21">
        <f>5/200</f>
        <v>2.5000000000000001E-2</v>
      </c>
      <c r="E21">
        <f>3/200</f>
        <v>1.4999999999999999E-2</v>
      </c>
    </row>
    <row r="22" spans="1:5" x14ac:dyDescent="0.25">
      <c r="A22" t="s">
        <v>17</v>
      </c>
      <c r="B22" t="s">
        <v>5</v>
      </c>
      <c r="C22">
        <f>30/300</f>
        <v>0.1</v>
      </c>
      <c r="D22">
        <f>6/300</f>
        <v>0.02</v>
      </c>
      <c r="E22">
        <f>9/300</f>
        <v>0.03</v>
      </c>
    </row>
    <row r="23" spans="1:5" x14ac:dyDescent="0.25">
      <c r="A23" t="s">
        <v>17</v>
      </c>
      <c r="B23" t="s">
        <v>6</v>
      </c>
      <c r="C23">
        <f>12/300</f>
        <v>0.04</v>
      </c>
      <c r="D23">
        <f>3/300</f>
        <v>0.01</v>
      </c>
      <c r="E23">
        <f>6/300</f>
        <v>0.02</v>
      </c>
    </row>
    <row r="24" spans="1:5" x14ac:dyDescent="0.25">
      <c r="A24" t="s">
        <v>18</v>
      </c>
      <c r="B24" t="s">
        <v>5</v>
      </c>
      <c r="C24">
        <f>23/200</f>
        <v>0.115</v>
      </c>
      <c r="D24">
        <f>4/200</f>
        <v>0.02</v>
      </c>
      <c r="E24">
        <f>15/200</f>
        <v>7.4999999999999997E-2</v>
      </c>
    </row>
    <row r="25" spans="1:5" x14ac:dyDescent="0.25">
      <c r="A25" t="s">
        <v>18</v>
      </c>
      <c r="B25" t="s">
        <v>6</v>
      </c>
      <c r="C25">
        <f>7/200</f>
        <v>3.5000000000000003E-2</v>
      </c>
      <c r="D25">
        <f>1/200</f>
        <v>5.0000000000000001E-3</v>
      </c>
      <c r="E25">
        <f>3/200</f>
        <v>1.4999999999999999E-2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Mason, Charles - ARS</dc:creator>
  <cp:lastModifiedBy>Mason, Charles - REE-ARS</cp:lastModifiedBy>
  <dcterms:created xsi:type="dcterms:W3CDTF">2023-10-03T17:43:25Z</dcterms:created>
  <dcterms:modified xsi:type="dcterms:W3CDTF">2023-10-03T18:02:05Z</dcterms:modified>
</cp:coreProperties>
</file>