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13_ncr:1_{9F3E7FBD-9975-4683-8C2C-6384F3100663}" xr6:coauthVersionLast="47" xr6:coauthVersionMax="47" xr10:uidLastSave="{00000000-0000-0000-0000-000000000000}"/>
  <bookViews>
    <workbookView xWindow="-108" yWindow="-108" windowWidth="23256" windowHeight="14016" tabRatio="915" firstSheet="1" activeTab="4" xr2:uid="{37FCF2C9-8955-401F-BC95-058283B818BE}"/>
  </bookViews>
  <sheets>
    <sheet name="2008 W Cotton Introduction" sheetId="2" r:id="rId1"/>
    <sheet name="Dic. 2008 W Cotton Growth" sheetId="6" r:id="rId2"/>
    <sheet name="2008 W Cotton Growth" sheetId="7" r:id="rId3"/>
    <sheet name="Dic. 2008 W Cotton Harvest" sheetId="8" r:id="rId4"/>
    <sheet name="2008 W Cotton Harvest" sheetId="9" r:id="rId5"/>
    <sheet name="Dic. 2008 W Cotton Quality" sheetId="10" r:id="rId6"/>
    <sheet name="2008 W Cotton Quality" sheetId="11"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29" i="9" l="1"/>
  <c r="V29" i="9"/>
  <c r="T29" i="9"/>
  <c r="S29" i="9"/>
  <c r="X29" i="9" s="1"/>
  <c r="Z29" i="9" s="1"/>
  <c r="AA29" i="9" s="1"/>
  <c r="R29" i="9"/>
  <c r="Y29" i="9" s="1"/>
  <c r="N29" i="9"/>
  <c r="J29" i="9"/>
  <c r="X28" i="9"/>
  <c r="Z28" i="9" s="1"/>
  <c r="AA28" i="9" s="1"/>
  <c r="W28" i="9"/>
  <c r="T28" i="9"/>
  <c r="S28" i="9"/>
  <c r="V28" i="9" s="1"/>
  <c r="R28" i="9"/>
  <c r="Y28" i="9" s="1"/>
  <c r="N28" i="9"/>
  <c r="J28" i="9"/>
  <c r="X27" i="9"/>
  <c r="Z27" i="9" s="1"/>
  <c r="AA27" i="9" s="1"/>
  <c r="W27" i="9"/>
  <c r="V27" i="9"/>
  <c r="T27" i="9"/>
  <c r="S27" i="9"/>
  <c r="R27" i="9"/>
  <c r="Y27" i="9" s="1"/>
  <c r="N27" i="9"/>
  <c r="J27" i="9"/>
  <c r="X26" i="9"/>
  <c r="Z26" i="9" s="1"/>
  <c r="AA26" i="9" s="1"/>
  <c r="W26" i="9"/>
  <c r="T26" i="9"/>
  <c r="S26" i="9"/>
  <c r="V26" i="9" s="1"/>
  <c r="R26" i="9"/>
  <c r="Y26" i="9" s="1"/>
  <c r="N26" i="9"/>
  <c r="J26" i="9"/>
  <c r="X25" i="9"/>
  <c r="Z25" i="9" s="1"/>
  <c r="AA25" i="9" s="1"/>
  <c r="W25" i="9"/>
  <c r="V25" i="9"/>
  <c r="T25" i="9"/>
  <c r="S25" i="9"/>
  <c r="R25" i="9"/>
  <c r="Y25" i="9" s="1"/>
  <c r="N25" i="9"/>
  <c r="J25" i="9"/>
  <c r="X24" i="9"/>
  <c r="Z24" i="9" s="1"/>
  <c r="AA24" i="9" s="1"/>
  <c r="W24" i="9"/>
  <c r="T24" i="9"/>
  <c r="S24" i="9"/>
  <c r="V24" i="9" s="1"/>
  <c r="R24" i="9"/>
  <c r="Y24" i="9" s="1"/>
  <c r="N24" i="9"/>
  <c r="J24" i="9"/>
  <c r="X23" i="9"/>
  <c r="Z23" i="9" s="1"/>
  <c r="AA23" i="9" s="1"/>
  <c r="W23" i="9"/>
  <c r="V23" i="9"/>
  <c r="T23" i="9"/>
  <c r="S23" i="9"/>
  <c r="R23" i="9"/>
  <c r="Y23" i="9" s="1"/>
  <c r="N23" i="9"/>
  <c r="J23" i="9"/>
  <c r="X22" i="9"/>
  <c r="Z22" i="9" s="1"/>
  <c r="AA22" i="9" s="1"/>
  <c r="W22" i="9"/>
  <c r="T22" i="9"/>
  <c r="S22" i="9"/>
  <c r="V22" i="9" s="1"/>
  <c r="R22" i="9"/>
  <c r="Y22" i="9" s="1"/>
  <c r="N22" i="9"/>
  <c r="J22" i="9"/>
  <c r="A22" i="9"/>
  <c r="Y16" i="9"/>
  <c r="Y12" i="9"/>
  <c r="W20" i="9"/>
  <c r="W8" i="9"/>
  <c r="W4" i="9"/>
  <c r="U19" i="9"/>
  <c r="U16" i="9"/>
  <c r="U8" i="9"/>
  <c r="U3" i="9"/>
  <c r="T21" i="9"/>
  <c r="T20" i="9"/>
  <c r="T19" i="9"/>
  <c r="T18" i="9"/>
  <c r="T17" i="9"/>
  <c r="T16" i="9"/>
  <c r="T15" i="9"/>
  <c r="T14" i="9"/>
  <c r="T13" i="9"/>
  <c r="T12" i="9"/>
  <c r="T11" i="9"/>
  <c r="T10" i="9"/>
  <c r="T9" i="9"/>
  <c r="T8" i="9"/>
  <c r="T7" i="9"/>
  <c r="T6" i="9"/>
  <c r="T5" i="9"/>
  <c r="T4" i="9"/>
  <c r="T3" i="9"/>
  <c r="T2" i="9"/>
  <c r="S7" i="9"/>
  <c r="S21" i="9"/>
  <c r="V21" i="9" s="1"/>
  <c r="R21" i="9"/>
  <c r="S20" i="9"/>
  <c r="R20" i="9"/>
  <c r="Y20" i="9" s="1"/>
  <c r="S19" i="9"/>
  <c r="V19" i="9" s="1"/>
  <c r="R19" i="9"/>
  <c r="S18" i="9"/>
  <c r="R18" i="9"/>
  <c r="U18" i="9" s="1"/>
  <c r="S17" i="9"/>
  <c r="V17" i="9" s="1"/>
  <c r="R17" i="9"/>
  <c r="S16" i="9"/>
  <c r="R16" i="9"/>
  <c r="S15" i="9"/>
  <c r="V15" i="9" s="1"/>
  <c r="R15" i="9"/>
  <c r="S14" i="9"/>
  <c r="R14" i="9"/>
  <c r="U14" i="9" s="1"/>
  <c r="S13" i="9"/>
  <c r="V13" i="9" s="1"/>
  <c r="R13" i="9"/>
  <c r="S12" i="9"/>
  <c r="R12" i="9"/>
  <c r="U12" i="9" s="1"/>
  <c r="S11" i="9"/>
  <c r="V11" i="9" s="1"/>
  <c r="R11" i="9"/>
  <c r="U11" i="9" s="1"/>
  <c r="S10" i="9"/>
  <c r="R10" i="9"/>
  <c r="U10" i="9" s="1"/>
  <c r="S9" i="9"/>
  <c r="V9" i="9" s="1"/>
  <c r="R9" i="9"/>
  <c r="S8" i="9"/>
  <c r="R8" i="9"/>
  <c r="Y8" i="9" s="1"/>
  <c r="S6" i="9"/>
  <c r="V6" i="9" s="1"/>
  <c r="R6" i="9"/>
  <c r="S5" i="9"/>
  <c r="R5" i="9"/>
  <c r="U5" i="9" s="1"/>
  <c r="S4" i="9"/>
  <c r="V4" i="9" s="1"/>
  <c r="R4" i="9"/>
  <c r="S3" i="9"/>
  <c r="R3" i="9"/>
  <c r="S2" i="9"/>
  <c r="V2" i="9" s="1"/>
  <c r="R2" i="9"/>
  <c r="U2" i="9" s="1"/>
  <c r="N21" i="9"/>
  <c r="N20" i="9"/>
  <c r="N19" i="9"/>
  <c r="N18" i="9"/>
  <c r="N17" i="9"/>
  <c r="N16" i="9"/>
  <c r="N15" i="9"/>
  <c r="N14" i="9"/>
  <c r="N13" i="9"/>
  <c r="N12" i="9"/>
  <c r="N11" i="9"/>
  <c r="N10" i="9"/>
  <c r="N9" i="9"/>
  <c r="N8" i="9"/>
  <c r="N7" i="9"/>
  <c r="N6" i="9"/>
  <c r="N5" i="9"/>
  <c r="N4" i="9"/>
  <c r="N3" i="9"/>
  <c r="N2" i="9"/>
  <c r="J21" i="9"/>
  <c r="J20" i="9"/>
  <c r="J19" i="9"/>
  <c r="J18" i="9"/>
  <c r="J17" i="9"/>
  <c r="J16" i="9"/>
  <c r="J15" i="9"/>
  <c r="J14" i="9"/>
  <c r="J13" i="9"/>
  <c r="J12" i="9"/>
  <c r="J11" i="9"/>
  <c r="J10" i="9"/>
  <c r="J9" i="9"/>
  <c r="J8" i="9"/>
  <c r="J7" i="9"/>
  <c r="J6" i="9"/>
  <c r="J5" i="9"/>
  <c r="J4" i="9"/>
  <c r="J3" i="9"/>
  <c r="J2" i="9"/>
  <c r="G21" i="9"/>
  <c r="W21" i="9" s="1"/>
  <c r="G20" i="9"/>
  <c r="G19" i="9"/>
  <c r="W19" i="9" s="1"/>
  <c r="G18" i="9"/>
  <c r="W18" i="9" s="1"/>
  <c r="G17" i="9"/>
  <c r="W17" i="9" s="1"/>
  <c r="G16" i="9"/>
  <c r="W16" i="9" s="1"/>
  <c r="G15" i="9"/>
  <c r="W15" i="9" s="1"/>
  <c r="G14" i="9"/>
  <c r="W14" i="9" s="1"/>
  <c r="G13" i="9"/>
  <c r="G12" i="9"/>
  <c r="W12" i="9" s="1"/>
  <c r="G11" i="9"/>
  <c r="W11" i="9" s="1"/>
  <c r="G10" i="9"/>
  <c r="W10" i="9" s="1"/>
  <c r="G9" i="9"/>
  <c r="W9" i="9" s="1"/>
  <c r="G8" i="9"/>
  <c r="G7" i="9"/>
  <c r="W7" i="9" s="1"/>
  <c r="G6" i="9"/>
  <c r="W6" i="9" s="1"/>
  <c r="G5" i="9"/>
  <c r="Y5" i="9" s="1"/>
  <c r="G4" i="9"/>
  <c r="G3" i="9"/>
  <c r="W3" i="9" s="1"/>
  <c r="G2" i="9"/>
  <c r="W2" i="9" s="1"/>
  <c r="T49" i="7"/>
  <c r="T48" i="7"/>
  <c r="T47" i="7"/>
  <c r="T46" i="7"/>
  <c r="T45" i="7"/>
  <c r="T44" i="7"/>
  <c r="T43" i="7"/>
  <c r="T42" i="7"/>
  <c r="T41" i="7"/>
  <c r="T40" i="7"/>
  <c r="T39" i="7"/>
  <c r="T38" i="7"/>
  <c r="T37" i="7"/>
  <c r="T36" i="7"/>
  <c r="T35" i="7"/>
  <c r="T34" i="7"/>
  <c r="T33" i="7"/>
  <c r="T32" i="7"/>
  <c r="T31" i="7"/>
  <c r="T30" i="7"/>
  <c r="T29" i="7"/>
  <c r="T28" i="7"/>
  <c r="T27" i="7"/>
  <c r="T26" i="7"/>
  <c r="T25" i="7"/>
  <c r="T24" i="7"/>
  <c r="T23" i="7"/>
  <c r="T22" i="7"/>
  <c r="T21" i="7"/>
  <c r="T20" i="7"/>
  <c r="T19" i="7"/>
  <c r="T18" i="7"/>
  <c r="T17" i="7"/>
  <c r="T16" i="7"/>
  <c r="T15" i="7"/>
  <c r="T14" i="7"/>
  <c r="T13" i="7"/>
  <c r="T12" i="7"/>
  <c r="T11" i="7"/>
  <c r="T10" i="7"/>
  <c r="T9" i="7"/>
  <c r="T8" i="7"/>
  <c r="T7" i="7"/>
  <c r="T6" i="7"/>
  <c r="T5" i="7"/>
  <c r="T4" i="7"/>
  <c r="T3" i="7"/>
  <c r="T2" i="7"/>
  <c r="S49" i="7"/>
  <c r="S48" i="7"/>
  <c r="S47" i="7"/>
  <c r="S46" i="7"/>
  <c r="S45" i="7"/>
  <c r="S44" i="7"/>
  <c r="S43" i="7"/>
  <c r="S42" i="7"/>
  <c r="S41" i="7"/>
  <c r="S40" i="7"/>
  <c r="S39" i="7"/>
  <c r="S38" i="7"/>
  <c r="S37" i="7"/>
  <c r="S36" i="7"/>
  <c r="S35" i="7"/>
  <c r="S34" i="7"/>
  <c r="S33" i="7"/>
  <c r="S32" i="7"/>
  <c r="S31" i="7"/>
  <c r="S30" i="7"/>
  <c r="S29" i="7"/>
  <c r="S28" i="7"/>
  <c r="S27" i="7"/>
  <c r="S26" i="7"/>
  <c r="S25" i="7"/>
  <c r="S24" i="7"/>
  <c r="S23" i="7"/>
  <c r="S22" i="7"/>
  <c r="S21" i="7"/>
  <c r="S20" i="7"/>
  <c r="S19" i="7"/>
  <c r="S18" i="7"/>
  <c r="S17" i="7"/>
  <c r="S16" i="7"/>
  <c r="S15" i="7"/>
  <c r="S14" i="7"/>
  <c r="S13" i="7"/>
  <c r="S12" i="7"/>
  <c r="S11" i="7"/>
  <c r="S10" i="7"/>
  <c r="S9" i="7"/>
  <c r="S8" i="7"/>
  <c r="S7" i="7"/>
  <c r="S6" i="7"/>
  <c r="S5" i="7"/>
  <c r="S4" i="7"/>
  <c r="S3" i="7"/>
  <c r="S2" i="7"/>
  <c r="R49" i="7"/>
  <c r="R48" i="7"/>
  <c r="R47" i="7"/>
  <c r="R46" i="7"/>
  <c r="R45" i="7"/>
  <c r="R44" i="7"/>
  <c r="R43" i="7"/>
  <c r="R42" i="7"/>
  <c r="R41" i="7"/>
  <c r="R40" i="7"/>
  <c r="R39" i="7"/>
  <c r="R38" i="7"/>
  <c r="R37" i="7"/>
  <c r="R36" i="7"/>
  <c r="R35" i="7"/>
  <c r="R34" i="7"/>
  <c r="R33" i="7"/>
  <c r="R32" i="7"/>
  <c r="R31" i="7"/>
  <c r="R30" i="7"/>
  <c r="R29" i="7"/>
  <c r="R28" i="7"/>
  <c r="R27" i="7"/>
  <c r="R26" i="7"/>
  <c r="R25" i="7"/>
  <c r="R24" i="7"/>
  <c r="R23" i="7"/>
  <c r="R22" i="7"/>
  <c r="R21" i="7"/>
  <c r="R20" i="7"/>
  <c r="R19" i="7"/>
  <c r="R18" i="7"/>
  <c r="R17" i="7"/>
  <c r="R16" i="7"/>
  <c r="R15" i="7"/>
  <c r="R14" i="7"/>
  <c r="R13" i="7"/>
  <c r="R12" i="7"/>
  <c r="R11" i="7"/>
  <c r="R10" i="7"/>
  <c r="R9" i="7"/>
  <c r="R8" i="7"/>
  <c r="R7" i="7"/>
  <c r="R6" i="7"/>
  <c r="R5" i="7"/>
  <c r="R4" i="7"/>
  <c r="R3" i="7"/>
  <c r="R2" i="7"/>
  <c r="Q49" i="7"/>
  <c r="Q48" i="7"/>
  <c r="Q47" i="7"/>
  <c r="Q46" i="7"/>
  <c r="Q45" i="7"/>
  <c r="Q44" i="7"/>
  <c r="Q43" i="7"/>
  <c r="Q42" i="7"/>
  <c r="Q41" i="7"/>
  <c r="Q40" i="7"/>
  <c r="Q39" i="7"/>
  <c r="Q38" i="7"/>
  <c r="Q37" i="7"/>
  <c r="Q36" i="7"/>
  <c r="Q35" i="7"/>
  <c r="Q34" i="7"/>
  <c r="Q33" i="7"/>
  <c r="Q32" i="7"/>
  <c r="Q31" i="7"/>
  <c r="Q30" i="7"/>
  <c r="Q29" i="7"/>
  <c r="Q28" i="7"/>
  <c r="Q27" i="7"/>
  <c r="Q26" i="7"/>
  <c r="Q25" i="7"/>
  <c r="Q24" i="7"/>
  <c r="Q23" i="7"/>
  <c r="Q22" i="7"/>
  <c r="Q21" i="7"/>
  <c r="Q20" i="7"/>
  <c r="Q19" i="7"/>
  <c r="Q18" i="7"/>
  <c r="Q17" i="7"/>
  <c r="Q16" i="7"/>
  <c r="Q15" i="7"/>
  <c r="Q14" i="7"/>
  <c r="Q13" i="7"/>
  <c r="Q12" i="7"/>
  <c r="Q11" i="7"/>
  <c r="Q10" i="7"/>
  <c r="Q9" i="7"/>
  <c r="Q8" i="7"/>
  <c r="Q7" i="7"/>
  <c r="Q6" i="7"/>
  <c r="Q5" i="7"/>
  <c r="Q4" i="7"/>
  <c r="Q3" i="7"/>
  <c r="Q2" i="7"/>
  <c r="P49" i="7"/>
  <c r="P48" i="7"/>
  <c r="P47" i="7"/>
  <c r="P46" i="7"/>
  <c r="P45" i="7"/>
  <c r="P44" i="7"/>
  <c r="P43" i="7"/>
  <c r="P42" i="7"/>
  <c r="P41" i="7"/>
  <c r="P40" i="7"/>
  <c r="P39" i="7"/>
  <c r="P38" i="7"/>
  <c r="P37" i="7"/>
  <c r="P36" i="7"/>
  <c r="P35" i="7"/>
  <c r="P34" i="7"/>
  <c r="P33" i="7"/>
  <c r="P32" i="7"/>
  <c r="P31" i="7"/>
  <c r="P30" i="7"/>
  <c r="P29" i="7"/>
  <c r="P28" i="7"/>
  <c r="P27" i="7"/>
  <c r="P26" i="7"/>
  <c r="P25" i="7"/>
  <c r="P24" i="7"/>
  <c r="P23" i="7"/>
  <c r="P22" i="7"/>
  <c r="P21" i="7"/>
  <c r="P20" i="7"/>
  <c r="P19" i="7"/>
  <c r="P18" i="7"/>
  <c r="P17" i="7"/>
  <c r="P16" i="7"/>
  <c r="P15" i="7"/>
  <c r="P14" i="7"/>
  <c r="P13" i="7"/>
  <c r="P12" i="7"/>
  <c r="P11" i="7"/>
  <c r="P10" i="7"/>
  <c r="P9" i="7"/>
  <c r="P8" i="7"/>
  <c r="P7" i="7"/>
  <c r="P6" i="7"/>
  <c r="P5" i="7"/>
  <c r="P4" i="7"/>
  <c r="P3" i="7"/>
  <c r="P2" i="7"/>
  <c r="A21" i="9"/>
  <c r="A20" i="9"/>
  <c r="A19" i="9"/>
  <c r="A18" i="9"/>
  <c r="A17" i="9"/>
  <c r="A16" i="9"/>
  <c r="A15" i="9"/>
  <c r="A14" i="9"/>
  <c r="A13" i="9"/>
  <c r="A12" i="9"/>
  <c r="A11" i="9"/>
  <c r="A10" i="9"/>
  <c r="A9" i="9"/>
  <c r="A8" i="9"/>
  <c r="A7" i="9"/>
  <c r="A6" i="9"/>
  <c r="A5" i="9"/>
  <c r="A4" i="9"/>
  <c r="A3" i="9"/>
  <c r="A214" i="9"/>
  <c r="B214" i="9" s="1"/>
  <c r="P184" i="9"/>
  <c r="A2" i="9"/>
  <c r="U20" i="9" l="1"/>
  <c r="Y18" i="9"/>
  <c r="U22" i="9"/>
  <c r="U24" i="9"/>
  <c r="U26" i="9"/>
  <c r="U28" i="9"/>
  <c r="X4" i="9"/>
  <c r="Z4" i="9" s="1"/>
  <c r="AA4" i="9" s="1"/>
  <c r="X13" i="9"/>
  <c r="Z13" i="9" s="1"/>
  <c r="AA13" i="9" s="1"/>
  <c r="X3" i="9"/>
  <c r="Z3" i="9" s="1"/>
  <c r="AA3" i="9" s="1"/>
  <c r="X8" i="9"/>
  <c r="Z8" i="9" s="1"/>
  <c r="AA8" i="9" s="1"/>
  <c r="X12" i="9"/>
  <c r="Z12" i="9" s="1"/>
  <c r="AA12" i="9" s="1"/>
  <c r="X16" i="9"/>
  <c r="Z16" i="9" s="1"/>
  <c r="AA16" i="9" s="1"/>
  <c r="X20" i="9"/>
  <c r="Z20" i="9" s="1"/>
  <c r="AA20" i="9" s="1"/>
  <c r="Y10" i="9"/>
  <c r="Y11" i="9"/>
  <c r="Y15" i="9"/>
  <c r="Y19" i="9"/>
  <c r="U23" i="9"/>
  <c r="U25" i="9"/>
  <c r="U27" i="9"/>
  <c r="U29" i="9"/>
  <c r="V5" i="9"/>
  <c r="X5" i="9"/>
  <c r="Z5" i="9" s="1"/>
  <c r="AA5" i="9" s="1"/>
  <c r="V10" i="9"/>
  <c r="X10" i="9"/>
  <c r="Z10" i="9" s="1"/>
  <c r="AA10" i="9" s="1"/>
  <c r="V14" i="9"/>
  <c r="X14" i="9"/>
  <c r="Z14" i="9" s="1"/>
  <c r="AA14" i="9" s="1"/>
  <c r="V18" i="9"/>
  <c r="X18" i="9"/>
  <c r="Z18" i="9" s="1"/>
  <c r="AA18" i="9" s="1"/>
  <c r="V8" i="9"/>
  <c r="V16" i="9"/>
  <c r="X17" i="9"/>
  <c r="Z17" i="9" s="1"/>
  <c r="AA17" i="9" s="1"/>
  <c r="Y2" i="9"/>
  <c r="Y4" i="9"/>
  <c r="U4" i="9"/>
  <c r="Y6" i="9"/>
  <c r="Y9" i="9"/>
  <c r="U9" i="9"/>
  <c r="Y13" i="9"/>
  <c r="U13" i="9"/>
  <c r="Y17" i="9"/>
  <c r="U17" i="9"/>
  <c r="Y21" i="9"/>
  <c r="U21" i="9"/>
  <c r="W5" i="9"/>
  <c r="W13" i="9"/>
  <c r="X21" i="9"/>
  <c r="Z21" i="9" s="1"/>
  <c r="AA21" i="9" s="1"/>
  <c r="U6" i="9"/>
  <c r="U15" i="9"/>
  <c r="V3" i="9"/>
  <c r="V12" i="9"/>
  <c r="V20" i="9"/>
  <c r="X9" i="9"/>
  <c r="Z9" i="9" s="1"/>
  <c r="AA9" i="9" s="1"/>
  <c r="Y14" i="9"/>
  <c r="X2" i="9"/>
  <c r="Z2" i="9" s="1"/>
  <c r="AA2" i="9" s="1"/>
  <c r="X6" i="9"/>
  <c r="Z6" i="9" s="1"/>
  <c r="AA6" i="9" s="1"/>
  <c r="X11" i="9"/>
  <c r="Z11" i="9" s="1"/>
  <c r="AA11" i="9" s="1"/>
  <c r="X15" i="9"/>
  <c r="Z15" i="9" s="1"/>
  <c r="AA15" i="9" s="1"/>
  <c r="X19" i="9"/>
  <c r="Z19" i="9" s="1"/>
  <c r="AA19" i="9" s="1"/>
  <c r="Y3" i="9"/>
  <c r="X7" i="9"/>
  <c r="Z7" i="9" s="1"/>
  <c r="AA7" i="9" s="1"/>
  <c r="V7" i="9"/>
  <c r="R7" i="9"/>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 r="Y7" i="9" l="1"/>
  <c r="U7" i="9"/>
</calcChain>
</file>

<file path=xl/sharedStrings.xml><?xml version="1.0" encoding="utf-8"?>
<sst xmlns="http://schemas.openxmlformats.org/spreadsheetml/2006/main" count="740" uniqueCount="214">
  <si>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</si>
  <si>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</si>
  <si>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</si>
  <si>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</si>
  <si>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</si>
  <si>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</si>
  <si>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</si>
  <si>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</si>
  <si>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</si>
  <si>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</si>
  <si>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</si>
  <si>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</si>
  <si>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</si>
  <si>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</si>
  <si>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</si>
  <si>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</si>
  <si>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</si>
  <si>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</si>
  <si>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</si>
  <si>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</si>
  <si>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</si>
  <si>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</si>
  <si>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</si>
  <si>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</si>
  <si>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</si>
  <si>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</si>
  <si>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</si>
  <si>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</si>
  <si>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</si>
  <si>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</si>
  <si>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</si>
  <si>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</si>
  <si>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</si>
  <si>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</si>
  <si>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</si>
  <si>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</si>
  <si>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</si>
  <si>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</si>
  <si>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Yes</t>
  </si>
  <si>
    <t>No</t>
  </si>
  <si>
    <t>yyyy</t>
  </si>
  <si>
    <t>Serial day of the year beginning with 1 for January 1.</t>
  </si>
  <si>
    <t>integer</t>
  </si>
  <si>
    <t>1 to 366</t>
  </si>
  <si>
    <t>decimal</t>
  </si>
  <si>
    <t>Yes, #N/A</t>
  </si>
  <si>
    <t>Measured mean plant height in inches</t>
  </si>
  <si>
    <t>LAI</t>
  </si>
  <si>
    <t>R-4</t>
  </si>
  <si>
    <t>R-5</t>
  </si>
  <si>
    <t>R-6</t>
  </si>
  <si>
    <t>R-8</t>
  </si>
  <si>
    <t>R-12</t>
  </si>
  <si>
    <t>R-3</t>
  </si>
  <si>
    <t>Sample</t>
  </si>
  <si>
    <t>A</t>
  </si>
  <si>
    <t>B</t>
  </si>
  <si>
    <t>Mg/ha total 1997 dry yield</t>
  </si>
  <si>
    <t>Mg/ha total 1998 yield</t>
  </si>
  <si>
    <t>Mg/ha total 1999 yield</t>
  </si>
  <si>
    <t>Total dry (kg)</t>
  </si>
  <si>
    <t>Total dry (Mg/ha)</t>
  </si>
  <si>
    <t>Number of bolls in sample</t>
  </si>
  <si>
    <t>Measured mean plant height in meters</t>
  </si>
  <si>
    <t>Sampling area in square meters</t>
  </si>
  <si>
    <t>Total number of bolls on harvested plants</t>
  </si>
  <si>
    <t>NWLYS</t>
  </si>
  <si>
    <t>SWLYS</t>
  </si>
  <si>
    <t>Measured plot height, width, growth stage in addition to mass of plant components and number of bolls</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</si>
  <si>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</si>
  <si>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Subsample mass in g</t>
  </si>
  <si>
    <t>Cotton yield data  harvested under each of 10 sprinkler spans numbered 1 through 10 with 2 reps labelled A &amp; B</t>
  </si>
  <si>
    <t>2008 W Cotton Introduction</t>
  </si>
  <si>
    <t>alphanumeric</t>
  </si>
  <si>
    <t>Sample size in m^2</t>
  </si>
  <si>
    <t>SLA in m^2/kg</t>
  </si>
  <si>
    <t>Dic. 2008 W Cotton Growth</t>
  </si>
  <si>
    <t>2008 W Cotton Growth</t>
  </si>
  <si>
    <t>Data dictionary for sheet or CSV file named "2008 W Cotton Growth" where "W" is west.</t>
  </si>
  <si>
    <t>Span number</t>
  </si>
  <si>
    <t>NW</t>
  </si>
  <si>
    <t>SW</t>
  </si>
  <si>
    <t>Location</t>
  </si>
  <si>
    <t>Growth stage</t>
  </si>
  <si>
    <t>Number of plants</t>
  </si>
  <si>
    <t>Plant height in inches</t>
  </si>
  <si>
    <t xml:space="preserve">Plant width in inches </t>
  </si>
  <si>
    <t>Leaf area in cm^2</t>
  </si>
  <si>
    <t>Dry leaf mass in g</t>
  </si>
  <si>
    <t>Dry stem mass in g</t>
  </si>
  <si>
    <t>Dry boll mass in g</t>
  </si>
  <si>
    <t>Number of bolls</t>
  </si>
  <si>
    <t>Plant height in m</t>
  </si>
  <si>
    <t>Plant width in m</t>
  </si>
  <si>
    <t>Total above-ground dry matter in g/m^2</t>
  </si>
  <si>
    <t>yyyy-mm-dd</t>
  </si>
  <si>
    <t>NE means northeast field. SE means southeast field. NELYS means northeast lysimeter. SELYS means southeast lysimeter</t>
  </si>
  <si>
    <t>alphabetical</t>
  </si>
  <si>
    <t>"NWLYS signifies the northwest lysimeter, SWLYS signifies the southwest lysimeter.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</si>
  <si>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Size of sampled area in square meters</t>
  </si>
  <si>
    <t>5 plants were measured in each of 2 reps for growth stage, height, width, growth stage, leaf area, and biomass</t>
  </si>
  <si>
    <t>Measured mean plant width in inches</t>
  </si>
  <si>
    <t>One-sided green leaf area in square centimeters measured using a calibrated Licor Leaf Area Meter</t>
  </si>
  <si>
    <r>
      <t xml:space="preserve">Dry Mass of leaves in grams dried to constant mass at 60 </t>
    </r>
    <r>
      <rPr>
        <vertAlign val="superscript"/>
        <sz val="11"/>
        <rFont val="Arial"/>
        <family val="2"/>
      </rPr>
      <t>o</t>
    </r>
    <r>
      <rPr>
        <sz val="11"/>
        <rFont val="Arial"/>
        <family val="2"/>
      </rPr>
      <t>C.</t>
    </r>
  </si>
  <si>
    <r>
      <t>Dry Mass of stems in grams dried to constant mass at 60</t>
    </r>
    <r>
      <rPr>
        <vertAlign val="superscript"/>
        <sz val="11"/>
        <rFont val="Arial"/>
        <family val="2"/>
      </rPr>
      <t>o</t>
    </r>
    <r>
      <rPr>
        <sz val="11"/>
        <rFont val="Arial"/>
        <family val="2"/>
      </rPr>
      <t xml:space="preserve"> C.</t>
    </r>
  </si>
  <si>
    <t>Mass of bolls after drying to constant mass at 60 degrees C</t>
  </si>
  <si>
    <t>Measured mean plant width in meters</t>
  </si>
  <si>
    <t>Specific leaf area in square meters per kilogram of biomass</t>
  </si>
  <si>
    <t>Leaf Area Index - one-sided green leaf area per unit area of ground surface.</t>
  </si>
  <si>
    <t>Total dry above-ground biomass (stems, leaves, bolls) in grams per square meter of ground surface.</t>
  </si>
  <si>
    <t>Span or row number</t>
  </si>
  <si>
    <t>Bolls per plant</t>
  </si>
  <si>
    <t>Total above-ground dry matter in g</t>
  </si>
  <si>
    <t>Subsample gin seed mass in g</t>
  </si>
  <si>
    <t>Subsample gin lint mass in g</t>
  </si>
  <si>
    <t>Fraction seed</t>
  </si>
  <si>
    <t>Fraction lint</t>
  </si>
  <si>
    <t>Gin turnout in %</t>
  </si>
  <si>
    <t>Grams seed/ boll</t>
  </si>
  <si>
    <t>Grams lint/boll</t>
  </si>
  <si>
    <t>Lint yield in kg/ha</t>
  </si>
  <si>
    <t>Seed yield in kg/ha</t>
  </si>
  <si>
    <t>Lbs lint/ acre</t>
  </si>
  <si>
    <t>bales/acre</t>
  </si>
  <si>
    <t>Bales/acre</t>
  </si>
  <si>
    <t>2008 W Cotton Harvest</t>
  </si>
  <si>
    <t>1 to 3</t>
  </si>
  <si>
    <t>Sample was taken either under an area of the sprinkler irrigation system span (numbered 1 through 10 from north to south) or in a crop row on the lysimeter (numbered 1 through 4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</si>
  <si>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Location of sample taken on the east (A) or west (B) side of the field. Value is #N/A if sample is from a lysimeter.</t>
  </si>
  <si>
    <t>A or B</t>
  </si>
  <si>
    <t>Number of plants harvested from sample area</t>
  </si>
  <si>
    <t>Number of bolls per plant</t>
  </si>
  <si>
    <t>Mass in grams of leaves remaining on plant after drying to constant mass at 60 degrees C. Value is #N/A at harvest.</t>
  </si>
  <si>
    <t>Mass in grams of stems after drying to constant mass at 60 degrees C</t>
  </si>
  <si>
    <t>Mass in grams of harvested bolls after drying to constant mass at 60 degrees C</t>
  </si>
  <si>
    <t>Mass in grams of all above-ground dry matter (dried stems and bolls). Leaves were absent at harvest.</t>
  </si>
  <si>
    <t>Mass in grams of dry subsample</t>
  </si>
  <si>
    <t>Mass in grams of seed from ginned subsample in grams</t>
  </si>
  <si>
    <t>Mass in grams of cotton lint from ginned subsample</t>
  </si>
  <si>
    <t>Fraction subsample that is seed</t>
  </si>
  <si>
    <t>Fraction subsample that is lint</t>
  </si>
  <si>
    <t>Turnout is the atio of ginned cotton lint mass to mass of lint plus seeds expressed in percent.</t>
  </si>
  <si>
    <t>Mass in grams of seed per boll</t>
  </si>
  <si>
    <t>Mass in grams of lint per boll</t>
  </si>
  <si>
    <t>Total above-ground dry matter (dried stems and bolls) in terms of grams per square meter. Leaves were absent at harvest.</t>
  </si>
  <si>
    <t>Yield of cotton lint in kilograms per hectare</t>
  </si>
  <si>
    <t>Yield of cotton seed in kilograms per hectare</t>
  </si>
  <si>
    <t>Yield of cotton lint in pounds per acre</t>
  </si>
  <si>
    <t>Yield of cotton lint in bales per acre (480 pounds per bale)</t>
  </si>
  <si>
    <t>Dic. 2008 W Cotton Harvest</t>
  </si>
  <si>
    <t>Data dictionary for sheet or CSV file named "2008 W Cotton Harvest" where "W" is west</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</si>
  <si>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</si>
  <si>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</si>
  <si>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</si>
  <si>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</si>
  <si>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</si>
  <si>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</si>
  <si>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</si>
  <si>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</si>
  <si>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</si>
  <si>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</si>
  <si>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</si>
  <si>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</si>
  <si>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</si>
  <si>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</si>
  <si>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</si>
  <si>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</si>
  <si>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</si>
  <si>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</si>
  <si>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</si>
  <si>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Growth stage assessed according to Federal Crop Insurance Handbook 25090, 2003.</t>
  </si>
  <si>
    <t>1 to 2</t>
  </si>
  <si>
    <t>1 to 10</t>
  </si>
  <si>
    <t>Micronaire</t>
  </si>
  <si>
    <t>Micronaire is a measure of fiber fineness and maturity. It is the air permeability of a fixed mass of fibers compressed to a fixed volume (Cotton lint quality was determined by the Texas Tech University cotton classification laboratory (www.fbri.ttu.edu) on harvest samples. Classified according to Glade, E.H, K.J. Collins, and C.D. Rogers. (1981). Cotton Quality Evaluation. USDA Economic Research Service ERS-668))</t>
  </si>
  <si>
    <t>Yes. #N/A</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</si>
  <si>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</si>
  <si>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</si>
  <si>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</si>
  <si>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</si>
  <si>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</si>
  <si>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</si>
  <si>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</si>
  <si>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</si>
  <si>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Leaf</t>
  </si>
  <si>
    <t>Leaf grade as determined by instrument measures of trash percent area and particle count and classification based on these measures according to the Universal Upland Grade Standards.</t>
  </si>
  <si>
    <t>Rd</t>
  </si>
  <si>
    <t>Reflectance as measured by optical instrument</t>
  </si>
  <si>
    <t>+b</t>
  </si>
  <si>
    <t>Yellowness as measured by optical instrument</t>
  </si>
  <si>
    <t>Cotton grade</t>
  </si>
  <si>
    <t>A combination of the color grade as determined by the degree of reflectance and yellowness (to left of the hyphen) and leaf grade that indicates the amount of non-fiber trash in the sample (to the right of the hyphen).</t>
  </si>
  <si>
    <t>Length in inches</t>
  </si>
  <si>
    <t>24-2</t>
  </si>
  <si>
    <t>24-4</t>
  </si>
  <si>
    <t>24-1</t>
  </si>
  <si>
    <t>25-2</t>
  </si>
  <si>
    <t>23-3</t>
  </si>
  <si>
    <t>13-4</t>
  </si>
  <si>
    <t>12-2</t>
  </si>
  <si>
    <t>23-4</t>
  </si>
  <si>
    <t>34-3</t>
  </si>
  <si>
    <t>33-1</t>
  </si>
  <si>
    <t>32-2</t>
  </si>
  <si>
    <t>33-3</t>
  </si>
  <si>
    <t>2008 W Cotton Quality</t>
  </si>
  <si>
    <t>Side</t>
  </si>
  <si>
    <t>NWLYS designates the northwest lysimeter. SWLYS designates the southwest lysimeter. NW designates the northwest field. SW designates the southwest field.</t>
  </si>
  <si>
    <t>Spans were numbered 1 through 10 from north to south across the NW and SW fields. Rows were numbered from 1 through 4 from north to south on each lysimeter.</t>
  </si>
  <si>
    <t>A denotes samples taken from the middle of the east side of the field. B denotes samples taken from the middle of the west side of the field.</t>
  </si>
  <si>
    <t>Cotton lint quality as determined by the Texas Tech University cotton classification laboratory on harvest samples. Classified according to Glade, E.H, K.J. Collins, and C.D. Rogers. (1981). Cotton Quality Evaluation. USDA Economic Research Service ERS-668)</t>
  </si>
  <si>
    <t>Dic. 2008 W Cotton Quality</t>
  </si>
  <si>
    <t>Data dictionary for sheet or CSV file named "2008 W Cotton Quality"</t>
  </si>
  <si>
    <t>NW means northwest field. SW means southwest field. NWLYS means northwest lysimeter. SWLYS means southwest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</si>
</sst>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6"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vertAlign val="superscript"/>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7">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indexed="64"/>
      </right>
      <top/>
      <bottom/>
      <diagonal/>
    </border>
    <border>
      <left/>
      <right/>
      <top style="thin">
        <color auto="1"/>
      </top>
      <bottom/>
      <diagonal/>
    </border>
    <border>
      <left/>
      <right/>
      <top style="thin">
        <color indexed="9"/>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111">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20" fillId="0" borderId="0" xfId="0" applyFont="1" applyAlignment="1">
      <alignment horizontal="center"/>
    </xf>
    <xf numFmtId="0" fontId="20" fillId="0" borderId="0" xfId="0" applyFont="1" applyAlignment="1">
      <alignment horizontal="center" wrapText="1"/>
    </xf>
    <xf numFmtId="2" fontId="20" fillId="0" borderId="0" xfId="0" applyNumberFormat="1" applyFont="1" applyAlignment="1">
      <alignment horizontal="center" wrapText="1"/>
    </xf>
    <xf numFmtId="165" fontId="20" fillId="0" borderId="0" xfId="0" applyNumberFormat="1" applyFont="1" applyAlignment="1">
      <alignment horizontal="center" wrapText="1"/>
    </xf>
    <xf numFmtId="165" fontId="5" fillId="0" borderId="0" xfId="0" applyNumberFormat="1" applyFont="1"/>
    <xf numFmtId="14" fontId="5" fillId="0" borderId="0" xfId="0" applyNumberFormat="1" applyFont="1" applyBorder="1"/>
    <xf numFmtId="0" fontId="5" fillId="0" borderId="0" xfId="0" applyFont="1" applyBorder="1"/>
    <xf numFmtId="1" fontId="5" fillId="0" borderId="0" xfId="0" applyNumberFormat="1" applyFont="1" applyAlignment="1">
      <alignment horizontal="right"/>
    </xf>
    <xf numFmtId="1" fontId="20" fillId="0" borderId="0" xfId="0" applyNumberFormat="1" applyFont="1" applyAlignment="1">
      <alignment horizontal="right" wrapText="1"/>
    </xf>
    <xf numFmtId="0" fontId="5" fillId="0" borderId="0" xfId="0" applyFont="1" applyAlignment="1">
      <alignment horizontal="right"/>
    </xf>
    <xf numFmtId="1" fontId="5" fillId="0" borderId="0" xfId="0" applyNumberFormat="1" applyFont="1" applyBorder="1" applyAlignment="1">
      <alignment horizontal="right"/>
    </xf>
    <xf numFmtId="0" fontId="2" fillId="0" borderId="0" xfId="21"/>
    <xf numFmtId="0" fontId="21" fillId="0" borderId="0" xfId="13" applyFont="1"/>
    <xf numFmtId="0" fontId="21" fillId="0" borderId="0" xfId="21" applyFont="1"/>
    <xf numFmtId="0" fontId="21" fillId="0" borderId="0" xfId="13" applyFont="1" applyAlignment="1">
      <alignment vertical="top" wrapText="1"/>
    </xf>
    <xf numFmtId="14" fontId="23" fillId="0" borderId="0" xfId="21" applyNumberFormat="1" applyFont="1"/>
    <xf numFmtId="0" fontId="23" fillId="0" borderId="0" xfId="21" applyFont="1" applyAlignment="1">
      <alignment wrapText="1"/>
    </xf>
    <xf numFmtId="0" fontId="23" fillId="0" borderId="0" xfId="21" applyFont="1" applyAlignment="1">
      <alignment horizontal="center" wrapText="1"/>
    </xf>
    <xf numFmtId="0" fontId="20" fillId="0" borderId="0" xfId="13" applyFont="1" applyAlignment="1">
      <alignment wrapText="1"/>
    </xf>
    <xf numFmtId="0" fontId="4" fillId="0" borderId="0" xfId="21" applyFont="1" applyAlignment="1">
      <alignment wrapText="1"/>
    </xf>
    <xf numFmtId="2" fontId="4" fillId="0" borderId="0" xfId="21" applyNumberFormat="1" applyFont="1" applyAlignment="1">
      <alignment wrapText="1"/>
    </xf>
    <xf numFmtId="0" fontId="2" fillId="0" borderId="0" xfId="21" applyAlignment="1">
      <alignment horizontal="center"/>
    </xf>
    <xf numFmtId="14" fontId="21" fillId="0" borderId="0" xfId="21" applyNumberFormat="1" applyFont="1"/>
    <xf numFmtId="0" fontId="5" fillId="0" borderId="0" xfId="0" applyFont="1" applyAlignment="1">
      <alignment horizontal="center"/>
    </xf>
    <xf numFmtId="0" fontId="21" fillId="0" borderId="0" xfId="13" applyFont="1" applyAlignment="1">
      <alignment horizontal="center"/>
    </xf>
    <xf numFmtId="2" fontId="5" fillId="0" borderId="0" xfId="0" applyNumberFormat="1" applyFont="1"/>
    <xf numFmtId="0" fontId="21" fillId="0" borderId="0" xfId="21" applyFont="1" applyAlignment="1">
      <alignment horizontal="center"/>
    </xf>
    <xf numFmtId="2" fontId="21" fillId="0" borderId="0" xfId="21" applyNumberFormat="1" applyFont="1"/>
    <xf numFmtId="2" fontId="2" fillId="0" borderId="0" xfId="21" applyNumberFormat="1"/>
    <xf numFmtId="14" fontId="2" fillId="0" borderId="0" xfId="21" applyNumberFormat="1"/>
    <xf numFmtId="0" fontId="23" fillId="0" borderId="0" xfId="13" applyFont="1" applyAlignment="1">
      <alignment wrapText="1"/>
    </xf>
    <xf numFmtId="0" fontId="21" fillId="0" borderId="0" xfId="13" applyFont="1" applyAlignment="1">
      <alignment horizontal="right"/>
    </xf>
    <xf numFmtId="0" fontId="21" fillId="0" borderId="0" xfId="21" applyFont="1" applyAlignment="1">
      <alignment horizontal="right"/>
    </xf>
    <xf numFmtId="0" fontId="21" fillId="3" borderId="3" xfId="14" applyFont="1" applyFill="1" applyBorder="1" applyAlignment="1">
      <alignment horizontal="left" vertical="top" wrapText="1"/>
    </xf>
    <xf numFmtId="0" fontId="21" fillId="0" borderId="0" xfId="13" applyFont="1" applyAlignment="1">
      <alignment horizontal="left" vertical="top"/>
    </xf>
    <xf numFmtId="0" fontId="5" fillId="0" borderId="0" xfId="0" applyFont="1" applyBorder="1" applyAlignment="1"/>
    <xf numFmtId="0" fontId="5" fillId="0" borderId="0" xfId="0" applyFont="1" applyAlignment="1"/>
    <xf numFmtId="1" fontId="5" fillId="0" borderId="0" xfId="0" applyNumberFormat="1" applyFont="1" applyAlignment="1"/>
    <xf numFmtId="1" fontId="5" fillId="0" borderId="0" xfId="0" applyNumberFormat="1" applyFont="1" applyAlignment="1">
      <alignment horizontal="center"/>
    </xf>
    <xf numFmtId="164" fontId="5" fillId="0" borderId="0" xfId="0" applyNumberFormat="1" applyFont="1" applyAlignment="1">
      <alignment horizontal="center"/>
    </xf>
    <xf numFmtId="1" fontId="5" fillId="0" borderId="0" xfId="0" applyNumberFormat="1" applyFont="1" applyBorder="1" applyAlignment="1">
      <alignment horizontal="center"/>
    </xf>
    <xf numFmtId="0" fontId="5" fillId="0" borderId="0" xfId="0" applyFont="1" applyBorder="1" applyAlignment="1">
      <alignment horizontal="center"/>
    </xf>
    <xf numFmtId="0" fontId="5" fillId="0" borderId="4" xfId="0" applyFont="1" applyBorder="1" applyAlignment="1">
      <alignment horizontal="center"/>
    </xf>
    <xf numFmtId="0" fontId="0" fillId="0" borderId="0" xfId="0" applyAlignment="1">
      <alignment vertical="top"/>
    </xf>
    <xf numFmtId="0" fontId="2" fillId="0" borderId="0" xfId="21" applyBorder="1"/>
    <xf numFmtId="14" fontId="21" fillId="0" borderId="0" xfId="21" applyNumberFormat="1" applyFont="1" applyBorder="1"/>
    <xf numFmtId="0" fontId="21" fillId="0" borderId="0" xfId="13" applyFont="1" applyBorder="1"/>
    <xf numFmtId="0" fontId="21" fillId="0" borderId="0" xfId="13" applyFont="1" applyBorder="1" applyAlignment="1">
      <alignment horizontal="center"/>
    </xf>
    <xf numFmtId="2" fontId="5" fillId="0" borderId="0" xfId="0" applyNumberFormat="1" applyFont="1" applyBorder="1"/>
    <xf numFmtId="0" fontId="21" fillId="0" borderId="0" xfId="21" applyFont="1" applyBorder="1"/>
    <xf numFmtId="0" fontId="21" fillId="0" borderId="0" xfId="21" applyFont="1" applyBorder="1" applyAlignment="1">
      <alignment horizontal="center"/>
    </xf>
    <xf numFmtId="2" fontId="21" fillId="0" borderId="0" xfId="21" applyNumberFormat="1" applyFont="1" applyBorder="1"/>
    <xf numFmtId="0" fontId="10" fillId="0" borderId="0" xfId="13" applyAlignment="1">
      <alignment vertical="top" wrapText="1"/>
    </xf>
    <xf numFmtId="164" fontId="20" fillId="0" borderId="0" xfId="0" applyNumberFormat="1" applyFont="1" applyAlignment="1">
      <alignment horizontal="right" wrapText="1"/>
    </xf>
    <xf numFmtId="2" fontId="20" fillId="0" borderId="0" xfId="0" applyNumberFormat="1" applyFont="1" applyAlignment="1">
      <alignment horizontal="right" wrapText="1"/>
    </xf>
    <xf numFmtId="2" fontId="5" fillId="0" borderId="0" xfId="0" applyNumberFormat="1" applyFont="1" applyAlignment="1">
      <alignment wrapText="1"/>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0" fontId="21" fillId="0" borderId="0" xfId="13" applyFont="1" applyAlignment="1">
      <alignment horizontal="left" vertical="top" wrapText="1"/>
    </xf>
    <xf numFmtId="165" fontId="5" fillId="0" borderId="0" xfId="0" applyNumberFormat="1" applyFont="1" applyAlignment="1">
      <alignment horizontal="left" vertical="top" wrapText="1"/>
    </xf>
    <xf numFmtId="0" fontId="0" fillId="0" borderId="0" xfId="0" applyAlignment="1">
      <alignment vertical="top" wrapText="1"/>
    </xf>
    <xf numFmtId="0" fontId="22" fillId="0" borderId="0" xfId="13" applyFont="1" applyAlignment="1">
      <alignment vertical="top" wrapText="1"/>
    </xf>
    <xf numFmtId="0" fontId="5" fillId="0" borderId="0" xfId="0" applyFont="1" applyAlignment="1">
      <alignment vertical="top" wrapText="1"/>
    </xf>
    <xf numFmtId="2" fontId="20" fillId="0" borderId="0" xfId="13" applyNumberFormat="1" applyFont="1" applyAlignment="1">
      <alignment wrapText="1"/>
    </xf>
    <xf numFmtId="165" fontId="20" fillId="0" borderId="0" xfId="13" applyNumberFormat="1" applyFont="1" applyAlignment="1">
      <alignment wrapText="1"/>
    </xf>
    <xf numFmtId="165" fontId="21" fillId="0" borderId="5" xfId="13" applyNumberFormat="1" applyFont="1" applyBorder="1" applyAlignment="1">
      <alignment horizontal="center"/>
    </xf>
    <xf numFmtId="165" fontId="21" fillId="0" borderId="0" xfId="13" applyNumberFormat="1" applyFont="1" applyAlignment="1">
      <alignment horizontal="center"/>
    </xf>
    <xf numFmtId="164" fontId="2" fillId="0" borderId="0" xfId="21" applyNumberFormat="1"/>
    <xf numFmtId="164" fontId="21" fillId="0" borderId="0" xfId="13" applyNumberFormat="1" applyFont="1" applyBorder="1"/>
    <xf numFmtId="164" fontId="5" fillId="0" borderId="0" xfId="0" applyNumberFormat="1" applyFont="1" applyBorder="1"/>
    <xf numFmtId="164" fontId="21" fillId="0" borderId="0" xfId="21" applyNumberFormat="1" applyFont="1" applyBorder="1"/>
    <xf numFmtId="164" fontId="21" fillId="0" borderId="0" xfId="21" applyNumberFormat="1" applyFont="1"/>
    <xf numFmtId="166" fontId="5" fillId="0" borderId="5" xfId="0" applyNumberFormat="1" applyFont="1" applyBorder="1"/>
    <xf numFmtId="166" fontId="5" fillId="0" borderId="0" xfId="0" applyNumberFormat="1" applyFont="1" applyBorder="1"/>
    <xf numFmtId="164" fontId="5" fillId="0" borderId="0" xfId="0" applyNumberFormat="1" applyFont="1"/>
    <xf numFmtId="165" fontId="21" fillId="0" borderId="0" xfId="21" applyNumberFormat="1" applyFont="1"/>
    <xf numFmtId="166" fontId="21" fillId="0" borderId="0" xfId="21" applyNumberFormat="1" applyFont="1"/>
    <xf numFmtId="0" fontId="21" fillId="0" borderId="0" xfId="13" applyFont="1" applyBorder="1" applyAlignment="1">
      <alignment horizontal="right"/>
    </xf>
    <xf numFmtId="0" fontId="5" fillId="0" borderId="0" xfId="0" applyFont="1" applyBorder="1" applyAlignment="1">
      <alignment horizontal="right"/>
    </xf>
    <xf numFmtId="165" fontId="21" fillId="0" borderId="0" xfId="13" applyNumberFormat="1" applyFont="1" applyBorder="1" applyAlignment="1">
      <alignment horizontal="center"/>
    </xf>
    <xf numFmtId="164" fontId="2" fillId="0" borderId="0" xfId="21" applyNumberFormat="1" applyBorder="1"/>
    <xf numFmtId="14" fontId="21" fillId="0" borderId="0" xfId="21" applyNumberFormat="1" applyFont="1" applyAlignment="1">
      <alignment horizontal="left" vertical="top"/>
    </xf>
    <xf numFmtId="0" fontId="21" fillId="0" borderId="0" xfId="21" applyFont="1" applyAlignment="1">
      <alignment horizontal="left" vertical="top" wrapText="1"/>
    </xf>
    <xf numFmtId="2" fontId="5" fillId="0" borderId="0" xfId="13" applyNumberFormat="1" applyFont="1" applyAlignment="1">
      <alignment horizontal="left" vertical="top" wrapText="1"/>
    </xf>
    <xf numFmtId="0" fontId="5" fillId="0" borderId="0" xfId="13" applyFont="1" applyAlignment="1">
      <alignment horizontal="left" vertical="top" wrapText="1"/>
    </xf>
    <xf numFmtId="165" fontId="5" fillId="0" borderId="0" xfId="13" applyNumberFormat="1" applyFont="1" applyAlignment="1">
      <alignment horizontal="left" vertical="top" wrapText="1"/>
    </xf>
    <xf numFmtId="0" fontId="2" fillId="0" borderId="0" xfId="21" applyAlignment="1">
      <alignment horizontal="left" vertical="top" wrapText="1"/>
    </xf>
    <xf numFmtId="2" fontId="2" fillId="0" borderId="0" xfId="21" applyNumberFormat="1" applyAlignment="1">
      <alignment horizontal="left" vertical="top" wrapText="1"/>
    </xf>
    <xf numFmtId="0" fontId="15" fillId="2" borderId="2" xfId="13" applyFont="1" applyFill="1" applyBorder="1" applyAlignment="1">
      <alignment horizontal="left" vertical="top" wrapText="1"/>
    </xf>
    <xf numFmtId="0" fontId="2" fillId="0" borderId="0" xfId="21" applyAlignment="1">
      <alignment horizontal="left" vertical="top"/>
    </xf>
    <xf numFmtId="0" fontId="22" fillId="0" borderId="0" xfId="13" applyFont="1" applyAlignment="1">
      <alignment horizontal="left" vertical="top" wrapText="1"/>
    </xf>
    <xf numFmtId="0" fontId="21" fillId="0" borderId="0" xfId="21" applyFont="1" applyAlignment="1">
      <alignment horizontal="left" vertical="top"/>
    </xf>
    <xf numFmtId="165" fontId="5" fillId="0" borderId="0" xfId="0" applyNumberFormat="1" applyFont="1" applyAlignment="1">
      <alignment horizontal="center"/>
    </xf>
    <xf numFmtId="0" fontId="25" fillId="0" borderId="0" xfId="13" applyFont="1" applyAlignment="1">
      <alignment horizontal="left" vertical="center" readingOrder="1"/>
    </xf>
    <xf numFmtId="0" fontId="21" fillId="0" borderId="0" xfId="13" applyFont="1" applyAlignment="1">
      <alignment vertical="top"/>
    </xf>
    <xf numFmtId="0" fontId="0" fillId="0" borderId="6" xfId="0" applyBorder="1" applyAlignment="1">
      <alignment horizontal="left" vertical="top" wrapText="1"/>
    </xf>
    <xf numFmtId="0" fontId="2" fillId="0" borderId="0" xfId="21" applyAlignment="1">
      <alignment vertical="top"/>
    </xf>
    <xf numFmtId="0" fontId="0" fillId="0" borderId="0" xfId="0" applyAlignment="1">
      <alignment wrapText="1"/>
    </xf>
    <xf numFmtId="0" fontId="0" fillId="0" borderId="0" xfId="0" applyAlignment="1">
      <alignment horizontal="center" wrapText="1"/>
    </xf>
    <xf numFmtId="0" fontId="0" fillId="0" borderId="6" xfId="0" applyBorder="1" applyAlignment="1">
      <alignment horizontal="center" wrapText="1"/>
    </xf>
    <xf numFmtId="0" fontId="0" fillId="0" borderId="0" xfId="0" applyAlignment="1">
      <alignment horizontal="center"/>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D28F615A-2CC1-4904-AB10-5FE0B2B4DBD1}"/>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7"/>
  <sheetViews>
    <sheetView workbookViewId="0"/>
  </sheetViews>
  <sheetFormatPr defaultRowHeight="14.4" x14ac:dyDescent="0.3"/>
  <cols>
    <col min="1" max="1" width="33" customWidth="1"/>
    <col min="2" max="2" width="66.109375" customWidth="1"/>
  </cols>
  <sheetData>
    <row r="1" spans="1:21" x14ac:dyDescent="0.3">
      <c r="A1" s="5" t="s">
        <v>3</v>
      </c>
      <c r="B1" s="3" t="s">
        <v>4</v>
      </c>
      <c r="C1" s="3"/>
      <c r="D1" s="3"/>
      <c r="E1" s="3"/>
      <c r="F1" s="3"/>
      <c r="G1" s="3"/>
      <c r="H1" s="3"/>
      <c r="I1" s="3"/>
      <c r="J1" s="3"/>
      <c r="K1" s="3"/>
      <c r="L1" s="3"/>
      <c r="M1" s="3"/>
      <c r="N1" s="3"/>
      <c r="O1" s="3"/>
      <c r="P1" s="3"/>
      <c r="Q1" s="3"/>
      <c r="R1" s="3"/>
      <c r="S1" s="3"/>
      <c r="T1" s="3"/>
      <c r="U1" s="3"/>
    </row>
    <row r="2" spans="1:21" x14ac:dyDescent="0.3">
      <c r="A2" s="5" t="s">
        <v>72</v>
      </c>
      <c r="B2" s="3" t="s">
        <v>5</v>
      </c>
      <c r="C2" s="3"/>
      <c r="D2" s="3"/>
      <c r="E2" s="3"/>
      <c r="F2" s="3"/>
      <c r="G2" s="3"/>
      <c r="H2" s="3"/>
      <c r="I2" s="3"/>
      <c r="J2" s="3"/>
      <c r="K2" s="3"/>
      <c r="L2" s="3"/>
      <c r="M2" s="3"/>
      <c r="N2" s="3"/>
      <c r="O2" s="3"/>
      <c r="P2" s="3"/>
      <c r="Q2" s="3"/>
      <c r="R2" s="3"/>
      <c r="S2" s="3"/>
      <c r="T2" s="3"/>
      <c r="U2" s="3"/>
    </row>
    <row r="3" spans="1:21" x14ac:dyDescent="0.3">
      <c r="A3" s="5" t="s">
        <v>76</v>
      </c>
      <c r="B3" s="3" t="s">
        <v>78</v>
      </c>
      <c r="C3" s="3"/>
      <c r="D3" s="3"/>
      <c r="E3" s="3"/>
      <c r="F3" s="3"/>
      <c r="G3" s="3"/>
      <c r="H3" s="3"/>
      <c r="I3" s="3"/>
      <c r="J3" s="3"/>
      <c r="K3" s="3"/>
      <c r="L3" s="3"/>
      <c r="M3" s="3"/>
      <c r="N3" s="3"/>
      <c r="O3" s="3"/>
      <c r="P3" s="3"/>
      <c r="Q3" s="3"/>
      <c r="R3" s="3"/>
      <c r="S3" s="3"/>
      <c r="T3" s="3"/>
      <c r="U3" s="3"/>
    </row>
    <row r="4" spans="1:21" x14ac:dyDescent="0.3">
      <c r="A4" s="5" t="s">
        <v>77</v>
      </c>
      <c r="B4" s="3" t="s">
        <v>68</v>
      </c>
      <c r="C4" s="3"/>
      <c r="D4" s="3"/>
      <c r="E4" s="3"/>
      <c r="F4" s="3"/>
      <c r="G4" s="3"/>
      <c r="H4" s="3"/>
      <c r="I4" s="3"/>
      <c r="J4" s="3"/>
      <c r="K4" s="3"/>
      <c r="L4" s="3"/>
      <c r="M4" s="3"/>
      <c r="N4" s="3"/>
      <c r="O4" s="3"/>
      <c r="P4" s="3"/>
      <c r="Q4" s="3"/>
      <c r="R4" s="3"/>
      <c r="S4" s="3"/>
      <c r="T4" s="3"/>
      <c r="U4" s="3"/>
    </row>
    <row r="5" spans="1:21" x14ac:dyDescent="0.3">
      <c r="A5" s="5" t="s">
        <v>149</v>
      </c>
      <c r="B5" s="3" t="s">
        <v>150</v>
      </c>
      <c r="C5" s="3"/>
      <c r="D5" s="3"/>
      <c r="E5" s="3"/>
      <c r="F5" s="3"/>
      <c r="G5" s="3"/>
      <c r="H5" s="3"/>
      <c r="I5" s="3"/>
      <c r="J5" s="3"/>
      <c r="K5" s="3"/>
      <c r="L5" s="3"/>
      <c r="M5" s="3"/>
      <c r="N5" s="3"/>
      <c r="O5" s="3"/>
      <c r="P5" s="3"/>
      <c r="Q5" s="3"/>
      <c r="R5" s="3"/>
      <c r="S5" s="3"/>
      <c r="T5" s="3"/>
      <c r="U5" s="3"/>
    </row>
    <row r="6" spans="1:21" x14ac:dyDescent="0.3">
      <c r="A6" s="5" t="s">
        <v>125</v>
      </c>
      <c r="B6" s="3" t="s">
        <v>71</v>
      </c>
      <c r="C6" s="3"/>
      <c r="D6" s="3"/>
      <c r="E6" s="3"/>
      <c r="F6" s="3"/>
      <c r="G6" s="3"/>
      <c r="H6" s="3"/>
      <c r="I6" s="3"/>
      <c r="J6" s="3"/>
      <c r="K6" s="3"/>
      <c r="L6" s="3"/>
      <c r="M6" s="3"/>
      <c r="N6" s="3"/>
      <c r="O6" s="3"/>
      <c r="P6" s="3"/>
      <c r="Q6" s="3"/>
      <c r="R6" s="3"/>
      <c r="S6" s="3"/>
      <c r="T6" s="3"/>
      <c r="U6" s="3"/>
    </row>
    <row r="7" spans="1:21" s="3" customFormat="1" ht="13.5" customHeight="1" x14ac:dyDescent="0.25">
      <c r="A7" s="5" t="s">
        <v>211</v>
      </c>
      <c r="B7" s="3" t="s">
        <v>212</v>
      </c>
    </row>
    <row r="8" spans="1:21" s="3" customFormat="1" ht="13.2" x14ac:dyDescent="0.25">
      <c r="A8" s="5" t="s">
        <v>205</v>
      </c>
      <c r="B8" s="3" t="s">
        <v>210</v>
      </c>
    </row>
    <row r="9" spans="1:21" ht="18" x14ac:dyDescent="0.3">
      <c r="A9" s="4" t="s">
        <v>6</v>
      </c>
      <c r="B9" s="3"/>
      <c r="C9" s="3"/>
      <c r="D9" s="3"/>
      <c r="E9" s="3"/>
      <c r="F9" s="3"/>
      <c r="G9" s="3"/>
      <c r="H9" s="3"/>
      <c r="I9" s="3"/>
      <c r="J9" s="3"/>
      <c r="K9" s="3"/>
      <c r="L9" s="3"/>
      <c r="M9" s="3"/>
      <c r="N9" s="3"/>
      <c r="O9" s="3"/>
      <c r="P9" s="3"/>
      <c r="Q9" s="3"/>
      <c r="R9" s="3"/>
      <c r="S9" s="3"/>
      <c r="T9" s="3"/>
      <c r="U9" s="3"/>
    </row>
    <row r="10" spans="1:21" x14ac:dyDescent="0.3">
      <c r="A10" s="2" t="s">
        <v>7</v>
      </c>
      <c r="B10" s="3"/>
      <c r="C10" s="3"/>
      <c r="D10" s="3"/>
      <c r="E10" s="3"/>
      <c r="F10" s="3"/>
      <c r="G10" s="3"/>
      <c r="H10" s="3"/>
      <c r="I10" s="3"/>
      <c r="J10" s="3"/>
      <c r="K10" s="3"/>
      <c r="L10" s="3"/>
      <c r="M10" s="3"/>
      <c r="N10" s="3"/>
      <c r="O10" s="3"/>
      <c r="P10" s="3"/>
      <c r="Q10" s="3"/>
      <c r="R10" s="3"/>
      <c r="S10" s="3"/>
      <c r="T10" s="3"/>
      <c r="U10" s="3"/>
    </row>
    <row r="11" spans="1:21" x14ac:dyDescent="0.3">
      <c r="A11" s="3" t="s">
        <v>8</v>
      </c>
      <c r="B11" s="6" t="s">
        <v>9</v>
      </c>
      <c r="C11" s="3"/>
      <c r="D11" s="3"/>
      <c r="E11" s="3"/>
      <c r="F11" s="3"/>
      <c r="G11" s="3"/>
      <c r="H11" s="3"/>
      <c r="I11" s="3"/>
      <c r="J11" s="3"/>
      <c r="K11" s="3"/>
      <c r="L11" s="3"/>
      <c r="M11" s="3"/>
      <c r="N11" s="3"/>
      <c r="O11" s="3"/>
      <c r="P11" s="3"/>
      <c r="Q11" s="3"/>
      <c r="R11" s="3"/>
      <c r="S11" s="3"/>
      <c r="T11" s="3"/>
      <c r="U11" s="3"/>
    </row>
    <row r="12" spans="1:21" x14ac:dyDescent="0.3">
      <c r="A12" s="3" t="s">
        <v>8</v>
      </c>
      <c r="B12" s="2" t="s">
        <v>10</v>
      </c>
      <c r="C12" s="3"/>
      <c r="D12" s="3"/>
      <c r="E12" s="3"/>
      <c r="F12" s="3"/>
      <c r="G12" s="3"/>
      <c r="H12" s="3"/>
      <c r="I12" s="3"/>
      <c r="J12" s="3"/>
      <c r="K12" s="3"/>
      <c r="L12" s="3"/>
      <c r="M12" s="3"/>
      <c r="N12" s="3"/>
      <c r="O12" s="3"/>
      <c r="P12" s="3"/>
      <c r="Q12" s="3"/>
      <c r="R12" s="3"/>
      <c r="S12" s="3"/>
      <c r="T12" s="3"/>
      <c r="U12" s="3"/>
    </row>
    <row r="13" spans="1:21" x14ac:dyDescent="0.3">
      <c r="A13" s="3" t="s">
        <v>8</v>
      </c>
      <c r="B13" s="6" t="s">
        <v>11</v>
      </c>
      <c r="C13" s="3"/>
      <c r="D13" s="3"/>
      <c r="E13" s="3"/>
      <c r="F13" s="3"/>
      <c r="G13" s="3"/>
      <c r="H13" s="3"/>
      <c r="I13" s="3"/>
      <c r="J13" s="3"/>
      <c r="K13" s="3"/>
      <c r="L13" s="3"/>
      <c r="M13" s="3"/>
      <c r="N13" s="3"/>
      <c r="O13" s="3"/>
      <c r="P13" s="3"/>
      <c r="Q13" s="3"/>
      <c r="R13" s="3"/>
      <c r="S13" s="3"/>
      <c r="T13" s="3"/>
      <c r="U13" s="3"/>
    </row>
    <row r="14" spans="1:21" x14ac:dyDescent="0.3">
      <c r="A14" s="3" t="s">
        <v>8</v>
      </c>
      <c r="B14" s="6" t="s">
        <v>12</v>
      </c>
      <c r="C14" s="3"/>
      <c r="D14" s="3"/>
      <c r="E14" s="3"/>
      <c r="F14" s="3"/>
      <c r="G14" s="3"/>
      <c r="H14" s="3"/>
      <c r="I14" s="3"/>
      <c r="J14" s="3"/>
      <c r="K14" s="3"/>
      <c r="L14" s="3"/>
      <c r="M14" s="3"/>
      <c r="N14" s="3"/>
      <c r="O14" s="3"/>
      <c r="P14" s="3"/>
      <c r="Q14" s="3"/>
      <c r="R14" s="3"/>
      <c r="S14" s="3"/>
      <c r="T14" s="3"/>
      <c r="U14" s="3"/>
    </row>
    <row r="15" spans="1:21" x14ac:dyDescent="0.3">
      <c r="A15" s="3" t="s">
        <v>8</v>
      </c>
      <c r="B15" s="6" t="s">
        <v>13</v>
      </c>
      <c r="C15" s="3"/>
      <c r="D15" s="3"/>
      <c r="E15" s="3"/>
      <c r="F15" s="3"/>
      <c r="G15" s="3"/>
      <c r="H15" s="3"/>
      <c r="I15" s="3"/>
      <c r="J15" s="3"/>
      <c r="K15" s="3"/>
      <c r="L15" s="3"/>
      <c r="M15" s="3"/>
      <c r="N15" s="3"/>
      <c r="O15" s="3"/>
      <c r="P15" s="3"/>
      <c r="Q15" s="3"/>
      <c r="R15" s="3"/>
      <c r="S15" s="3"/>
      <c r="T15" s="3"/>
      <c r="U15" s="3"/>
    </row>
    <row r="16" spans="1:21" x14ac:dyDescent="0.3">
      <c r="A16" s="3" t="s">
        <v>8</v>
      </c>
      <c r="B16" s="6" t="s">
        <v>14</v>
      </c>
      <c r="C16" s="3"/>
      <c r="D16" s="3"/>
      <c r="E16" s="3"/>
      <c r="F16" s="3"/>
      <c r="G16" s="3"/>
      <c r="H16" s="3"/>
      <c r="I16" s="3"/>
      <c r="J16" s="3"/>
      <c r="K16" s="3"/>
      <c r="L16" s="3"/>
      <c r="M16" s="3"/>
      <c r="N16" s="3"/>
      <c r="O16" s="3"/>
      <c r="P16" s="3"/>
      <c r="Q16" s="3"/>
      <c r="R16" s="3"/>
      <c r="S16" s="3"/>
      <c r="T16" s="3"/>
      <c r="U16" s="3"/>
    </row>
    <row r="17" spans="1:21" x14ac:dyDescent="0.3">
      <c r="A17" s="2" t="s">
        <v>15</v>
      </c>
      <c r="B17" s="3"/>
      <c r="C17" s="3"/>
      <c r="D17" s="3"/>
      <c r="E17" s="3"/>
      <c r="F17" s="3"/>
      <c r="G17" s="3"/>
      <c r="H17" s="3"/>
      <c r="I17" s="3"/>
      <c r="J17" s="3"/>
      <c r="K17" s="3"/>
      <c r="L17" s="3"/>
      <c r="M17" s="3"/>
      <c r="N17" s="3"/>
      <c r="O17" s="3"/>
      <c r="P17" s="3"/>
      <c r="Q17" s="3"/>
      <c r="R17" s="3"/>
      <c r="S17" s="3"/>
      <c r="T17" s="3"/>
      <c r="U17" s="3"/>
    </row>
    <row r="18" spans="1:21" x14ac:dyDescent="0.3">
      <c r="A18" s="2" t="s">
        <v>16</v>
      </c>
      <c r="B18" s="3"/>
      <c r="C18" s="3"/>
      <c r="D18" s="3"/>
      <c r="E18" s="3"/>
      <c r="F18" s="3"/>
      <c r="G18" s="3"/>
      <c r="H18" s="3"/>
      <c r="I18" s="3"/>
      <c r="J18" s="3"/>
      <c r="K18" s="3"/>
      <c r="L18" s="3"/>
      <c r="M18" s="3"/>
      <c r="N18" s="3"/>
      <c r="O18" s="3"/>
      <c r="P18" s="3"/>
      <c r="Q18" s="3"/>
      <c r="R18" s="3"/>
      <c r="S18" s="3"/>
      <c r="T18" s="3"/>
      <c r="U18" s="3"/>
    </row>
    <row r="19" spans="1:21" ht="18" x14ac:dyDescent="0.3">
      <c r="A19" s="4" t="s">
        <v>17</v>
      </c>
      <c r="B19" s="3"/>
      <c r="C19" s="3"/>
      <c r="D19" s="3"/>
      <c r="E19" s="3"/>
      <c r="F19" s="3"/>
      <c r="G19" s="3"/>
      <c r="H19" s="3"/>
      <c r="I19" s="3"/>
      <c r="J19" s="3"/>
      <c r="K19" s="3"/>
      <c r="L19" s="3"/>
      <c r="M19" s="3"/>
      <c r="N19" s="3"/>
      <c r="O19" s="3"/>
      <c r="P19" s="3"/>
      <c r="Q19" s="3"/>
      <c r="R19" s="3"/>
      <c r="S19" s="3"/>
      <c r="T19" s="3"/>
      <c r="U19" s="3"/>
    </row>
    <row r="20" spans="1:21" x14ac:dyDescent="0.3">
      <c r="A20" s="2" t="s">
        <v>18</v>
      </c>
      <c r="B20" s="3"/>
      <c r="C20" s="3"/>
      <c r="D20" s="3"/>
      <c r="E20" s="3"/>
      <c r="F20" s="3"/>
      <c r="G20" s="3"/>
      <c r="H20" s="3"/>
      <c r="I20" s="3"/>
      <c r="J20" s="3"/>
      <c r="K20" s="3"/>
      <c r="L20" s="3"/>
      <c r="M20" s="3"/>
      <c r="N20" s="3"/>
      <c r="O20" s="3"/>
      <c r="P20" s="3"/>
      <c r="Q20" s="3"/>
      <c r="R20" s="3"/>
      <c r="S20" s="3"/>
      <c r="T20" s="3"/>
      <c r="U20" s="3"/>
    </row>
    <row r="21" spans="1:21" x14ac:dyDescent="0.3">
      <c r="A21" s="2" t="s">
        <v>19</v>
      </c>
      <c r="B21" s="3"/>
      <c r="C21" s="3"/>
      <c r="D21" s="3"/>
      <c r="E21" s="3"/>
      <c r="F21" s="3"/>
      <c r="G21" s="3"/>
      <c r="H21" s="3"/>
      <c r="I21" s="3"/>
      <c r="J21" s="3"/>
      <c r="K21" s="3"/>
      <c r="L21" s="3"/>
      <c r="M21" s="3"/>
      <c r="N21" s="3"/>
      <c r="O21" s="3"/>
      <c r="P21" s="3"/>
      <c r="Q21" s="3"/>
      <c r="R21" s="3"/>
      <c r="S21" s="3"/>
      <c r="T21" s="3"/>
      <c r="U21" s="3"/>
    </row>
    <row r="22" spans="1:21" x14ac:dyDescent="0.3">
      <c r="A22" s="2" t="s">
        <v>20</v>
      </c>
      <c r="B22" s="3"/>
      <c r="C22" s="3"/>
      <c r="D22" s="3"/>
      <c r="E22" s="3"/>
      <c r="F22" s="3"/>
      <c r="G22" s="3"/>
      <c r="H22" s="3"/>
      <c r="I22" s="3"/>
      <c r="J22" s="3"/>
      <c r="K22" s="3"/>
      <c r="L22" s="3"/>
      <c r="M22" s="3"/>
      <c r="N22" s="3"/>
      <c r="O22" s="3"/>
      <c r="P22" s="3"/>
      <c r="Q22" s="3"/>
      <c r="R22" s="3"/>
      <c r="S22" s="3"/>
      <c r="T22" s="3"/>
      <c r="U22" s="3"/>
    </row>
    <row r="23" spans="1:21" x14ac:dyDescent="0.3">
      <c r="A23" s="2" t="s">
        <v>21</v>
      </c>
      <c r="B23" s="3"/>
      <c r="C23" s="3"/>
      <c r="D23" s="3"/>
      <c r="E23" s="3"/>
      <c r="F23" s="3"/>
      <c r="G23" s="3"/>
      <c r="H23" s="3"/>
      <c r="I23" s="3"/>
      <c r="J23" s="3"/>
      <c r="K23" s="3"/>
      <c r="L23" s="3"/>
      <c r="M23" s="3"/>
      <c r="N23" s="3"/>
      <c r="O23" s="3"/>
      <c r="P23" s="3"/>
      <c r="Q23" s="3"/>
      <c r="R23" s="3"/>
      <c r="S23" s="3"/>
      <c r="T23" s="3"/>
      <c r="U23" s="3"/>
    </row>
    <row r="24" spans="1:21" ht="18" x14ac:dyDescent="0.3">
      <c r="A24" s="4" t="s">
        <v>22</v>
      </c>
      <c r="B24" s="3"/>
      <c r="C24" s="3"/>
      <c r="D24" s="3"/>
      <c r="E24" s="3"/>
      <c r="F24" s="3"/>
      <c r="G24" s="3"/>
      <c r="H24" s="3"/>
      <c r="I24" s="3"/>
      <c r="J24" s="3"/>
      <c r="K24" s="3"/>
      <c r="L24" s="3"/>
      <c r="M24" s="3"/>
      <c r="N24" s="3"/>
      <c r="O24" s="3"/>
      <c r="P24" s="3"/>
      <c r="Q24" s="3"/>
      <c r="R24" s="3"/>
      <c r="S24" s="3"/>
      <c r="T24" s="3"/>
      <c r="U24" s="3"/>
    </row>
    <row r="25" spans="1:21" x14ac:dyDescent="0.3">
      <c r="A25" s="2" t="s">
        <v>151</v>
      </c>
      <c r="B25" s="3"/>
      <c r="C25" s="3"/>
      <c r="D25" s="3"/>
      <c r="E25" s="3"/>
      <c r="F25" s="3"/>
      <c r="G25" s="3"/>
      <c r="H25" s="3"/>
      <c r="I25" s="3"/>
      <c r="J25" s="3"/>
      <c r="K25" s="3"/>
      <c r="L25" s="3"/>
      <c r="M25" s="3"/>
      <c r="N25" s="3"/>
      <c r="O25" s="3"/>
      <c r="P25" s="3"/>
      <c r="Q25" s="3"/>
      <c r="R25" s="3"/>
      <c r="S25" s="3"/>
      <c r="T25" s="3"/>
      <c r="U25" s="3"/>
    </row>
    <row r="26" spans="1:21" x14ac:dyDescent="0.3">
      <c r="A26" s="103" t="s">
        <v>152</v>
      </c>
      <c r="B26" s="3"/>
      <c r="C26" s="3"/>
      <c r="D26" s="3"/>
      <c r="E26" s="3"/>
      <c r="F26" s="3"/>
      <c r="G26" s="3"/>
      <c r="H26" s="3"/>
      <c r="I26" s="3"/>
      <c r="J26" s="3"/>
      <c r="K26" s="3"/>
      <c r="L26" s="3"/>
      <c r="M26" s="3"/>
      <c r="N26" s="3"/>
      <c r="O26" s="3"/>
      <c r="P26" s="3"/>
      <c r="Q26" s="3"/>
      <c r="R26" s="3"/>
      <c r="S26" s="3"/>
      <c r="T26" s="3"/>
      <c r="U26" s="3"/>
    </row>
    <row r="27" spans="1:21" x14ac:dyDescent="0.3">
      <c r="A27" s="2" t="s">
        <v>153</v>
      </c>
      <c r="B27" s="3"/>
      <c r="C27" s="3"/>
      <c r="D27" s="3"/>
      <c r="E27" s="3"/>
      <c r="F27" s="3"/>
      <c r="G27" s="3"/>
      <c r="H27" s="3"/>
      <c r="I27" s="3"/>
      <c r="J27" s="3"/>
      <c r="K27" s="3"/>
      <c r="L27" s="3"/>
      <c r="M27" s="3"/>
      <c r="N27" s="3"/>
      <c r="O27" s="3"/>
      <c r="P27" s="3"/>
      <c r="Q27" s="3"/>
      <c r="R27" s="3"/>
      <c r="S27" s="3"/>
      <c r="T27" s="3"/>
      <c r="U27" s="3"/>
    </row>
    <row r="28" spans="1:21" x14ac:dyDescent="0.3">
      <c r="A28" s="3" t="s">
        <v>154</v>
      </c>
      <c r="B28" s="3"/>
      <c r="C28" s="3"/>
      <c r="D28" s="3"/>
      <c r="E28" s="3"/>
      <c r="F28" s="3"/>
      <c r="G28" s="3"/>
      <c r="H28" s="3"/>
      <c r="I28" s="3"/>
      <c r="J28" s="3"/>
      <c r="K28" s="3"/>
      <c r="L28" s="3"/>
      <c r="M28" s="3"/>
      <c r="N28" s="3"/>
      <c r="O28" s="3"/>
      <c r="P28" s="3"/>
      <c r="Q28" s="3"/>
      <c r="R28" s="3"/>
      <c r="S28" s="3"/>
      <c r="T28" s="3"/>
      <c r="U28" s="3"/>
    </row>
    <row r="29" spans="1:21" x14ac:dyDescent="0.3">
      <c r="A29" s="3" t="s">
        <v>155</v>
      </c>
      <c r="B29" s="3"/>
      <c r="C29" s="3"/>
      <c r="D29" s="3"/>
      <c r="E29" s="3"/>
      <c r="F29" s="3"/>
      <c r="G29" s="3"/>
      <c r="H29" s="3"/>
      <c r="I29" s="3"/>
      <c r="J29" s="3"/>
      <c r="K29" s="3"/>
      <c r="L29" s="3"/>
      <c r="M29" s="3"/>
      <c r="N29" s="3"/>
      <c r="O29" s="3"/>
      <c r="P29" s="3"/>
      <c r="Q29" s="3"/>
      <c r="R29" s="3"/>
      <c r="S29" s="3"/>
      <c r="T29" s="3"/>
      <c r="U29" s="3"/>
    </row>
    <row r="30" spans="1:21" x14ac:dyDescent="0.3">
      <c r="A30" s="3" t="s">
        <v>156</v>
      </c>
      <c r="B30" s="3"/>
      <c r="C30" s="3"/>
      <c r="D30" s="3"/>
      <c r="E30" s="3"/>
      <c r="F30" s="3"/>
      <c r="G30" s="3"/>
      <c r="H30" s="3"/>
      <c r="I30" s="3"/>
      <c r="J30" s="3"/>
      <c r="K30" s="3"/>
      <c r="L30" s="3"/>
      <c r="M30" s="3"/>
      <c r="N30" s="3"/>
      <c r="O30" s="3"/>
      <c r="P30" s="3"/>
      <c r="Q30" s="3"/>
      <c r="R30" s="3"/>
      <c r="S30" s="3"/>
      <c r="T30" s="3"/>
      <c r="U30" s="3"/>
    </row>
    <row r="31" spans="1:21" x14ac:dyDescent="0.3">
      <c r="A31" s="3" t="s">
        <v>157</v>
      </c>
      <c r="B31" s="3"/>
      <c r="C31" s="3"/>
      <c r="D31" s="3"/>
      <c r="E31" s="3"/>
      <c r="F31" s="3"/>
      <c r="G31" s="3"/>
      <c r="H31" s="3"/>
      <c r="I31" s="3"/>
      <c r="J31" s="3"/>
      <c r="K31" s="3"/>
      <c r="L31" s="3"/>
      <c r="M31" s="3"/>
      <c r="N31" s="3"/>
      <c r="O31" s="3"/>
      <c r="P31" s="3"/>
      <c r="Q31" s="3"/>
      <c r="R31" s="3"/>
      <c r="S31" s="3"/>
      <c r="T31" s="3"/>
      <c r="U31" s="3"/>
    </row>
    <row r="32" spans="1:21" x14ac:dyDescent="0.3">
      <c r="A32" s="3" t="s">
        <v>158</v>
      </c>
      <c r="B32" s="3"/>
      <c r="C32" s="3"/>
      <c r="D32" s="3"/>
      <c r="E32" s="3"/>
      <c r="F32" s="3"/>
      <c r="G32" s="3"/>
      <c r="H32" s="3"/>
      <c r="I32" s="3"/>
      <c r="J32" s="3"/>
      <c r="K32" s="3"/>
      <c r="L32" s="3"/>
      <c r="M32" s="3"/>
      <c r="N32" s="3"/>
      <c r="O32" s="3"/>
      <c r="P32" s="3"/>
      <c r="Q32" s="3"/>
      <c r="R32" s="3"/>
      <c r="S32" s="3"/>
      <c r="T32" s="3"/>
      <c r="U32" s="3"/>
    </row>
    <row r="33" spans="1:21" x14ac:dyDescent="0.3">
      <c r="A33" s="3" t="s">
        <v>159</v>
      </c>
      <c r="B33" s="3"/>
      <c r="C33" s="3"/>
      <c r="D33" s="3"/>
      <c r="E33" s="3"/>
      <c r="F33" s="3"/>
      <c r="G33" s="3"/>
      <c r="H33" s="3"/>
      <c r="I33" s="3"/>
      <c r="J33" s="3"/>
      <c r="K33" s="3"/>
      <c r="L33" s="3"/>
      <c r="M33" s="3"/>
      <c r="N33" s="3"/>
      <c r="O33" s="3"/>
      <c r="P33" s="3"/>
      <c r="Q33" s="3"/>
      <c r="R33" s="3"/>
      <c r="S33" s="3"/>
      <c r="T33" s="3"/>
      <c r="U33" s="3"/>
    </row>
    <row r="34" spans="1:21" x14ac:dyDescent="0.3">
      <c r="A34" s="3" t="s">
        <v>160</v>
      </c>
      <c r="B34" s="3"/>
      <c r="C34" s="3"/>
      <c r="D34" s="3"/>
      <c r="E34" s="3"/>
      <c r="F34" s="3"/>
      <c r="G34" s="3"/>
      <c r="H34" s="3"/>
      <c r="I34" s="3"/>
      <c r="J34" s="3"/>
      <c r="K34" s="3"/>
      <c r="L34" s="3"/>
      <c r="M34" s="3"/>
      <c r="N34" s="3"/>
      <c r="O34" s="3"/>
      <c r="P34" s="3"/>
      <c r="Q34" s="3"/>
      <c r="R34" s="3"/>
      <c r="S34" s="3"/>
      <c r="T34" s="3"/>
      <c r="U34" s="3"/>
    </row>
    <row r="35" spans="1:21" x14ac:dyDescent="0.3">
      <c r="A35" s="3" t="s">
        <v>161</v>
      </c>
      <c r="B35" s="3"/>
      <c r="C35" s="3"/>
      <c r="D35" s="3"/>
      <c r="E35" s="3"/>
      <c r="F35" s="3"/>
      <c r="G35" s="3"/>
      <c r="H35" s="3"/>
      <c r="I35" s="3"/>
      <c r="J35" s="3"/>
      <c r="K35" s="3"/>
      <c r="L35" s="3"/>
      <c r="M35" s="3"/>
      <c r="N35" s="3"/>
      <c r="O35" s="3"/>
      <c r="P35" s="3"/>
      <c r="Q35" s="3"/>
      <c r="R35" s="3"/>
      <c r="S35" s="3"/>
      <c r="T35" s="3"/>
      <c r="U35" s="3"/>
    </row>
    <row r="36" spans="1:21" x14ac:dyDescent="0.3">
      <c r="A36" s="3" t="s">
        <v>162</v>
      </c>
      <c r="B36" s="3"/>
      <c r="C36" s="3"/>
      <c r="D36" s="3"/>
      <c r="E36" s="3"/>
      <c r="F36" s="3"/>
      <c r="G36" s="3"/>
      <c r="H36" s="3"/>
      <c r="I36" s="3"/>
      <c r="J36" s="3"/>
      <c r="K36" s="3"/>
      <c r="L36" s="3"/>
      <c r="M36" s="3"/>
      <c r="N36" s="3"/>
      <c r="O36" s="3"/>
      <c r="P36" s="3"/>
      <c r="Q36" s="3"/>
      <c r="R36" s="3"/>
      <c r="S36" s="3"/>
      <c r="T36" s="3"/>
      <c r="U36" s="3"/>
    </row>
    <row r="37" spans="1:21" x14ac:dyDescent="0.3">
      <c r="A37" s="3" t="s">
        <v>163</v>
      </c>
      <c r="B37" s="3"/>
      <c r="C37" s="3"/>
      <c r="D37" s="3"/>
      <c r="E37" s="3"/>
      <c r="F37" s="3"/>
      <c r="G37" s="3"/>
      <c r="H37" s="3"/>
      <c r="I37" s="3"/>
      <c r="J37" s="3"/>
      <c r="K37" s="3"/>
      <c r="L37" s="3"/>
      <c r="M37" s="3"/>
      <c r="N37" s="3"/>
      <c r="O37" s="3"/>
      <c r="P37" s="3"/>
      <c r="Q37" s="3"/>
      <c r="R37" s="3"/>
      <c r="S37" s="3"/>
      <c r="T37" s="3"/>
      <c r="U37" s="3"/>
    </row>
    <row r="38" spans="1:21" x14ac:dyDescent="0.3">
      <c r="A38" s="3" t="s">
        <v>164</v>
      </c>
      <c r="B38" s="3"/>
      <c r="C38" s="3"/>
      <c r="D38" s="3"/>
      <c r="E38" s="3"/>
      <c r="F38" s="3"/>
      <c r="G38" s="3"/>
      <c r="H38" s="3"/>
      <c r="I38" s="3"/>
      <c r="J38" s="3"/>
      <c r="K38" s="3"/>
      <c r="L38" s="3"/>
      <c r="M38" s="3"/>
      <c r="N38" s="3"/>
      <c r="O38" s="3"/>
      <c r="P38" s="3"/>
      <c r="Q38" s="3"/>
      <c r="R38" s="3"/>
      <c r="S38" s="3"/>
      <c r="T38" s="3"/>
      <c r="U38" s="3"/>
    </row>
    <row r="39" spans="1:21" x14ac:dyDescent="0.3">
      <c r="A39" s="3" t="s">
        <v>165</v>
      </c>
      <c r="B39" s="3"/>
      <c r="C39" s="3"/>
      <c r="D39" s="3"/>
      <c r="E39" s="3"/>
      <c r="F39" s="3"/>
      <c r="G39" s="3"/>
      <c r="H39" s="3"/>
      <c r="I39" s="3"/>
      <c r="J39" s="3"/>
      <c r="K39" s="3"/>
      <c r="L39" s="3"/>
      <c r="M39" s="3"/>
      <c r="N39" s="3"/>
      <c r="O39" s="3"/>
      <c r="P39" s="3"/>
      <c r="Q39" s="3"/>
      <c r="R39" s="3"/>
      <c r="S39" s="3"/>
      <c r="T39" s="3"/>
      <c r="U39" s="3"/>
    </row>
    <row r="40" spans="1:21" x14ac:dyDescent="0.3">
      <c r="A40" s="3" t="s">
        <v>166</v>
      </c>
      <c r="B40" s="3"/>
      <c r="C40" s="3"/>
      <c r="D40" s="3"/>
      <c r="E40" s="3"/>
      <c r="F40" s="3"/>
      <c r="G40" s="3"/>
      <c r="H40" s="3"/>
      <c r="I40" s="3"/>
      <c r="J40" s="3"/>
      <c r="K40" s="3"/>
      <c r="L40" s="3"/>
      <c r="M40" s="3"/>
      <c r="N40" s="3"/>
      <c r="O40" s="3"/>
      <c r="P40" s="3"/>
      <c r="Q40" s="3"/>
      <c r="R40" s="3"/>
      <c r="S40" s="3"/>
      <c r="T40" s="3"/>
      <c r="U40" s="3"/>
    </row>
    <row r="41" spans="1:21" x14ac:dyDescent="0.3">
      <c r="A41" s="3" t="s">
        <v>167</v>
      </c>
      <c r="B41" s="3"/>
      <c r="C41" s="3"/>
      <c r="D41" s="3"/>
      <c r="E41" s="3"/>
      <c r="F41" s="3"/>
      <c r="G41" s="3"/>
      <c r="H41" s="3"/>
      <c r="I41" s="3"/>
      <c r="J41" s="3"/>
      <c r="K41" s="3"/>
      <c r="L41" s="3"/>
      <c r="M41" s="3"/>
      <c r="N41" s="3"/>
      <c r="O41" s="3"/>
      <c r="P41" s="3"/>
      <c r="Q41" s="3"/>
      <c r="R41" s="3"/>
      <c r="S41" s="3"/>
      <c r="T41" s="3"/>
      <c r="U41" s="3"/>
    </row>
    <row r="42" spans="1:21" x14ac:dyDescent="0.3">
      <c r="A42" s="3" t="s">
        <v>168</v>
      </c>
      <c r="B42" s="3"/>
      <c r="C42" s="3"/>
      <c r="D42" s="3"/>
      <c r="E42" s="3"/>
      <c r="F42" s="3"/>
      <c r="G42" s="3"/>
      <c r="H42" s="3"/>
      <c r="I42" s="3"/>
      <c r="J42" s="3"/>
      <c r="K42" s="3"/>
      <c r="L42" s="3"/>
      <c r="M42" s="3"/>
      <c r="N42" s="3"/>
      <c r="O42" s="3"/>
      <c r="P42" s="3"/>
      <c r="Q42" s="3"/>
      <c r="R42" s="3"/>
      <c r="S42" s="3"/>
      <c r="T42" s="3"/>
      <c r="U42" s="3"/>
    </row>
    <row r="43" spans="1:21" x14ac:dyDescent="0.3">
      <c r="A43" s="3" t="s">
        <v>169</v>
      </c>
      <c r="B43" s="3"/>
      <c r="C43" s="3"/>
      <c r="D43" s="3"/>
      <c r="E43" s="3"/>
      <c r="F43" s="3"/>
      <c r="G43" s="3"/>
      <c r="H43" s="3"/>
      <c r="I43" s="3"/>
      <c r="J43" s="3"/>
      <c r="K43" s="3"/>
      <c r="L43" s="3"/>
      <c r="M43" s="3"/>
      <c r="N43" s="3"/>
      <c r="O43" s="3"/>
      <c r="P43" s="3"/>
      <c r="Q43" s="3"/>
      <c r="R43" s="3"/>
      <c r="S43" s="3"/>
      <c r="T43" s="3"/>
      <c r="U43" s="3"/>
    </row>
    <row r="44" spans="1:21" x14ac:dyDescent="0.3">
      <c r="A44" s="5" t="s">
        <v>23</v>
      </c>
      <c r="B44" s="3" t="s">
        <v>24</v>
      </c>
      <c r="C44" s="3"/>
      <c r="D44" s="3"/>
      <c r="E44" s="3"/>
      <c r="F44" s="3"/>
      <c r="G44" s="3"/>
      <c r="H44" s="3"/>
      <c r="I44" s="3"/>
      <c r="J44" s="3"/>
      <c r="K44" s="3"/>
      <c r="L44" s="3"/>
      <c r="M44" s="3"/>
      <c r="N44" s="3"/>
      <c r="O44" s="3"/>
      <c r="P44" s="3"/>
      <c r="Q44" s="3"/>
      <c r="R44" s="3"/>
      <c r="S44" s="3"/>
      <c r="T44" s="3"/>
      <c r="U44" s="3"/>
    </row>
    <row r="45" spans="1:21" x14ac:dyDescent="0.3">
      <c r="A45" s="5" t="s">
        <v>25</v>
      </c>
      <c r="B45" s="3" t="s">
        <v>26</v>
      </c>
      <c r="C45" s="3"/>
      <c r="D45" s="3"/>
      <c r="E45" s="3"/>
      <c r="F45" s="3"/>
      <c r="G45" s="3"/>
      <c r="H45" s="3"/>
      <c r="I45" s="3"/>
      <c r="J45" s="3"/>
      <c r="K45" s="3"/>
      <c r="L45" s="3"/>
      <c r="M45" s="3"/>
      <c r="N45" s="3"/>
      <c r="O45" s="3"/>
      <c r="P45" s="3"/>
      <c r="Q45" s="3"/>
      <c r="R45" s="3"/>
      <c r="S45" s="3"/>
      <c r="T45" s="3"/>
      <c r="U45" s="3"/>
    </row>
    <row r="46" spans="1:21" x14ac:dyDescent="0.3">
      <c r="A46" s="5" t="s">
        <v>2</v>
      </c>
      <c r="B46" s="3" t="s">
        <v>28</v>
      </c>
      <c r="C46" s="3"/>
      <c r="D46" s="3"/>
      <c r="E46" s="3"/>
      <c r="F46" s="3"/>
      <c r="G46" s="3"/>
      <c r="H46" s="3"/>
      <c r="I46" s="3"/>
      <c r="J46" s="3"/>
      <c r="K46" s="3"/>
      <c r="L46" s="3"/>
      <c r="M46" s="3"/>
      <c r="N46" s="3"/>
      <c r="O46" s="3"/>
      <c r="P46" s="3"/>
      <c r="Q46" s="3"/>
      <c r="R46" s="3"/>
      <c r="S46" s="3"/>
      <c r="T46" s="3"/>
      <c r="U46" s="3"/>
    </row>
    <row r="47" spans="1:21" s="51" customFormat="1" ht="343.2" x14ac:dyDescent="0.3">
      <c r="A47" s="5" t="s">
        <v>27</v>
      </c>
      <c r="B47" s="60" t="s">
        <v>69</v>
      </c>
      <c r="C47" s="5"/>
      <c r="D47" s="5"/>
      <c r="E47" s="5"/>
      <c r="F47" s="5"/>
      <c r="G47" s="5"/>
      <c r="H47" s="5"/>
      <c r="I47" s="5"/>
      <c r="J47" s="5"/>
      <c r="K47" s="5"/>
      <c r="L47" s="5"/>
      <c r="M47" s="5"/>
      <c r="N47" s="5"/>
      <c r="O47" s="5"/>
      <c r="P47" s="5"/>
      <c r="Q47" s="5"/>
      <c r="R47" s="5"/>
      <c r="S47" s="5"/>
      <c r="T47" s="5"/>
      <c r="U47"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21"/>
  <sheetViews>
    <sheetView workbookViewId="0"/>
  </sheetViews>
  <sheetFormatPr defaultColWidth="8.88671875" defaultRowHeight="14.4" x14ac:dyDescent="0.3"/>
  <cols>
    <col min="1" max="1" width="23" style="70" customWidth="1"/>
    <col min="2" max="2" width="25.5546875" style="70" customWidth="1"/>
    <col min="3" max="3" width="91.109375" style="70" customWidth="1"/>
    <col min="4" max="4" width="12.6640625" style="70" customWidth="1"/>
    <col min="5" max="5" width="10.5546875" style="70" customWidth="1"/>
    <col min="6" max="6" width="11.88671875" style="70" customWidth="1"/>
    <col min="7" max="7" width="11.5546875" style="70" customWidth="1"/>
    <col min="8" max="8" width="12.33203125" style="70" customWidth="1"/>
    <col min="9" max="16384" width="8.88671875" style="70"/>
  </cols>
  <sheetData>
    <row r="1" spans="1:8" ht="27.6" x14ac:dyDescent="0.3">
      <c r="A1" s="7" t="s">
        <v>29</v>
      </c>
      <c r="B1" s="7" t="s">
        <v>30</v>
      </c>
      <c r="C1" s="7" t="s">
        <v>31</v>
      </c>
      <c r="D1" s="7" t="s">
        <v>32</v>
      </c>
      <c r="E1" s="7" t="s">
        <v>33</v>
      </c>
      <c r="F1" s="7" t="s">
        <v>34</v>
      </c>
      <c r="G1" s="7" t="s">
        <v>35</v>
      </c>
      <c r="H1" s="7" t="s">
        <v>36</v>
      </c>
    </row>
    <row r="2" spans="1:8" x14ac:dyDescent="0.3">
      <c r="A2" s="22" t="s">
        <v>77</v>
      </c>
      <c r="B2" s="64" t="s">
        <v>0</v>
      </c>
      <c r="C2" s="22" t="s">
        <v>37</v>
      </c>
      <c r="D2" s="71" t="s">
        <v>95</v>
      </c>
      <c r="E2" s="22">
        <v>10</v>
      </c>
      <c r="F2" s="22"/>
      <c r="G2" s="22" t="s">
        <v>38</v>
      </c>
      <c r="H2" s="22" t="s">
        <v>39</v>
      </c>
    </row>
    <row r="3" spans="1:8" x14ac:dyDescent="0.3">
      <c r="A3" s="22" t="s">
        <v>77</v>
      </c>
      <c r="B3" s="64" t="s">
        <v>1</v>
      </c>
      <c r="C3" s="22" t="s">
        <v>1</v>
      </c>
      <c r="D3" s="22" t="s">
        <v>40</v>
      </c>
      <c r="E3" s="22">
        <v>4</v>
      </c>
      <c r="F3" s="22"/>
      <c r="G3" s="22" t="s">
        <v>38</v>
      </c>
      <c r="H3" s="22" t="s">
        <v>39</v>
      </c>
    </row>
    <row r="4" spans="1:8" x14ac:dyDescent="0.3">
      <c r="A4" s="22" t="s">
        <v>77</v>
      </c>
      <c r="B4" s="64" t="s">
        <v>2</v>
      </c>
      <c r="C4" s="22" t="s">
        <v>41</v>
      </c>
      <c r="D4" s="22" t="s">
        <v>42</v>
      </c>
      <c r="E4" s="22">
        <v>3</v>
      </c>
      <c r="F4" s="22" t="s">
        <v>43</v>
      </c>
      <c r="G4" s="22" t="s">
        <v>38</v>
      </c>
      <c r="H4" s="22" t="s">
        <v>39</v>
      </c>
    </row>
    <row r="5" spans="1:8" ht="27.6" x14ac:dyDescent="0.3">
      <c r="A5" s="22" t="s">
        <v>77</v>
      </c>
      <c r="B5" s="64" t="s">
        <v>82</v>
      </c>
      <c r="C5" s="22" t="s">
        <v>96</v>
      </c>
      <c r="D5" s="22" t="s">
        <v>97</v>
      </c>
      <c r="E5" s="22"/>
      <c r="F5" s="22"/>
      <c r="G5" s="22" t="s">
        <v>38</v>
      </c>
      <c r="H5" s="22" t="s">
        <v>39</v>
      </c>
    </row>
    <row r="6" spans="1:8" ht="248.4" x14ac:dyDescent="0.3">
      <c r="A6" s="22" t="s">
        <v>77</v>
      </c>
      <c r="B6" s="64" t="s">
        <v>79</v>
      </c>
      <c r="C6" s="22" t="s">
        <v>98</v>
      </c>
      <c r="D6" s="22" t="s">
        <v>42</v>
      </c>
      <c r="E6" s="22"/>
      <c r="F6" s="22"/>
      <c r="G6" s="22" t="s">
        <v>38</v>
      </c>
      <c r="H6" s="22" t="s">
        <v>39</v>
      </c>
    </row>
    <row r="7" spans="1:8" x14ac:dyDescent="0.3">
      <c r="A7" s="22" t="s">
        <v>77</v>
      </c>
      <c r="B7" s="64" t="s">
        <v>74</v>
      </c>
      <c r="C7" s="22" t="s">
        <v>99</v>
      </c>
      <c r="D7" s="22" t="s">
        <v>44</v>
      </c>
      <c r="E7" s="22"/>
      <c r="F7" s="22"/>
      <c r="G7" s="22" t="s">
        <v>38</v>
      </c>
      <c r="H7" s="22" t="s">
        <v>45</v>
      </c>
    </row>
    <row r="8" spans="1:8" ht="27.6" x14ac:dyDescent="0.3">
      <c r="A8" s="22" t="s">
        <v>77</v>
      </c>
      <c r="B8" s="64" t="s">
        <v>83</v>
      </c>
      <c r="C8" s="68" t="s">
        <v>170</v>
      </c>
      <c r="D8" s="22" t="s">
        <v>73</v>
      </c>
      <c r="E8" s="22"/>
      <c r="F8" s="22"/>
      <c r="G8" s="22" t="s">
        <v>38</v>
      </c>
      <c r="H8" s="22" t="s">
        <v>45</v>
      </c>
    </row>
    <row r="9" spans="1:8" ht="27.6" x14ac:dyDescent="0.3">
      <c r="A9" s="22" t="s">
        <v>77</v>
      </c>
      <c r="B9" s="65" t="s">
        <v>84</v>
      </c>
      <c r="C9" s="22" t="s">
        <v>100</v>
      </c>
      <c r="D9" s="22" t="s">
        <v>42</v>
      </c>
      <c r="E9" s="22"/>
      <c r="F9" s="22"/>
      <c r="G9" s="22" t="s">
        <v>38</v>
      </c>
      <c r="H9" s="22" t="s">
        <v>45</v>
      </c>
    </row>
    <row r="10" spans="1:8" x14ac:dyDescent="0.3">
      <c r="A10" s="22" t="s">
        <v>77</v>
      </c>
      <c r="B10" s="66" t="s">
        <v>85</v>
      </c>
      <c r="C10" s="41" t="s">
        <v>46</v>
      </c>
      <c r="D10" s="22" t="s">
        <v>44</v>
      </c>
      <c r="E10" s="22"/>
      <c r="F10" s="22"/>
      <c r="G10" s="22" t="s">
        <v>38</v>
      </c>
      <c r="H10" s="22" t="s">
        <v>45</v>
      </c>
    </row>
    <row r="11" spans="1:8" x14ac:dyDescent="0.3">
      <c r="A11" s="22" t="s">
        <v>77</v>
      </c>
      <c r="B11" s="65" t="s">
        <v>86</v>
      </c>
      <c r="C11" s="41" t="s">
        <v>101</v>
      </c>
      <c r="D11" s="22" t="s">
        <v>44</v>
      </c>
      <c r="E11" s="22"/>
      <c r="F11" s="22"/>
      <c r="G11" s="22" t="s">
        <v>38</v>
      </c>
      <c r="H11" s="22" t="s">
        <v>45</v>
      </c>
    </row>
    <row r="12" spans="1:8" x14ac:dyDescent="0.3">
      <c r="A12" s="22" t="s">
        <v>77</v>
      </c>
      <c r="B12" s="65" t="s">
        <v>87</v>
      </c>
      <c r="C12" s="22" t="s">
        <v>102</v>
      </c>
      <c r="D12" s="22" t="s">
        <v>44</v>
      </c>
      <c r="E12" s="22"/>
      <c r="F12" s="22"/>
      <c r="G12" s="22" t="s">
        <v>38</v>
      </c>
      <c r="H12" s="22" t="s">
        <v>45</v>
      </c>
    </row>
    <row r="13" spans="1:8" ht="16.2" x14ac:dyDescent="0.3">
      <c r="A13" s="22" t="s">
        <v>77</v>
      </c>
      <c r="B13" s="65" t="s">
        <v>88</v>
      </c>
      <c r="C13" s="22" t="s">
        <v>103</v>
      </c>
      <c r="D13" s="22" t="s">
        <v>44</v>
      </c>
      <c r="E13" s="22"/>
      <c r="F13" s="22"/>
      <c r="G13" s="22" t="s">
        <v>38</v>
      </c>
      <c r="H13" s="22" t="s">
        <v>45</v>
      </c>
    </row>
    <row r="14" spans="1:8" ht="16.2" x14ac:dyDescent="0.3">
      <c r="A14" s="22" t="s">
        <v>77</v>
      </c>
      <c r="B14" s="67" t="s">
        <v>89</v>
      </c>
      <c r="C14" s="22" t="s">
        <v>104</v>
      </c>
      <c r="D14" s="22" t="s">
        <v>44</v>
      </c>
      <c r="E14" s="22"/>
      <c r="F14" s="22"/>
      <c r="G14" s="22" t="s">
        <v>38</v>
      </c>
      <c r="H14" s="22" t="s">
        <v>45</v>
      </c>
    </row>
    <row r="15" spans="1:8" x14ac:dyDescent="0.3">
      <c r="A15" s="22" t="s">
        <v>77</v>
      </c>
      <c r="B15" s="67" t="s">
        <v>90</v>
      </c>
      <c r="C15" s="22" t="s">
        <v>105</v>
      </c>
      <c r="D15" s="22" t="s">
        <v>44</v>
      </c>
      <c r="E15" s="22"/>
      <c r="F15" s="22"/>
      <c r="G15" s="22" t="s">
        <v>38</v>
      </c>
      <c r="H15" s="22" t="s">
        <v>45</v>
      </c>
    </row>
    <row r="16" spans="1:8" x14ac:dyDescent="0.3">
      <c r="A16" s="22" t="s">
        <v>77</v>
      </c>
      <c r="B16" s="67" t="s">
        <v>91</v>
      </c>
      <c r="C16" s="64" t="s">
        <v>62</v>
      </c>
      <c r="D16" s="68" t="s">
        <v>44</v>
      </c>
      <c r="E16" s="68"/>
      <c r="F16" s="68"/>
      <c r="G16" s="22" t="s">
        <v>38</v>
      </c>
      <c r="H16" s="22" t="s">
        <v>45</v>
      </c>
    </row>
    <row r="17" spans="1:8" x14ac:dyDescent="0.3">
      <c r="A17" s="22" t="s">
        <v>77</v>
      </c>
      <c r="B17" s="69" t="s">
        <v>92</v>
      </c>
      <c r="C17" s="41" t="s">
        <v>63</v>
      </c>
      <c r="D17" s="68" t="s">
        <v>44</v>
      </c>
      <c r="E17" s="22"/>
      <c r="F17" s="22"/>
      <c r="G17" s="22" t="s">
        <v>38</v>
      </c>
      <c r="H17" s="22" t="s">
        <v>45</v>
      </c>
    </row>
    <row r="18" spans="1:8" x14ac:dyDescent="0.3">
      <c r="A18" s="22" t="s">
        <v>77</v>
      </c>
      <c r="B18" s="67" t="s">
        <v>93</v>
      </c>
      <c r="C18" s="41" t="s">
        <v>106</v>
      </c>
      <c r="D18" s="68" t="s">
        <v>44</v>
      </c>
      <c r="E18" s="22"/>
      <c r="F18" s="22"/>
      <c r="G18" s="22" t="s">
        <v>38</v>
      </c>
      <c r="H18" s="22" t="s">
        <v>45</v>
      </c>
    </row>
    <row r="19" spans="1:8" x14ac:dyDescent="0.3">
      <c r="A19" s="22" t="s">
        <v>77</v>
      </c>
      <c r="B19" s="67" t="s">
        <v>75</v>
      </c>
      <c r="C19" s="72" t="s">
        <v>107</v>
      </c>
      <c r="D19" s="68" t="s">
        <v>44</v>
      </c>
      <c r="E19" s="72"/>
      <c r="F19" s="72"/>
      <c r="G19" s="22" t="s">
        <v>38</v>
      </c>
      <c r="H19" s="22" t="s">
        <v>45</v>
      </c>
    </row>
    <row r="20" spans="1:8" x14ac:dyDescent="0.3">
      <c r="A20" s="22" t="s">
        <v>77</v>
      </c>
      <c r="B20" s="67" t="s">
        <v>47</v>
      </c>
      <c r="C20" s="41" t="s">
        <v>108</v>
      </c>
      <c r="D20" s="68" t="s">
        <v>44</v>
      </c>
      <c r="E20" s="72"/>
      <c r="F20" s="72"/>
      <c r="G20" s="22" t="s">
        <v>38</v>
      </c>
      <c r="H20" s="22" t="s">
        <v>45</v>
      </c>
    </row>
    <row r="21" spans="1:8" ht="27.6" x14ac:dyDescent="0.3">
      <c r="A21" s="22" t="s">
        <v>77</v>
      </c>
      <c r="B21" s="67" t="s">
        <v>94</v>
      </c>
      <c r="C21" s="22" t="s">
        <v>109</v>
      </c>
      <c r="D21" s="22" t="s">
        <v>44</v>
      </c>
      <c r="E21" s="22"/>
      <c r="F21" s="22"/>
      <c r="G21" s="22" t="s">
        <v>38</v>
      </c>
      <c r="H21" s="22" t="s">
        <v>45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T387"/>
  <sheetViews>
    <sheetView zoomScaleNormal="100" workbookViewId="0">
      <pane ySplit="1" topLeftCell="A2" activePane="bottomLeft" state="frozen"/>
      <selection activeCell="G481" sqref="G481:J481"/>
      <selection pane="bottomLeft"/>
    </sheetView>
  </sheetViews>
  <sheetFormatPr defaultColWidth="8.88671875" defaultRowHeight="13.8" x14ac:dyDescent="0.25"/>
  <cols>
    <col min="1" max="1" width="11.5546875" style="1" bestFit="1" customWidth="1"/>
    <col min="2" max="2" width="10.33203125" style="1" bestFit="1" customWidth="1"/>
    <col min="3" max="3" width="9.5546875" style="1" bestFit="1" customWidth="1"/>
    <col min="4" max="5" width="9.44140625" style="44" customWidth="1"/>
    <col min="6" max="6" width="9.44140625" style="1" customWidth="1"/>
    <col min="7" max="7" width="9.109375" style="15"/>
    <col min="8" max="8" width="10.6640625" style="47" bestFit="1" customWidth="1"/>
    <col min="9" max="9" width="9.5546875" style="46" bestFit="1" customWidth="1"/>
    <col min="10" max="10" width="9.33203125" style="46" bestFit="1" customWidth="1"/>
    <col min="11" max="11" width="9.33203125" style="31" bestFit="1" customWidth="1"/>
    <col min="12" max="12" width="10.33203125" style="31" bestFit="1" customWidth="1"/>
    <col min="13" max="13" width="9.33203125" style="31" bestFit="1" customWidth="1"/>
    <col min="14" max="14" width="9" style="31" bestFit="1" customWidth="1"/>
    <col min="15" max="15" width="9" style="1" bestFit="1" customWidth="1"/>
    <col min="16" max="16" width="9.33203125" style="12" bestFit="1" customWidth="1"/>
    <col min="17" max="17" width="9.6640625" style="12" bestFit="1" customWidth="1"/>
    <col min="18" max="20" width="9" style="1" bestFit="1" customWidth="1"/>
    <col min="21" max="16384" width="8.88671875" style="1"/>
  </cols>
  <sheetData>
    <row r="1" spans="1:20" ht="96.6" x14ac:dyDescent="0.25">
      <c r="A1" s="8" t="s">
        <v>0</v>
      </c>
      <c r="B1" s="8" t="s">
        <v>1</v>
      </c>
      <c r="C1" s="8" t="s">
        <v>2</v>
      </c>
      <c r="D1" s="9" t="s">
        <v>82</v>
      </c>
      <c r="E1" s="9" t="s">
        <v>79</v>
      </c>
      <c r="F1" s="9" t="s">
        <v>74</v>
      </c>
      <c r="G1" s="9" t="s">
        <v>83</v>
      </c>
      <c r="H1" s="16" t="s">
        <v>84</v>
      </c>
      <c r="I1" s="61" t="s">
        <v>85</v>
      </c>
      <c r="J1" s="16" t="s">
        <v>86</v>
      </c>
      <c r="K1" s="16" t="s">
        <v>87</v>
      </c>
      <c r="L1" s="16" t="s">
        <v>88</v>
      </c>
      <c r="M1" s="62" t="s">
        <v>89</v>
      </c>
      <c r="N1" s="62" t="s">
        <v>90</v>
      </c>
      <c r="O1" s="62" t="s">
        <v>91</v>
      </c>
      <c r="P1" s="11" t="s">
        <v>92</v>
      </c>
      <c r="Q1" s="10" t="s">
        <v>93</v>
      </c>
      <c r="R1" s="10" t="s">
        <v>75</v>
      </c>
      <c r="S1" s="10" t="s">
        <v>47</v>
      </c>
      <c r="T1" s="10" t="s">
        <v>94</v>
      </c>
    </row>
    <row r="2" spans="1:20" x14ac:dyDescent="0.25">
      <c r="A2" s="13">
        <f>DATE(B2,1,C2)</f>
        <v>39647</v>
      </c>
      <c r="B2" s="14">
        <v>2008</v>
      </c>
      <c r="C2" s="14">
        <v>200</v>
      </c>
      <c r="D2" s="43" t="s">
        <v>80</v>
      </c>
      <c r="E2" s="43">
        <v>2</v>
      </c>
      <c r="F2" s="63">
        <v>1</v>
      </c>
      <c r="G2" s="15" t="s">
        <v>53</v>
      </c>
      <c r="H2" s="15">
        <v>14</v>
      </c>
      <c r="I2" s="46">
        <v>12</v>
      </c>
      <c r="J2" s="46">
        <v>10</v>
      </c>
      <c r="K2" s="31">
        <v>6412.03</v>
      </c>
      <c r="L2" s="47">
        <v>23.6</v>
      </c>
      <c r="M2" s="31">
        <v>19.2</v>
      </c>
      <c r="N2" s="17" t="e">
        <v>#N/A</v>
      </c>
      <c r="O2" s="31" t="e">
        <v>#N/A</v>
      </c>
      <c r="P2" s="12">
        <f t="shared" ref="P2:P49" si="0">I2*0.0254</f>
        <v>0.30479999999999996</v>
      </c>
      <c r="Q2" s="12">
        <f t="shared" ref="Q2:Q49" si="1">J2*0.0254</f>
        <v>0.254</v>
      </c>
      <c r="R2" s="84">
        <f t="shared" ref="R2:R49" si="2">(K2/10000)/(L2/1000)</f>
        <v>27.169618644067793</v>
      </c>
      <c r="S2" s="12">
        <f t="shared" ref="S2:S49" si="3">K2/(F2*10000)</f>
        <v>0.64120299999999997</v>
      </c>
      <c r="T2" s="84">
        <f t="shared" ref="T2:T17" si="4">(L2+M2)/F2</f>
        <v>42.8</v>
      </c>
    </row>
    <row r="3" spans="1:20" x14ac:dyDescent="0.25">
      <c r="A3" s="13">
        <f t="shared" ref="A3:A9" si="5">DATE(B3,1,C3)</f>
        <v>39647</v>
      </c>
      <c r="B3" s="14">
        <v>2008</v>
      </c>
      <c r="C3" s="14">
        <v>200</v>
      </c>
      <c r="D3" s="43" t="s">
        <v>80</v>
      </c>
      <c r="E3" s="43">
        <v>3</v>
      </c>
      <c r="F3" s="63">
        <v>1</v>
      </c>
      <c r="G3" s="15" t="s">
        <v>53</v>
      </c>
      <c r="H3" s="15">
        <v>14</v>
      </c>
      <c r="I3" s="46">
        <v>13</v>
      </c>
      <c r="J3" s="46">
        <v>10</v>
      </c>
      <c r="K3" s="31">
        <v>4484.84</v>
      </c>
      <c r="L3" s="47">
        <v>35.4</v>
      </c>
      <c r="M3" s="31">
        <v>21.4</v>
      </c>
      <c r="N3" s="17" t="e">
        <v>#N/A</v>
      </c>
      <c r="O3" s="31" t="e">
        <v>#N/A</v>
      </c>
      <c r="P3" s="12">
        <f t="shared" si="0"/>
        <v>0.33019999999999999</v>
      </c>
      <c r="Q3" s="12">
        <f t="shared" si="1"/>
        <v>0.254</v>
      </c>
      <c r="R3" s="84">
        <f t="shared" si="2"/>
        <v>12.669039548022598</v>
      </c>
      <c r="S3" s="12">
        <f t="shared" si="3"/>
        <v>0.44848399999999999</v>
      </c>
      <c r="T3" s="84">
        <f t="shared" si="4"/>
        <v>56.8</v>
      </c>
    </row>
    <row r="4" spans="1:20" x14ac:dyDescent="0.25">
      <c r="A4" s="13">
        <f t="shared" si="5"/>
        <v>39647</v>
      </c>
      <c r="B4" s="14">
        <v>2008</v>
      </c>
      <c r="C4" s="14">
        <v>200</v>
      </c>
      <c r="D4" s="43" t="s">
        <v>80</v>
      </c>
      <c r="E4" s="43">
        <v>4</v>
      </c>
      <c r="F4" s="63">
        <v>1</v>
      </c>
      <c r="G4" s="15" t="s">
        <v>53</v>
      </c>
      <c r="H4" s="15">
        <v>16</v>
      </c>
      <c r="I4" s="46">
        <v>11</v>
      </c>
      <c r="J4" s="46">
        <v>9</v>
      </c>
      <c r="K4" s="31">
        <v>3147.09</v>
      </c>
      <c r="L4" s="47">
        <v>23.1</v>
      </c>
      <c r="M4" s="31">
        <v>11.8</v>
      </c>
      <c r="N4" s="17" t="e">
        <v>#N/A</v>
      </c>
      <c r="O4" s="31" t="e">
        <v>#N/A</v>
      </c>
      <c r="P4" s="12">
        <f t="shared" si="0"/>
        <v>0.27939999999999998</v>
      </c>
      <c r="Q4" s="12">
        <f t="shared" si="1"/>
        <v>0.2286</v>
      </c>
      <c r="R4" s="84">
        <f t="shared" si="2"/>
        <v>13.623766233766233</v>
      </c>
      <c r="S4" s="12">
        <f t="shared" si="3"/>
        <v>0.31470900000000002</v>
      </c>
      <c r="T4" s="84">
        <f t="shared" si="4"/>
        <v>34.900000000000006</v>
      </c>
    </row>
    <row r="5" spans="1:20" x14ac:dyDescent="0.25">
      <c r="A5" s="13">
        <f t="shared" si="5"/>
        <v>39647</v>
      </c>
      <c r="B5" s="14">
        <v>2008</v>
      </c>
      <c r="C5" s="14">
        <v>200</v>
      </c>
      <c r="D5" s="43" t="s">
        <v>66</v>
      </c>
      <c r="E5" s="43">
        <v>3</v>
      </c>
      <c r="F5" s="63">
        <v>1</v>
      </c>
      <c r="G5" s="15" t="s">
        <v>48</v>
      </c>
      <c r="H5" s="15">
        <v>15</v>
      </c>
      <c r="I5" s="46">
        <v>16</v>
      </c>
      <c r="J5" s="46">
        <v>12</v>
      </c>
      <c r="K5" s="31" t="e">
        <v>#N/A</v>
      </c>
      <c r="L5" s="47" t="e">
        <v>#N/A</v>
      </c>
      <c r="M5" s="31" t="e">
        <v>#N/A</v>
      </c>
      <c r="N5" s="17" t="e">
        <v>#N/A</v>
      </c>
      <c r="O5" s="31" t="e">
        <v>#N/A</v>
      </c>
      <c r="P5" s="12">
        <f t="shared" si="0"/>
        <v>0.40639999999999998</v>
      </c>
      <c r="Q5" s="12">
        <f t="shared" si="1"/>
        <v>0.30479999999999996</v>
      </c>
      <c r="R5" s="84" t="e">
        <f t="shared" si="2"/>
        <v>#N/A</v>
      </c>
      <c r="S5" s="12" t="e">
        <f t="shared" si="3"/>
        <v>#N/A</v>
      </c>
      <c r="T5" s="84" t="e">
        <f t="shared" si="4"/>
        <v>#N/A</v>
      </c>
    </row>
    <row r="6" spans="1:20" x14ac:dyDescent="0.25">
      <c r="A6" s="13">
        <f t="shared" si="5"/>
        <v>39647</v>
      </c>
      <c r="B6" s="14">
        <v>2008</v>
      </c>
      <c r="C6" s="14">
        <v>200</v>
      </c>
      <c r="D6" s="43" t="s">
        <v>81</v>
      </c>
      <c r="E6" s="43">
        <v>7</v>
      </c>
      <c r="F6" s="63">
        <v>1</v>
      </c>
      <c r="G6" s="17" t="s">
        <v>53</v>
      </c>
      <c r="H6" s="15">
        <v>14</v>
      </c>
      <c r="I6" s="47">
        <v>12</v>
      </c>
      <c r="J6" s="46">
        <v>9</v>
      </c>
      <c r="K6" s="31">
        <v>6412.03</v>
      </c>
      <c r="L6" s="47">
        <v>41.5</v>
      </c>
      <c r="M6" s="50">
        <v>27.5</v>
      </c>
      <c r="N6" s="17" t="e">
        <v>#N/A</v>
      </c>
      <c r="O6" s="31" t="e">
        <v>#N/A</v>
      </c>
      <c r="P6" s="12">
        <f t="shared" si="0"/>
        <v>0.30479999999999996</v>
      </c>
      <c r="Q6" s="12">
        <f t="shared" si="1"/>
        <v>0.2286</v>
      </c>
      <c r="R6" s="84">
        <f t="shared" si="2"/>
        <v>15.450674698795179</v>
      </c>
      <c r="S6" s="12">
        <f t="shared" si="3"/>
        <v>0.64120299999999997</v>
      </c>
      <c r="T6" s="84">
        <f t="shared" si="4"/>
        <v>69</v>
      </c>
    </row>
    <row r="7" spans="1:20" x14ac:dyDescent="0.25">
      <c r="A7" s="13">
        <f t="shared" si="5"/>
        <v>39647</v>
      </c>
      <c r="B7" s="14">
        <v>2008</v>
      </c>
      <c r="C7" s="14">
        <v>200</v>
      </c>
      <c r="D7" s="43" t="s">
        <v>81</v>
      </c>
      <c r="E7" s="43">
        <v>8</v>
      </c>
      <c r="F7" s="63">
        <v>1</v>
      </c>
      <c r="G7" s="17" t="s">
        <v>53</v>
      </c>
      <c r="H7" s="15">
        <v>17</v>
      </c>
      <c r="I7" s="47">
        <v>17</v>
      </c>
      <c r="J7" s="46">
        <v>12.6</v>
      </c>
      <c r="K7" s="31">
        <v>3620.85</v>
      </c>
      <c r="L7" s="47">
        <v>43</v>
      </c>
      <c r="M7" s="46">
        <v>32.1</v>
      </c>
      <c r="N7" s="17" t="e">
        <v>#N/A</v>
      </c>
      <c r="O7" s="31" t="e">
        <v>#N/A</v>
      </c>
      <c r="P7" s="12">
        <f t="shared" si="0"/>
        <v>0.43179999999999996</v>
      </c>
      <c r="Q7" s="12">
        <f t="shared" si="1"/>
        <v>0.32003999999999999</v>
      </c>
      <c r="R7" s="84">
        <f t="shared" si="2"/>
        <v>8.4205813953488384</v>
      </c>
      <c r="S7" s="12">
        <f t="shared" si="3"/>
        <v>0.36208499999999999</v>
      </c>
      <c r="T7" s="84">
        <f t="shared" si="4"/>
        <v>75.099999999999994</v>
      </c>
    </row>
    <row r="8" spans="1:20" x14ac:dyDescent="0.25">
      <c r="A8" s="13">
        <f t="shared" si="5"/>
        <v>39647</v>
      </c>
      <c r="B8" s="14">
        <v>2008</v>
      </c>
      <c r="C8" s="14">
        <v>200</v>
      </c>
      <c r="D8" s="43" t="s">
        <v>81</v>
      </c>
      <c r="E8" s="43">
        <v>9</v>
      </c>
      <c r="F8" s="63">
        <v>1</v>
      </c>
      <c r="G8" s="17" t="s">
        <v>53</v>
      </c>
      <c r="H8" s="15">
        <v>18</v>
      </c>
      <c r="I8" s="47">
        <v>14</v>
      </c>
      <c r="J8" s="46">
        <v>11</v>
      </c>
      <c r="K8" s="31">
        <v>4141.6099999999997</v>
      </c>
      <c r="L8" s="47">
        <v>33.299999999999997</v>
      </c>
      <c r="M8" s="46">
        <v>20.6</v>
      </c>
      <c r="N8" s="17" t="e">
        <v>#N/A</v>
      </c>
      <c r="O8" s="31" t="e">
        <v>#N/A</v>
      </c>
      <c r="P8" s="12">
        <f t="shared" si="0"/>
        <v>0.35559999999999997</v>
      </c>
      <c r="Q8" s="12">
        <f t="shared" si="1"/>
        <v>0.27939999999999998</v>
      </c>
      <c r="R8" s="84">
        <f t="shared" si="2"/>
        <v>12.437267267267266</v>
      </c>
      <c r="S8" s="12">
        <f t="shared" si="3"/>
        <v>0.41416099999999995</v>
      </c>
      <c r="T8" s="84">
        <f t="shared" si="4"/>
        <v>53.9</v>
      </c>
    </row>
    <row r="9" spans="1:20" x14ac:dyDescent="0.25">
      <c r="A9" s="13">
        <f t="shared" si="5"/>
        <v>39647</v>
      </c>
      <c r="B9" s="14">
        <v>2008</v>
      </c>
      <c r="C9" s="14">
        <v>200</v>
      </c>
      <c r="D9" s="43" t="s">
        <v>67</v>
      </c>
      <c r="E9" s="43">
        <v>8</v>
      </c>
      <c r="F9" s="63">
        <v>1</v>
      </c>
      <c r="G9" s="17" t="s">
        <v>53</v>
      </c>
      <c r="H9" s="15">
        <v>15</v>
      </c>
      <c r="I9" s="47">
        <v>15</v>
      </c>
      <c r="J9" s="46">
        <v>12</v>
      </c>
      <c r="K9" s="31" t="e">
        <v>#N/A</v>
      </c>
      <c r="L9" s="47" t="e">
        <v>#N/A</v>
      </c>
      <c r="M9" s="31" t="e">
        <v>#N/A</v>
      </c>
      <c r="N9" s="17" t="e">
        <v>#N/A</v>
      </c>
      <c r="O9" s="31" t="e">
        <v>#N/A</v>
      </c>
      <c r="P9" s="12">
        <f t="shared" si="0"/>
        <v>0.38100000000000001</v>
      </c>
      <c r="Q9" s="12">
        <f t="shared" si="1"/>
        <v>0.30479999999999996</v>
      </c>
      <c r="R9" s="84" t="e">
        <f t="shared" si="2"/>
        <v>#N/A</v>
      </c>
      <c r="S9" s="12" t="e">
        <f t="shared" si="3"/>
        <v>#N/A</v>
      </c>
      <c r="T9" s="84" t="e">
        <f t="shared" si="4"/>
        <v>#N/A</v>
      </c>
    </row>
    <row r="10" spans="1:20" x14ac:dyDescent="0.25">
      <c r="A10" s="13">
        <f t="shared" ref="A10:A17" si="6">DATE(B10,1,C10)</f>
        <v>39647</v>
      </c>
      <c r="B10" s="14">
        <v>2008</v>
      </c>
      <c r="C10" s="14">
        <v>200</v>
      </c>
      <c r="D10" s="43" t="s">
        <v>80</v>
      </c>
      <c r="E10" s="43">
        <v>2</v>
      </c>
      <c r="F10" s="63">
        <v>1</v>
      </c>
      <c r="G10" s="17" t="s">
        <v>48</v>
      </c>
      <c r="H10" s="15">
        <v>13</v>
      </c>
      <c r="I10" s="47">
        <v>20</v>
      </c>
      <c r="J10" s="46">
        <v>12</v>
      </c>
      <c r="K10" s="31">
        <v>5604.51</v>
      </c>
      <c r="L10" s="47">
        <v>51.3</v>
      </c>
      <c r="M10" s="31">
        <v>40.799999999999997</v>
      </c>
      <c r="N10" s="17" t="e">
        <v>#N/A</v>
      </c>
      <c r="O10" s="31" t="e">
        <v>#N/A</v>
      </c>
      <c r="P10" s="12">
        <f t="shared" si="0"/>
        <v>0.50800000000000001</v>
      </c>
      <c r="Q10" s="12">
        <f t="shared" si="1"/>
        <v>0.30479999999999996</v>
      </c>
      <c r="R10" s="84">
        <f t="shared" si="2"/>
        <v>10.924970760233919</v>
      </c>
      <c r="S10" s="12">
        <f t="shared" si="3"/>
        <v>0.56045100000000003</v>
      </c>
      <c r="T10" s="84">
        <f t="shared" si="4"/>
        <v>92.1</v>
      </c>
    </row>
    <row r="11" spans="1:20" x14ac:dyDescent="0.25">
      <c r="A11" s="13">
        <f t="shared" si="6"/>
        <v>39647</v>
      </c>
      <c r="B11" s="14">
        <v>2008</v>
      </c>
      <c r="C11" s="14">
        <v>200</v>
      </c>
      <c r="D11" s="43" t="s">
        <v>80</v>
      </c>
      <c r="E11" s="43">
        <v>3</v>
      </c>
      <c r="F11" s="63">
        <v>1</v>
      </c>
      <c r="G11" s="15" t="s">
        <v>48</v>
      </c>
      <c r="H11" s="15">
        <v>17</v>
      </c>
      <c r="I11" s="46">
        <v>16</v>
      </c>
      <c r="J11" s="46">
        <v>14</v>
      </c>
      <c r="K11" s="31">
        <v>8415.2999999999993</v>
      </c>
      <c r="L11" s="47">
        <v>72.3</v>
      </c>
      <c r="M11" s="31">
        <v>56.9</v>
      </c>
      <c r="N11" s="17" t="e">
        <v>#N/A</v>
      </c>
      <c r="O11" s="31" t="e">
        <v>#N/A</v>
      </c>
      <c r="P11" s="12">
        <f t="shared" si="0"/>
        <v>0.40639999999999998</v>
      </c>
      <c r="Q11" s="12">
        <f t="shared" si="1"/>
        <v>0.35559999999999997</v>
      </c>
      <c r="R11" s="84">
        <f t="shared" si="2"/>
        <v>11.639419087136927</v>
      </c>
      <c r="S11" s="12">
        <f t="shared" si="3"/>
        <v>0.84152999999999989</v>
      </c>
      <c r="T11" s="84">
        <f t="shared" si="4"/>
        <v>129.19999999999999</v>
      </c>
    </row>
    <row r="12" spans="1:20" x14ac:dyDescent="0.25">
      <c r="A12" s="13">
        <f t="shared" si="6"/>
        <v>39647</v>
      </c>
      <c r="B12" s="14">
        <v>2008</v>
      </c>
      <c r="C12" s="14">
        <v>200</v>
      </c>
      <c r="D12" s="43" t="s">
        <v>80</v>
      </c>
      <c r="E12" s="43">
        <v>4</v>
      </c>
      <c r="F12" s="63">
        <v>1</v>
      </c>
      <c r="G12" s="15" t="s">
        <v>48</v>
      </c>
      <c r="H12" s="15">
        <v>16</v>
      </c>
      <c r="I12" s="46">
        <v>18</v>
      </c>
      <c r="J12" s="46">
        <v>14</v>
      </c>
      <c r="K12" s="31">
        <v>7295.41</v>
      </c>
      <c r="L12" s="47">
        <v>58.5</v>
      </c>
      <c r="M12" s="31">
        <v>50.3</v>
      </c>
      <c r="N12" s="17" t="e">
        <v>#N/A</v>
      </c>
      <c r="O12" s="31" t="e">
        <v>#N/A</v>
      </c>
      <c r="P12" s="12">
        <f t="shared" si="0"/>
        <v>0.4572</v>
      </c>
      <c r="Q12" s="12">
        <f t="shared" si="1"/>
        <v>0.35559999999999997</v>
      </c>
      <c r="R12" s="84">
        <f t="shared" si="2"/>
        <v>12.470786324786324</v>
      </c>
      <c r="S12" s="12">
        <f t="shared" si="3"/>
        <v>0.729541</v>
      </c>
      <c r="T12" s="84">
        <f t="shared" si="4"/>
        <v>108.8</v>
      </c>
    </row>
    <row r="13" spans="1:20" x14ac:dyDescent="0.25">
      <c r="A13" s="13">
        <f t="shared" si="6"/>
        <v>39647</v>
      </c>
      <c r="B13" s="14">
        <v>2008</v>
      </c>
      <c r="C13" s="14">
        <v>200</v>
      </c>
      <c r="D13" s="43" t="s">
        <v>66</v>
      </c>
      <c r="E13" s="43">
        <v>3</v>
      </c>
      <c r="F13" s="63">
        <v>1</v>
      </c>
      <c r="G13" s="18" t="s">
        <v>49</v>
      </c>
      <c r="H13" s="18">
        <v>16</v>
      </c>
      <c r="I13" s="48">
        <v>16</v>
      </c>
      <c r="J13" s="48">
        <v>13</v>
      </c>
      <c r="K13" s="31" t="e">
        <v>#N/A</v>
      </c>
      <c r="L13" s="47" t="e">
        <v>#N/A</v>
      </c>
      <c r="M13" s="31" t="e">
        <v>#N/A</v>
      </c>
      <c r="N13" s="17" t="e">
        <v>#N/A</v>
      </c>
      <c r="O13" s="31" t="e">
        <v>#N/A</v>
      </c>
      <c r="P13" s="12">
        <f t="shared" si="0"/>
        <v>0.40639999999999998</v>
      </c>
      <c r="Q13" s="12">
        <f t="shared" si="1"/>
        <v>0.33019999999999999</v>
      </c>
      <c r="R13" s="84" t="e">
        <f t="shared" si="2"/>
        <v>#N/A</v>
      </c>
      <c r="S13" s="12" t="e">
        <f t="shared" si="3"/>
        <v>#N/A</v>
      </c>
      <c r="T13" s="84" t="e">
        <f t="shared" si="4"/>
        <v>#N/A</v>
      </c>
    </row>
    <row r="14" spans="1:20" x14ac:dyDescent="0.25">
      <c r="A14" s="13">
        <f t="shared" si="6"/>
        <v>39647</v>
      </c>
      <c r="B14" s="14">
        <v>2008</v>
      </c>
      <c r="C14" s="14">
        <v>200</v>
      </c>
      <c r="D14" s="43" t="s">
        <v>81</v>
      </c>
      <c r="E14" s="43">
        <v>7</v>
      </c>
      <c r="F14" s="63">
        <v>1</v>
      </c>
      <c r="G14" s="18" t="s">
        <v>48</v>
      </c>
      <c r="H14" s="18">
        <v>15</v>
      </c>
      <c r="I14" s="48">
        <v>20</v>
      </c>
      <c r="J14" s="46">
        <v>12</v>
      </c>
      <c r="K14" s="31">
        <v>7845.94</v>
      </c>
      <c r="L14" s="47">
        <v>65.2</v>
      </c>
      <c r="M14" s="31">
        <v>47.1</v>
      </c>
      <c r="N14" s="17" t="e">
        <v>#N/A</v>
      </c>
      <c r="O14" s="31" t="e">
        <v>#N/A</v>
      </c>
      <c r="P14" s="12">
        <f t="shared" si="0"/>
        <v>0.50800000000000001</v>
      </c>
      <c r="Q14" s="12">
        <f t="shared" si="1"/>
        <v>0.30479999999999996</v>
      </c>
      <c r="R14" s="84">
        <f t="shared" si="2"/>
        <v>12.033650306748465</v>
      </c>
      <c r="S14" s="12">
        <f t="shared" si="3"/>
        <v>0.78459400000000001</v>
      </c>
      <c r="T14" s="84">
        <f t="shared" si="4"/>
        <v>112.30000000000001</v>
      </c>
    </row>
    <row r="15" spans="1:20" x14ac:dyDescent="0.25">
      <c r="A15" s="13">
        <f t="shared" si="6"/>
        <v>39647</v>
      </c>
      <c r="B15" s="14">
        <v>2008</v>
      </c>
      <c r="C15" s="14">
        <v>200</v>
      </c>
      <c r="D15" s="43" t="s">
        <v>81</v>
      </c>
      <c r="E15" s="43">
        <v>8</v>
      </c>
      <c r="F15" s="63">
        <v>1</v>
      </c>
      <c r="G15" s="18" t="s">
        <v>48</v>
      </c>
      <c r="H15" s="18">
        <v>19</v>
      </c>
      <c r="I15" s="48">
        <v>18</v>
      </c>
      <c r="J15" s="48">
        <v>10</v>
      </c>
      <c r="K15" s="31">
        <v>5457.33</v>
      </c>
      <c r="L15" s="47">
        <v>45.2</v>
      </c>
      <c r="M15" s="31">
        <v>31.1</v>
      </c>
      <c r="N15" s="17" t="e">
        <v>#N/A</v>
      </c>
      <c r="O15" s="31" t="e">
        <v>#N/A</v>
      </c>
      <c r="P15" s="12">
        <f t="shared" si="0"/>
        <v>0.4572</v>
      </c>
      <c r="Q15" s="12">
        <f t="shared" si="1"/>
        <v>0.254</v>
      </c>
      <c r="R15" s="84">
        <f t="shared" si="2"/>
        <v>12.073738938053097</v>
      </c>
      <c r="S15" s="12">
        <f t="shared" si="3"/>
        <v>0.54573300000000002</v>
      </c>
      <c r="T15" s="84">
        <f t="shared" si="4"/>
        <v>76.300000000000011</v>
      </c>
    </row>
    <row r="16" spans="1:20" x14ac:dyDescent="0.25">
      <c r="A16" s="13">
        <f t="shared" si="6"/>
        <v>39647</v>
      </c>
      <c r="B16" s="14">
        <v>2008</v>
      </c>
      <c r="C16" s="14">
        <v>200</v>
      </c>
      <c r="D16" s="43" t="s">
        <v>81</v>
      </c>
      <c r="E16" s="43">
        <v>9</v>
      </c>
      <c r="F16" s="63">
        <v>1</v>
      </c>
      <c r="G16" s="18" t="s">
        <v>48</v>
      </c>
      <c r="H16" s="18">
        <v>16</v>
      </c>
      <c r="I16" s="48">
        <v>19</v>
      </c>
      <c r="J16" s="46">
        <v>11</v>
      </c>
      <c r="K16" s="31">
        <v>9056.5300000000007</v>
      </c>
      <c r="L16" s="47">
        <v>72.5</v>
      </c>
      <c r="M16" s="31">
        <v>64.2</v>
      </c>
      <c r="N16" s="17" t="e">
        <v>#N/A</v>
      </c>
      <c r="O16" s="31" t="e">
        <v>#N/A</v>
      </c>
      <c r="P16" s="12">
        <f t="shared" si="0"/>
        <v>0.48259999999999997</v>
      </c>
      <c r="Q16" s="12">
        <f t="shared" si="1"/>
        <v>0.27939999999999998</v>
      </c>
      <c r="R16" s="84">
        <f t="shared" si="2"/>
        <v>12.491765517241381</v>
      </c>
      <c r="S16" s="12">
        <f t="shared" si="3"/>
        <v>0.90565300000000004</v>
      </c>
      <c r="T16" s="84">
        <f t="shared" si="4"/>
        <v>136.69999999999999</v>
      </c>
    </row>
    <row r="17" spans="1:20" x14ac:dyDescent="0.25">
      <c r="A17" s="13">
        <f t="shared" si="6"/>
        <v>39647</v>
      </c>
      <c r="B17" s="14">
        <v>2008</v>
      </c>
      <c r="C17" s="14">
        <v>200</v>
      </c>
      <c r="D17" s="43" t="s">
        <v>67</v>
      </c>
      <c r="E17" s="43">
        <v>8</v>
      </c>
      <c r="F17" s="63">
        <v>1</v>
      </c>
      <c r="G17" s="18" t="s">
        <v>48</v>
      </c>
      <c r="H17" s="18">
        <v>14</v>
      </c>
      <c r="I17" s="48">
        <v>18</v>
      </c>
      <c r="J17" s="46">
        <v>14</v>
      </c>
      <c r="K17" s="31" t="e">
        <v>#N/A</v>
      </c>
      <c r="L17" s="47" t="e">
        <v>#N/A</v>
      </c>
      <c r="M17" s="31" t="e">
        <v>#N/A</v>
      </c>
      <c r="N17" s="17" t="e">
        <v>#N/A</v>
      </c>
      <c r="O17" s="31" t="e">
        <v>#N/A</v>
      </c>
      <c r="P17" s="12">
        <f t="shared" si="0"/>
        <v>0.4572</v>
      </c>
      <c r="Q17" s="12">
        <f t="shared" si="1"/>
        <v>0.35559999999999997</v>
      </c>
      <c r="R17" s="84" t="e">
        <f t="shared" si="2"/>
        <v>#N/A</v>
      </c>
      <c r="S17" s="12" t="e">
        <f t="shared" si="3"/>
        <v>#N/A</v>
      </c>
      <c r="T17" s="84" t="e">
        <f t="shared" si="4"/>
        <v>#N/A</v>
      </c>
    </row>
    <row r="18" spans="1:20" x14ac:dyDescent="0.25">
      <c r="A18" s="13">
        <f t="shared" ref="A18" si="7">DATE(B18,1,C18)</f>
        <v>39688</v>
      </c>
      <c r="B18" s="14">
        <v>2008</v>
      </c>
      <c r="C18" s="14">
        <v>241</v>
      </c>
      <c r="D18" s="43" t="s">
        <v>80</v>
      </c>
      <c r="E18" s="43">
        <v>2</v>
      </c>
      <c r="F18" s="63">
        <v>1</v>
      </c>
      <c r="G18" s="18" t="s">
        <v>50</v>
      </c>
      <c r="H18" s="18">
        <v>10</v>
      </c>
      <c r="I18" s="48">
        <v>17</v>
      </c>
      <c r="J18" s="46">
        <v>13</v>
      </c>
      <c r="K18" s="31">
        <v>5865.58</v>
      </c>
      <c r="L18" s="47">
        <v>65.8</v>
      </c>
      <c r="M18" s="31">
        <v>53.1</v>
      </c>
      <c r="N18" s="12">
        <v>22.6</v>
      </c>
      <c r="O18" s="31">
        <v>25</v>
      </c>
      <c r="P18" s="12">
        <f t="shared" si="0"/>
        <v>0.43179999999999996</v>
      </c>
      <c r="Q18" s="12">
        <f t="shared" si="1"/>
        <v>0.33019999999999999</v>
      </c>
      <c r="R18" s="84">
        <f t="shared" si="2"/>
        <v>8.9142553191489373</v>
      </c>
      <c r="S18" s="12">
        <f t="shared" si="3"/>
        <v>0.58655800000000002</v>
      </c>
      <c r="T18" s="84">
        <f t="shared" ref="T18:T49" si="8">(L18+M18+N18)/F18</f>
        <v>141.5</v>
      </c>
    </row>
    <row r="19" spans="1:20" x14ac:dyDescent="0.25">
      <c r="A19" s="13">
        <f t="shared" ref="A19:A25" si="9">DATE(B19,1,C19)</f>
        <v>39688</v>
      </c>
      <c r="B19" s="14">
        <v>2008</v>
      </c>
      <c r="C19" s="14">
        <v>241</v>
      </c>
      <c r="D19" s="43" t="s">
        <v>80</v>
      </c>
      <c r="E19" s="43">
        <v>3</v>
      </c>
      <c r="F19" s="63">
        <v>1</v>
      </c>
      <c r="G19" s="15" t="s">
        <v>50</v>
      </c>
      <c r="H19" s="15">
        <v>13</v>
      </c>
      <c r="I19" s="46">
        <v>18</v>
      </c>
      <c r="J19" s="46">
        <v>13</v>
      </c>
      <c r="K19" s="31">
        <v>13385.99</v>
      </c>
      <c r="L19" s="47">
        <v>117.7</v>
      </c>
      <c r="M19" s="31">
        <v>125.8</v>
      </c>
      <c r="N19" s="12">
        <v>39.200000000000003</v>
      </c>
      <c r="O19" s="31">
        <v>32</v>
      </c>
      <c r="P19" s="12">
        <f t="shared" si="0"/>
        <v>0.4572</v>
      </c>
      <c r="Q19" s="12">
        <f t="shared" si="1"/>
        <v>0.33019999999999999</v>
      </c>
      <c r="R19" s="84">
        <f t="shared" si="2"/>
        <v>11.372973661852166</v>
      </c>
      <c r="S19" s="12">
        <f t="shared" si="3"/>
        <v>1.3385989999999999</v>
      </c>
      <c r="T19" s="84">
        <f t="shared" si="8"/>
        <v>282.7</v>
      </c>
    </row>
    <row r="20" spans="1:20" x14ac:dyDescent="0.25">
      <c r="A20" s="13">
        <f t="shared" si="9"/>
        <v>39688</v>
      </c>
      <c r="B20" s="14">
        <v>2008</v>
      </c>
      <c r="C20" s="14">
        <v>241</v>
      </c>
      <c r="D20" s="43" t="s">
        <v>80</v>
      </c>
      <c r="E20" s="43">
        <v>4</v>
      </c>
      <c r="F20" s="63">
        <v>1</v>
      </c>
      <c r="G20" s="15" t="s">
        <v>50</v>
      </c>
      <c r="H20" s="15">
        <v>9</v>
      </c>
      <c r="I20" s="46">
        <v>17</v>
      </c>
      <c r="J20" s="46">
        <v>12</v>
      </c>
      <c r="K20" s="31">
        <v>6637.67</v>
      </c>
      <c r="L20" s="47">
        <v>66.900000000000006</v>
      </c>
      <c r="M20" s="31">
        <v>59</v>
      </c>
      <c r="N20" s="31">
        <v>35.799999999999997</v>
      </c>
      <c r="O20" s="31">
        <v>35</v>
      </c>
      <c r="P20" s="12">
        <f t="shared" si="0"/>
        <v>0.43179999999999996</v>
      </c>
      <c r="Q20" s="12">
        <f t="shared" si="1"/>
        <v>0.30479999999999996</v>
      </c>
      <c r="R20" s="84">
        <f t="shared" si="2"/>
        <v>9.9217787742899848</v>
      </c>
      <c r="S20" s="12">
        <f t="shared" si="3"/>
        <v>0.663767</v>
      </c>
      <c r="T20" s="84">
        <f t="shared" si="8"/>
        <v>161.69999999999999</v>
      </c>
    </row>
    <row r="21" spans="1:20" x14ac:dyDescent="0.25">
      <c r="A21" s="13">
        <f t="shared" si="9"/>
        <v>39688</v>
      </c>
      <c r="B21" s="14">
        <v>2008</v>
      </c>
      <c r="C21" s="14">
        <v>241</v>
      </c>
      <c r="D21" s="44" t="s">
        <v>66</v>
      </c>
      <c r="E21" s="43">
        <v>3</v>
      </c>
      <c r="F21" s="63">
        <v>1</v>
      </c>
      <c r="G21" s="15" t="s">
        <v>50</v>
      </c>
      <c r="H21" s="15">
        <v>15</v>
      </c>
      <c r="I21" s="46">
        <v>18</v>
      </c>
      <c r="J21" s="46">
        <v>14</v>
      </c>
      <c r="K21" s="31" t="e">
        <v>#N/A</v>
      </c>
      <c r="L21" s="47" t="e">
        <v>#N/A</v>
      </c>
      <c r="M21" s="31" t="e">
        <v>#N/A</v>
      </c>
      <c r="N21" s="17" t="e">
        <v>#N/A</v>
      </c>
      <c r="O21" s="31" t="e">
        <v>#N/A</v>
      </c>
      <c r="P21" s="12">
        <f t="shared" si="0"/>
        <v>0.4572</v>
      </c>
      <c r="Q21" s="12">
        <f t="shared" si="1"/>
        <v>0.35559999999999997</v>
      </c>
      <c r="R21" s="84" t="e">
        <f t="shared" si="2"/>
        <v>#N/A</v>
      </c>
      <c r="S21" s="12" t="e">
        <f t="shared" si="3"/>
        <v>#N/A</v>
      </c>
      <c r="T21" s="84" t="e">
        <f t="shared" si="8"/>
        <v>#N/A</v>
      </c>
    </row>
    <row r="22" spans="1:20" x14ac:dyDescent="0.25">
      <c r="A22" s="13">
        <f t="shared" si="9"/>
        <v>39688</v>
      </c>
      <c r="B22" s="14">
        <v>2008</v>
      </c>
      <c r="C22" s="14">
        <v>241</v>
      </c>
      <c r="D22" s="43" t="s">
        <v>81</v>
      </c>
      <c r="E22" s="43">
        <v>7</v>
      </c>
      <c r="F22" s="63">
        <v>1</v>
      </c>
      <c r="G22" s="15" t="s">
        <v>50</v>
      </c>
      <c r="H22" s="15">
        <v>16</v>
      </c>
      <c r="I22" s="46">
        <v>22</v>
      </c>
      <c r="J22" s="46">
        <v>17</v>
      </c>
      <c r="K22" s="31">
        <v>12475.34</v>
      </c>
      <c r="L22" s="47">
        <v>111.5</v>
      </c>
      <c r="M22" s="31">
        <v>111.1</v>
      </c>
      <c r="N22" s="12">
        <v>72.599999999999994</v>
      </c>
      <c r="O22" s="31">
        <v>50</v>
      </c>
      <c r="P22" s="12">
        <f t="shared" si="0"/>
        <v>0.55879999999999996</v>
      </c>
      <c r="Q22" s="12">
        <f t="shared" si="1"/>
        <v>0.43179999999999996</v>
      </c>
      <c r="R22" s="84">
        <f t="shared" si="2"/>
        <v>11.188645739910314</v>
      </c>
      <c r="S22" s="12">
        <f t="shared" si="3"/>
        <v>1.2475339999999999</v>
      </c>
      <c r="T22" s="84">
        <f t="shared" si="8"/>
        <v>295.2</v>
      </c>
    </row>
    <row r="23" spans="1:20" x14ac:dyDescent="0.25">
      <c r="A23" s="13">
        <f t="shared" si="9"/>
        <v>39688</v>
      </c>
      <c r="B23" s="14">
        <v>2008</v>
      </c>
      <c r="C23" s="14">
        <v>241</v>
      </c>
      <c r="D23" s="43" t="s">
        <v>81</v>
      </c>
      <c r="E23" s="43">
        <v>8</v>
      </c>
      <c r="F23" s="63">
        <v>1</v>
      </c>
      <c r="G23" s="15" t="s">
        <v>50</v>
      </c>
      <c r="H23" s="15">
        <v>11</v>
      </c>
      <c r="I23" s="46">
        <v>17</v>
      </c>
      <c r="J23" s="46">
        <v>13</v>
      </c>
      <c r="K23" s="31">
        <v>4492.1099999999997</v>
      </c>
      <c r="L23" s="47">
        <v>48.2</v>
      </c>
      <c r="M23" s="31">
        <v>38.700000000000003</v>
      </c>
      <c r="N23" s="12">
        <v>38.1</v>
      </c>
      <c r="O23" s="31">
        <v>32</v>
      </c>
      <c r="P23" s="12">
        <f t="shared" si="0"/>
        <v>0.43179999999999996</v>
      </c>
      <c r="Q23" s="12">
        <f t="shared" si="1"/>
        <v>0.33019999999999999</v>
      </c>
      <c r="R23" s="84">
        <f t="shared" si="2"/>
        <v>9.3197302904564303</v>
      </c>
      <c r="S23" s="12">
        <f t="shared" si="3"/>
        <v>0.44921099999999997</v>
      </c>
      <c r="T23" s="84">
        <f t="shared" si="8"/>
        <v>125</v>
      </c>
    </row>
    <row r="24" spans="1:20" x14ac:dyDescent="0.25">
      <c r="A24" s="13">
        <f t="shared" si="9"/>
        <v>39688</v>
      </c>
      <c r="B24" s="14">
        <v>2008</v>
      </c>
      <c r="C24" s="14">
        <v>241</v>
      </c>
      <c r="D24" s="43" t="s">
        <v>81</v>
      </c>
      <c r="E24" s="43">
        <v>9</v>
      </c>
      <c r="F24" s="63">
        <v>1</v>
      </c>
      <c r="G24" s="15" t="s">
        <v>50</v>
      </c>
      <c r="H24" s="15">
        <v>17</v>
      </c>
      <c r="I24" s="46">
        <v>20</v>
      </c>
      <c r="J24" s="46">
        <v>17</v>
      </c>
      <c r="K24" s="31">
        <v>10269</v>
      </c>
      <c r="L24" s="47">
        <v>90.1</v>
      </c>
      <c r="M24" s="31">
        <v>79.8</v>
      </c>
      <c r="N24" s="12">
        <v>55.1</v>
      </c>
      <c r="O24" s="31">
        <v>47</v>
      </c>
      <c r="P24" s="12">
        <f t="shared" si="0"/>
        <v>0.50800000000000001</v>
      </c>
      <c r="Q24" s="12">
        <f t="shared" si="1"/>
        <v>0.43179999999999996</v>
      </c>
      <c r="R24" s="84">
        <f t="shared" si="2"/>
        <v>11.397336293007768</v>
      </c>
      <c r="S24" s="12">
        <f t="shared" si="3"/>
        <v>1.0268999999999999</v>
      </c>
      <c r="T24" s="84">
        <f t="shared" si="8"/>
        <v>224.99999999999997</v>
      </c>
    </row>
    <row r="25" spans="1:20" x14ac:dyDescent="0.25">
      <c r="A25" s="13">
        <f t="shared" si="9"/>
        <v>39688</v>
      </c>
      <c r="B25" s="14">
        <v>2008</v>
      </c>
      <c r="C25" s="14">
        <v>241</v>
      </c>
      <c r="D25" s="43" t="s">
        <v>67</v>
      </c>
      <c r="E25" s="43">
        <v>8</v>
      </c>
      <c r="F25" s="63">
        <v>1</v>
      </c>
      <c r="G25" s="17" t="s">
        <v>50</v>
      </c>
      <c r="H25" s="15">
        <v>15</v>
      </c>
      <c r="I25" s="47">
        <v>19</v>
      </c>
      <c r="J25" s="46">
        <v>16</v>
      </c>
      <c r="K25" s="31" t="e">
        <v>#N/A</v>
      </c>
      <c r="L25" s="47" t="e">
        <v>#N/A</v>
      </c>
      <c r="M25" s="31" t="e">
        <v>#N/A</v>
      </c>
      <c r="N25" s="17" t="e">
        <v>#N/A</v>
      </c>
      <c r="O25" s="31" t="e">
        <v>#N/A</v>
      </c>
      <c r="P25" s="12">
        <f t="shared" si="0"/>
        <v>0.48259999999999997</v>
      </c>
      <c r="Q25" s="12">
        <f t="shared" si="1"/>
        <v>0.40639999999999998</v>
      </c>
      <c r="R25" s="84" t="e">
        <f t="shared" si="2"/>
        <v>#N/A</v>
      </c>
      <c r="S25" s="12" t="e">
        <f t="shared" si="3"/>
        <v>#N/A</v>
      </c>
      <c r="T25" s="84" t="e">
        <f t="shared" si="8"/>
        <v>#N/A</v>
      </c>
    </row>
    <row r="26" spans="1:20" x14ac:dyDescent="0.25">
      <c r="A26" s="13">
        <f t="shared" ref="A26" si="10">DATE(B26,1,C26)</f>
        <v>39714</v>
      </c>
      <c r="B26" s="14">
        <v>2008</v>
      </c>
      <c r="C26" s="14">
        <v>267</v>
      </c>
      <c r="D26" s="43" t="s">
        <v>80</v>
      </c>
      <c r="E26" s="43">
        <v>2</v>
      </c>
      <c r="F26" s="63">
        <v>1</v>
      </c>
      <c r="G26" s="17" t="s">
        <v>51</v>
      </c>
      <c r="H26" s="15">
        <v>13</v>
      </c>
      <c r="I26" s="47">
        <v>22</v>
      </c>
      <c r="J26" s="46">
        <v>18</v>
      </c>
      <c r="K26" s="31">
        <v>6458.23</v>
      </c>
      <c r="L26" s="47">
        <v>65.400000000000006</v>
      </c>
      <c r="M26" s="46">
        <v>167.5</v>
      </c>
      <c r="N26" s="12">
        <v>68.400000000000006</v>
      </c>
      <c r="O26" s="31">
        <v>42</v>
      </c>
      <c r="P26" s="12">
        <f t="shared" si="0"/>
        <v>0.55879999999999996</v>
      </c>
      <c r="Q26" s="12">
        <f t="shared" si="1"/>
        <v>0.4572</v>
      </c>
      <c r="R26" s="84">
        <f t="shared" si="2"/>
        <v>9.8749694189602444</v>
      </c>
      <c r="S26" s="12">
        <f t="shared" si="3"/>
        <v>0.64582299999999992</v>
      </c>
      <c r="T26" s="84">
        <f t="shared" si="8"/>
        <v>301.3</v>
      </c>
    </row>
    <row r="27" spans="1:20" x14ac:dyDescent="0.25">
      <c r="A27" s="13">
        <f t="shared" ref="A27:A33" si="11">DATE(B27,1,C27)</f>
        <v>39714</v>
      </c>
      <c r="B27" s="14">
        <v>2008</v>
      </c>
      <c r="C27" s="14">
        <v>267</v>
      </c>
      <c r="D27" s="43" t="s">
        <v>80</v>
      </c>
      <c r="E27" s="43">
        <v>3</v>
      </c>
      <c r="F27" s="63">
        <v>1</v>
      </c>
      <c r="G27" s="17" t="s">
        <v>51</v>
      </c>
      <c r="H27" s="15">
        <v>18</v>
      </c>
      <c r="I27" s="47">
        <v>21</v>
      </c>
      <c r="J27" s="46">
        <v>18</v>
      </c>
      <c r="K27" s="31">
        <v>10235.200000000001</v>
      </c>
      <c r="L27" s="47">
        <v>98.5</v>
      </c>
      <c r="M27" s="31">
        <v>188.6</v>
      </c>
      <c r="N27" s="17">
        <v>65.2</v>
      </c>
      <c r="O27" s="31">
        <v>38</v>
      </c>
      <c r="P27" s="12">
        <f t="shared" si="0"/>
        <v>0.53339999999999999</v>
      </c>
      <c r="Q27" s="12">
        <f t="shared" si="1"/>
        <v>0.4572</v>
      </c>
      <c r="R27" s="84">
        <f t="shared" si="2"/>
        <v>10.391065989847716</v>
      </c>
      <c r="S27" s="12">
        <f t="shared" si="3"/>
        <v>1.02352</v>
      </c>
      <c r="T27" s="84">
        <f t="shared" si="8"/>
        <v>352.3</v>
      </c>
    </row>
    <row r="28" spans="1:20" x14ac:dyDescent="0.25">
      <c r="A28" s="13">
        <f t="shared" si="11"/>
        <v>39714</v>
      </c>
      <c r="B28" s="14">
        <v>2008</v>
      </c>
      <c r="C28" s="14">
        <v>267</v>
      </c>
      <c r="D28" s="43" t="s">
        <v>80</v>
      </c>
      <c r="E28" s="43">
        <v>4</v>
      </c>
      <c r="F28" s="63">
        <v>1</v>
      </c>
      <c r="G28" s="17" t="s">
        <v>51</v>
      </c>
      <c r="H28" s="15">
        <v>16</v>
      </c>
      <c r="I28" s="47">
        <v>20</v>
      </c>
      <c r="J28" s="46">
        <v>16</v>
      </c>
      <c r="K28" s="31">
        <v>5853.2</v>
      </c>
      <c r="L28" s="47">
        <v>57.6</v>
      </c>
      <c r="M28" s="50">
        <v>148.6</v>
      </c>
      <c r="N28" s="12">
        <v>68.900000000000006</v>
      </c>
      <c r="O28" s="31">
        <v>38</v>
      </c>
      <c r="P28" s="12">
        <f t="shared" si="0"/>
        <v>0.50800000000000001</v>
      </c>
      <c r="Q28" s="12">
        <f t="shared" si="1"/>
        <v>0.40639999999999998</v>
      </c>
      <c r="R28" s="84">
        <f t="shared" si="2"/>
        <v>10.161805555555555</v>
      </c>
      <c r="S28" s="12">
        <f t="shared" si="3"/>
        <v>0.58531999999999995</v>
      </c>
      <c r="T28" s="84">
        <f t="shared" si="8"/>
        <v>275.10000000000002</v>
      </c>
    </row>
    <row r="29" spans="1:20" x14ac:dyDescent="0.25">
      <c r="A29" s="13">
        <f t="shared" si="11"/>
        <v>39714</v>
      </c>
      <c r="B29" s="14">
        <v>2008</v>
      </c>
      <c r="C29" s="14">
        <v>267</v>
      </c>
      <c r="D29" s="43" t="s">
        <v>66</v>
      </c>
      <c r="E29" s="43">
        <v>3</v>
      </c>
      <c r="F29" s="63">
        <v>1</v>
      </c>
      <c r="G29" s="17" t="s">
        <v>51</v>
      </c>
      <c r="H29" s="15">
        <v>15</v>
      </c>
      <c r="I29" s="47">
        <v>22</v>
      </c>
      <c r="J29" s="46">
        <v>18</v>
      </c>
      <c r="K29" s="31" t="e">
        <v>#N/A</v>
      </c>
      <c r="L29" s="47" t="e">
        <v>#N/A</v>
      </c>
      <c r="M29" s="31" t="e">
        <v>#N/A</v>
      </c>
      <c r="N29" s="17" t="e">
        <v>#N/A</v>
      </c>
      <c r="O29" s="31" t="e">
        <v>#N/A</v>
      </c>
      <c r="P29" s="12">
        <f t="shared" si="0"/>
        <v>0.55879999999999996</v>
      </c>
      <c r="Q29" s="12">
        <f t="shared" si="1"/>
        <v>0.4572</v>
      </c>
      <c r="R29" s="84" t="e">
        <f t="shared" si="2"/>
        <v>#N/A</v>
      </c>
      <c r="S29" s="12" t="e">
        <f t="shared" si="3"/>
        <v>#N/A</v>
      </c>
      <c r="T29" s="84" t="e">
        <f t="shared" si="8"/>
        <v>#N/A</v>
      </c>
    </row>
    <row r="30" spans="1:20" ht="13.5" customHeight="1" x14ac:dyDescent="0.25">
      <c r="A30" s="13">
        <f t="shared" si="11"/>
        <v>39714</v>
      </c>
      <c r="B30" s="14">
        <v>2008</v>
      </c>
      <c r="C30" s="14">
        <v>267</v>
      </c>
      <c r="D30" s="43" t="s">
        <v>81</v>
      </c>
      <c r="E30" s="43">
        <v>7</v>
      </c>
      <c r="F30" s="63">
        <v>1</v>
      </c>
      <c r="G30" s="15" t="s">
        <v>51</v>
      </c>
      <c r="H30" s="15">
        <v>12</v>
      </c>
      <c r="I30" s="46">
        <v>27</v>
      </c>
      <c r="J30" s="46">
        <v>25</v>
      </c>
      <c r="K30" s="31">
        <v>9854.23</v>
      </c>
      <c r="L30" s="47">
        <v>88.8</v>
      </c>
      <c r="M30" s="31">
        <v>195.7</v>
      </c>
      <c r="N30" s="12">
        <v>87.4</v>
      </c>
      <c r="O30" s="31">
        <v>51</v>
      </c>
      <c r="P30" s="12">
        <f t="shared" si="0"/>
        <v>0.68579999999999997</v>
      </c>
      <c r="Q30" s="12">
        <f t="shared" si="1"/>
        <v>0.63500000000000001</v>
      </c>
      <c r="R30" s="84">
        <f t="shared" si="2"/>
        <v>11.097105855855855</v>
      </c>
      <c r="S30" s="12">
        <f t="shared" si="3"/>
        <v>0.98542299999999994</v>
      </c>
      <c r="T30" s="84">
        <f t="shared" si="8"/>
        <v>371.9</v>
      </c>
    </row>
    <row r="31" spans="1:20" x14ac:dyDescent="0.25">
      <c r="A31" s="13">
        <f t="shared" si="11"/>
        <v>39714</v>
      </c>
      <c r="B31" s="14">
        <v>2008</v>
      </c>
      <c r="C31" s="14">
        <v>267</v>
      </c>
      <c r="D31" s="43" t="s">
        <v>81</v>
      </c>
      <c r="E31" s="43">
        <v>8</v>
      </c>
      <c r="F31" s="63">
        <v>1</v>
      </c>
      <c r="G31" s="15" t="s">
        <v>51</v>
      </c>
      <c r="H31" s="15">
        <v>15</v>
      </c>
      <c r="I31" s="46">
        <v>26</v>
      </c>
      <c r="J31" s="46">
        <v>20</v>
      </c>
      <c r="K31" s="31">
        <v>7854.6</v>
      </c>
      <c r="L31" s="47">
        <v>76.400000000000006</v>
      </c>
      <c r="M31" s="31">
        <v>172.3</v>
      </c>
      <c r="N31" s="17">
        <v>83.7</v>
      </c>
      <c r="O31" s="31">
        <v>48</v>
      </c>
      <c r="P31" s="12">
        <f t="shared" si="0"/>
        <v>0.66039999999999999</v>
      </c>
      <c r="Q31" s="12">
        <f t="shared" si="1"/>
        <v>0.50800000000000001</v>
      </c>
      <c r="R31" s="84">
        <f t="shared" si="2"/>
        <v>10.280890052356021</v>
      </c>
      <c r="S31" s="12">
        <f t="shared" si="3"/>
        <v>0.78546000000000005</v>
      </c>
      <c r="T31" s="84">
        <f t="shared" si="8"/>
        <v>332.40000000000003</v>
      </c>
    </row>
    <row r="32" spans="1:20" x14ac:dyDescent="0.25">
      <c r="A32" s="13">
        <f t="shared" si="11"/>
        <v>39714</v>
      </c>
      <c r="B32" s="14">
        <v>2008</v>
      </c>
      <c r="C32" s="14">
        <v>267</v>
      </c>
      <c r="D32" s="43" t="s">
        <v>81</v>
      </c>
      <c r="E32" s="43">
        <v>9</v>
      </c>
      <c r="F32" s="63">
        <v>1</v>
      </c>
      <c r="G32" s="15" t="s">
        <v>51</v>
      </c>
      <c r="H32" s="15">
        <v>9</v>
      </c>
      <c r="I32" s="46">
        <v>26</v>
      </c>
      <c r="J32" s="46">
        <v>19</v>
      </c>
      <c r="K32" s="31">
        <v>6154.3</v>
      </c>
      <c r="L32" s="47">
        <v>60.5</v>
      </c>
      <c r="M32" s="46">
        <v>171.5</v>
      </c>
      <c r="N32" s="12">
        <v>102.6</v>
      </c>
      <c r="O32" s="31">
        <v>60</v>
      </c>
      <c r="P32" s="12">
        <f t="shared" si="0"/>
        <v>0.66039999999999999</v>
      </c>
      <c r="Q32" s="12">
        <f t="shared" si="1"/>
        <v>0.48259999999999997</v>
      </c>
      <c r="R32" s="84">
        <f t="shared" si="2"/>
        <v>10.172396694214877</v>
      </c>
      <c r="S32" s="12">
        <f t="shared" si="3"/>
        <v>0.61543000000000003</v>
      </c>
      <c r="T32" s="84">
        <f t="shared" si="8"/>
        <v>334.6</v>
      </c>
    </row>
    <row r="33" spans="1:20" x14ac:dyDescent="0.25">
      <c r="A33" s="13">
        <f t="shared" si="11"/>
        <v>39714</v>
      </c>
      <c r="B33" s="14">
        <v>2008</v>
      </c>
      <c r="C33" s="14">
        <v>267</v>
      </c>
      <c r="D33" s="43" t="s">
        <v>67</v>
      </c>
      <c r="E33" s="43">
        <v>8</v>
      </c>
      <c r="F33" s="63">
        <v>1</v>
      </c>
      <c r="G33" s="15" t="s">
        <v>51</v>
      </c>
      <c r="H33" s="15">
        <v>15</v>
      </c>
      <c r="I33" s="46">
        <v>26</v>
      </c>
      <c r="J33" s="46">
        <v>20</v>
      </c>
      <c r="K33" s="31" t="e">
        <v>#N/A</v>
      </c>
      <c r="L33" s="47" t="e">
        <v>#N/A</v>
      </c>
      <c r="M33" s="31" t="e">
        <v>#N/A</v>
      </c>
      <c r="N33" s="17" t="e">
        <v>#N/A</v>
      </c>
      <c r="O33" s="31" t="e">
        <v>#N/A</v>
      </c>
      <c r="P33" s="12">
        <f t="shared" si="0"/>
        <v>0.66039999999999999</v>
      </c>
      <c r="Q33" s="12">
        <f t="shared" si="1"/>
        <v>0.50800000000000001</v>
      </c>
      <c r="R33" s="84" t="e">
        <f t="shared" si="2"/>
        <v>#N/A</v>
      </c>
      <c r="S33" s="12" t="e">
        <f t="shared" si="3"/>
        <v>#N/A</v>
      </c>
      <c r="T33" s="84" t="e">
        <f t="shared" si="8"/>
        <v>#N/A</v>
      </c>
    </row>
    <row r="34" spans="1:20" x14ac:dyDescent="0.25">
      <c r="A34" s="13">
        <f t="shared" ref="A34" si="12">DATE(B34,1,C34)</f>
        <v>39728</v>
      </c>
      <c r="B34" s="14">
        <v>2008</v>
      </c>
      <c r="C34" s="14">
        <v>281</v>
      </c>
      <c r="D34" s="43" t="s">
        <v>80</v>
      </c>
      <c r="E34" s="43">
        <v>2</v>
      </c>
      <c r="F34" s="63">
        <v>1</v>
      </c>
      <c r="G34" s="15" t="s">
        <v>52</v>
      </c>
      <c r="H34" s="15">
        <v>16</v>
      </c>
      <c r="I34" s="31">
        <v>22</v>
      </c>
      <c r="J34" s="46">
        <v>11</v>
      </c>
      <c r="K34" s="102">
        <v>7465.38</v>
      </c>
      <c r="L34" s="47">
        <v>70.2</v>
      </c>
      <c r="M34" s="31">
        <v>178.3</v>
      </c>
      <c r="N34" s="1">
        <v>167.3</v>
      </c>
      <c r="O34" s="31">
        <v>55</v>
      </c>
      <c r="P34" s="12">
        <f t="shared" si="0"/>
        <v>0.55879999999999996</v>
      </c>
      <c r="Q34" s="12">
        <f t="shared" si="1"/>
        <v>0.27939999999999998</v>
      </c>
      <c r="R34" s="84">
        <f t="shared" si="2"/>
        <v>10.634444444444446</v>
      </c>
      <c r="S34" s="12">
        <f t="shared" si="3"/>
        <v>0.74653800000000003</v>
      </c>
      <c r="T34" s="84">
        <f t="shared" si="8"/>
        <v>415.8</v>
      </c>
    </row>
    <row r="35" spans="1:20" x14ac:dyDescent="0.25">
      <c r="A35" s="13">
        <f t="shared" ref="A35" si="13">DATE(B35,1,C35)</f>
        <v>39728</v>
      </c>
      <c r="B35" s="14">
        <v>2008</v>
      </c>
      <c r="C35" s="14">
        <v>281</v>
      </c>
      <c r="D35" s="43" t="s">
        <v>80</v>
      </c>
      <c r="E35" s="43">
        <v>3</v>
      </c>
      <c r="F35" s="63">
        <v>1</v>
      </c>
      <c r="G35" s="15" t="s">
        <v>52</v>
      </c>
      <c r="H35" s="15">
        <v>15</v>
      </c>
      <c r="I35" s="31">
        <v>21</v>
      </c>
      <c r="J35" s="46">
        <v>12</v>
      </c>
      <c r="K35" s="102">
        <v>4956.4799999999996</v>
      </c>
      <c r="L35" s="47">
        <v>48</v>
      </c>
      <c r="M35" s="31">
        <v>163.1</v>
      </c>
      <c r="N35" s="1">
        <v>162.80000000000001</v>
      </c>
      <c r="O35" s="31">
        <v>43</v>
      </c>
      <c r="P35" s="12">
        <f t="shared" si="0"/>
        <v>0.53339999999999999</v>
      </c>
      <c r="Q35" s="12">
        <f t="shared" si="1"/>
        <v>0.30479999999999996</v>
      </c>
      <c r="R35" s="84">
        <f t="shared" si="2"/>
        <v>10.325999999999999</v>
      </c>
      <c r="S35" s="12">
        <f t="shared" si="3"/>
        <v>0.49564799999999998</v>
      </c>
      <c r="T35" s="84">
        <f t="shared" si="8"/>
        <v>373.9</v>
      </c>
    </row>
    <row r="36" spans="1:20" x14ac:dyDescent="0.25">
      <c r="A36" s="13">
        <f t="shared" ref="A36:A41" si="14">DATE(B36,1,C36)</f>
        <v>39728</v>
      </c>
      <c r="B36" s="14">
        <v>2008</v>
      </c>
      <c r="C36" s="14">
        <v>281</v>
      </c>
      <c r="D36" s="43" t="s">
        <v>80</v>
      </c>
      <c r="E36" s="43">
        <v>4</v>
      </c>
      <c r="F36" s="63">
        <v>1</v>
      </c>
      <c r="G36" s="15" t="s">
        <v>52</v>
      </c>
      <c r="H36" s="15">
        <v>14</v>
      </c>
      <c r="I36" s="31">
        <v>21</v>
      </c>
      <c r="J36" s="46">
        <v>14</v>
      </c>
      <c r="K36" s="102">
        <v>6380.34</v>
      </c>
      <c r="L36" s="47">
        <v>64.099999999999994</v>
      </c>
      <c r="M36" s="31">
        <v>181.5</v>
      </c>
      <c r="N36" s="1">
        <v>232</v>
      </c>
      <c r="O36" s="31">
        <v>61</v>
      </c>
      <c r="P36" s="12">
        <f t="shared" si="0"/>
        <v>0.53339999999999999</v>
      </c>
      <c r="Q36" s="12">
        <f t="shared" si="1"/>
        <v>0.35559999999999997</v>
      </c>
      <c r="R36" s="84">
        <f t="shared" si="2"/>
        <v>9.9537285491419674</v>
      </c>
      <c r="S36" s="12">
        <f t="shared" si="3"/>
        <v>0.63803399999999999</v>
      </c>
      <c r="T36" s="84">
        <f t="shared" si="8"/>
        <v>477.6</v>
      </c>
    </row>
    <row r="37" spans="1:20" x14ac:dyDescent="0.25">
      <c r="A37" s="13">
        <f t="shared" si="14"/>
        <v>39728</v>
      </c>
      <c r="B37" s="14">
        <v>2008</v>
      </c>
      <c r="C37" s="14">
        <v>281</v>
      </c>
      <c r="D37" s="44" t="s">
        <v>66</v>
      </c>
      <c r="E37" s="43">
        <v>3</v>
      </c>
      <c r="F37" s="63">
        <v>1</v>
      </c>
      <c r="G37" s="17" t="s">
        <v>52</v>
      </c>
      <c r="H37" s="15">
        <v>15</v>
      </c>
      <c r="I37" s="31">
        <v>22</v>
      </c>
      <c r="J37" s="46">
        <v>18</v>
      </c>
      <c r="K37" s="31" t="e">
        <v>#N/A</v>
      </c>
      <c r="L37" s="47" t="e">
        <v>#N/A</v>
      </c>
      <c r="M37" s="31" t="e">
        <v>#N/A</v>
      </c>
      <c r="N37" s="17" t="e">
        <v>#N/A</v>
      </c>
      <c r="O37" s="31" t="e">
        <v>#N/A</v>
      </c>
      <c r="P37" s="12">
        <f t="shared" si="0"/>
        <v>0.55879999999999996</v>
      </c>
      <c r="Q37" s="12">
        <f t="shared" si="1"/>
        <v>0.4572</v>
      </c>
      <c r="R37" s="84" t="e">
        <f t="shared" si="2"/>
        <v>#N/A</v>
      </c>
      <c r="S37" s="12" t="e">
        <f t="shared" si="3"/>
        <v>#N/A</v>
      </c>
      <c r="T37" s="84" t="e">
        <f t="shared" si="8"/>
        <v>#N/A</v>
      </c>
    </row>
    <row r="38" spans="1:20" x14ac:dyDescent="0.25">
      <c r="A38" s="13">
        <f t="shared" si="14"/>
        <v>39728</v>
      </c>
      <c r="B38" s="14">
        <v>2008</v>
      </c>
      <c r="C38" s="14">
        <v>281</v>
      </c>
      <c r="D38" s="43" t="s">
        <v>81</v>
      </c>
      <c r="E38" s="43">
        <v>7</v>
      </c>
      <c r="F38" s="63">
        <v>1</v>
      </c>
      <c r="G38" s="17" t="s">
        <v>52</v>
      </c>
      <c r="H38" s="15">
        <v>16</v>
      </c>
      <c r="I38" s="31">
        <v>23</v>
      </c>
      <c r="J38" s="46">
        <v>19</v>
      </c>
      <c r="K38" s="102">
        <v>6878.24</v>
      </c>
      <c r="L38" s="47">
        <v>66.8</v>
      </c>
      <c r="M38" s="31">
        <v>191.4</v>
      </c>
      <c r="N38" s="1">
        <v>222.3</v>
      </c>
      <c r="O38" s="31">
        <v>61</v>
      </c>
      <c r="P38" s="12">
        <f t="shared" si="0"/>
        <v>0.58419999999999994</v>
      </c>
      <c r="Q38" s="12">
        <f t="shared" si="1"/>
        <v>0.48259999999999997</v>
      </c>
      <c r="R38" s="84">
        <f t="shared" si="2"/>
        <v>10.296766467065869</v>
      </c>
      <c r="S38" s="12">
        <f t="shared" si="3"/>
        <v>0.68782399999999999</v>
      </c>
      <c r="T38" s="84">
        <f t="shared" si="8"/>
        <v>480.5</v>
      </c>
    </row>
    <row r="39" spans="1:20" x14ac:dyDescent="0.25">
      <c r="A39" s="13">
        <f t="shared" si="14"/>
        <v>39728</v>
      </c>
      <c r="B39" s="14">
        <v>2008</v>
      </c>
      <c r="C39" s="14">
        <v>281</v>
      </c>
      <c r="D39" s="43" t="s">
        <v>81</v>
      </c>
      <c r="E39" s="43">
        <v>8</v>
      </c>
      <c r="F39" s="63">
        <v>1</v>
      </c>
      <c r="G39" s="17" t="s">
        <v>52</v>
      </c>
      <c r="H39" s="15">
        <v>12</v>
      </c>
      <c r="I39" s="31">
        <v>26</v>
      </c>
      <c r="J39" s="46">
        <v>24</v>
      </c>
      <c r="K39" s="102">
        <v>9047.76</v>
      </c>
      <c r="L39" s="47">
        <v>84.8</v>
      </c>
      <c r="M39" s="31">
        <v>225.8</v>
      </c>
      <c r="N39" s="1">
        <v>184.5</v>
      </c>
      <c r="O39" s="31">
        <v>63</v>
      </c>
      <c r="P39" s="12">
        <f t="shared" si="0"/>
        <v>0.66039999999999999</v>
      </c>
      <c r="Q39" s="12">
        <f t="shared" si="1"/>
        <v>0.60959999999999992</v>
      </c>
      <c r="R39" s="84">
        <f t="shared" si="2"/>
        <v>10.669528301886793</v>
      </c>
      <c r="S39" s="12">
        <f t="shared" si="3"/>
        <v>0.90477600000000002</v>
      </c>
      <c r="T39" s="84">
        <f t="shared" si="8"/>
        <v>495.1</v>
      </c>
    </row>
    <row r="40" spans="1:20" x14ac:dyDescent="0.25">
      <c r="A40" s="13">
        <f t="shared" si="14"/>
        <v>39728</v>
      </c>
      <c r="B40" s="14">
        <v>2008</v>
      </c>
      <c r="C40" s="14">
        <v>281</v>
      </c>
      <c r="D40" s="43" t="s">
        <v>81</v>
      </c>
      <c r="E40" s="43">
        <v>9</v>
      </c>
      <c r="F40" s="63">
        <v>1</v>
      </c>
      <c r="G40" s="17" t="s">
        <v>52</v>
      </c>
      <c r="H40" s="15">
        <v>13</v>
      </c>
      <c r="I40" s="31">
        <v>27</v>
      </c>
      <c r="J40" s="46">
        <v>24</v>
      </c>
      <c r="K40" s="102">
        <v>7024.12</v>
      </c>
      <c r="L40" s="47">
        <v>59.6</v>
      </c>
      <c r="M40" s="31">
        <v>228.2</v>
      </c>
      <c r="N40" s="1">
        <v>235.7</v>
      </c>
      <c r="O40" s="31">
        <v>68</v>
      </c>
      <c r="P40" s="12">
        <f t="shared" si="0"/>
        <v>0.68579999999999997</v>
      </c>
      <c r="Q40" s="12">
        <f t="shared" si="1"/>
        <v>0.60959999999999992</v>
      </c>
      <c r="R40" s="84">
        <f t="shared" si="2"/>
        <v>11.785436241610739</v>
      </c>
      <c r="S40" s="12">
        <f t="shared" si="3"/>
        <v>0.70241200000000004</v>
      </c>
      <c r="T40" s="84">
        <f t="shared" si="8"/>
        <v>523.5</v>
      </c>
    </row>
    <row r="41" spans="1:20" x14ac:dyDescent="0.25">
      <c r="A41" s="13">
        <f t="shared" si="14"/>
        <v>39728</v>
      </c>
      <c r="B41" s="14">
        <v>2008</v>
      </c>
      <c r="C41" s="14">
        <v>281</v>
      </c>
      <c r="D41" s="45" t="s">
        <v>67</v>
      </c>
      <c r="E41" s="43">
        <v>8</v>
      </c>
      <c r="F41" s="63">
        <v>1</v>
      </c>
      <c r="G41" s="17" t="s">
        <v>52</v>
      </c>
      <c r="H41" s="15">
        <v>15</v>
      </c>
      <c r="I41" s="31">
        <v>25</v>
      </c>
      <c r="J41" s="46">
        <v>22</v>
      </c>
      <c r="K41" s="31" t="e">
        <v>#N/A</v>
      </c>
      <c r="L41" s="47" t="e">
        <v>#N/A</v>
      </c>
      <c r="M41" s="31" t="e">
        <v>#N/A</v>
      </c>
      <c r="N41" s="17" t="e">
        <v>#N/A</v>
      </c>
      <c r="O41" s="31" t="e">
        <v>#N/A</v>
      </c>
      <c r="P41" s="12">
        <f t="shared" si="0"/>
        <v>0.63500000000000001</v>
      </c>
      <c r="Q41" s="12">
        <f t="shared" si="1"/>
        <v>0.55879999999999996</v>
      </c>
      <c r="R41" s="84" t="e">
        <f t="shared" si="2"/>
        <v>#N/A</v>
      </c>
      <c r="S41" s="12" t="e">
        <f t="shared" si="3"/>
        <v>#N/A</v>
      </c>
      <c r="T41" s="84" t="e">
        <f t="shared" si="8"/>
        <v>#N/A</v>
      </c>
    </row>
    <row r="42" spans="1:20" x14ac:dyDescent="0.25">
      <c r="A42" s="13">
        <f t="shared" ref="A42" si="15">DATE(B42,1,C42)</f>
        <v>39748</v>
      </c>
      <c r="B42" s="14">
        <v>2008</v>
      </c>
      <c r="C42" s="14">
        <v>301</v>
      </c>
      <c r="D42" s="43" t="s">
        <v>80</v>
      </c>
      <c r="E42" s="43">
        <v>2</v>
      </c>
      <c r="F42" s="63">
        <v>1</v>
      </c>
      <c r="G42" s="14" t="s">
        <v>52</v>
      </c>
      <c r="H42" s="15">
        <v>15</v>
      </c>
      <c r="I42" s="47">
        <v>20</v>
      </c>
      <c r="J42" s="46">
        <v>11</v>
      </c>
      <c r="K42" s="31" t="e">
        <v>#N/A</v>
      </c>
      <c r="L42" s="47" t="e">
        <v>#N/A</v>
      </c>
      <c r="M42" s="46">
        <v>62.3</v>
      </c>
      <c r="N42" s="1">
        <v>196</v>
      </c>
      <c r="O42" s="46">
        <v>46</v>
      </c>
      <c r="P42" s="12">
        <f t="shared" si="0"/>
        <v>0.50800000000000001</v>
      </c>
      <c r="Q42" s="12">
        <f t="shared" si="1"/>
        <v>0.27939999999999998</v>
      </c>
      <c r="R42" s="84" t="e">
        <f t="shared" si="2"/>
        <v>#N/A</v>
      </c>
      <c r="S42" s="12" t="e">
        <f t="shared" si="3"/>
        <v>#N/A</v>
      </c>
      <c r="T42" s="84" t="e">
        <f t="shared" si="8"/>
        <v>#N/A</v>
      </c>
    </row>
    <row r="43" spans="1:20" x14ac:dyDescent="0.25">
      <c r="A43" s="13">
        <f t="shared" ref="A43:A49" si="16">DATE(B43,1,C43)</f>
        <v>39748</v>
      </c>
      <c r="B43" s="14">
        <v>2008</v>
      </c>
      <c r="C43" s="14">
        <v>301</v>
      </c>
      <c r="D43" s="43" t="s">
        <v>80</v>
      </c>
      <c r="E43" s="43">
        <v>3</v>
      </c>
      <c r="F43" s="63">
        <v>1</v>
      </c>
      <c r="G43" s="14" t="s">
        <v>52</v>
      </c>
      <c r="H43" s="15">
        <v>12</v>
      </c>
      <c r="I43" s="47">
        <v>24</v>
      </c>
      <c r="J43" s="46">
        <v>18</v>
      </c>
      <c r="K43" s="31" t="e">
        <v>#N/A</v>
      </c>
      <c r="L43" s="47" t="e">
        <v>#N/A</v>
      </c>
      <c r="M43" s="46">
        <v>117.3</v>
      </c>
      <c r="N43" s="1">
        <v>158</v>
      </c>
      <c r="O43" s="46">
        <v>45</v>
      </c>
      <c r="P43" s="12">
        <f t="shared" si="0"/>
        <v>0.60959999999999992</v>
      </c>
      <c r="Q43" s="12">
        <f t="shared" si="1"/>
        <v>0.4572</v>
      </c>
      <c r="R43" s="84" t="e">
        <f t="shared" si="2"/>
        <v>#N/A</v>
      </c>
      <c r="S43" s="12" t="e">
        <f t="shared" si="3"/>
        <v>#N/A</v>
      </c>
      <c r="T43" s="84" t="e">
        <f t="shared" si="8"/>
        <v>#N/A</v>
      </c>
    </row>
    <row r="44" spans="1:20" x14ac:dyDescent="0.25">
      <c r="A44" s="13">
        <f t="shared" si="16"/>
        <v>39748</v>
      </c>
      <c r="B44" s="14">
        <v>2008</v>
      </c>
      <c r="C44" s="14">
        <v>301</v>
      </c>
      <c r="D44" s="43" t="s">
        <v>80</v>
      </c>
      <c r="E44" s="43">
        <v>4</v>
      </c>
      <c r="F44" s="63">
        <v>1</v>
      </c>
      <c r="G44" s="14" t="s">
        <v>52</v>
      </c>
      <c r="H44" s="15">
        <v>13</v>
      </c>
      <c r="I44" s="47">
        <v>16</v>
      </c>
      <c r="J44" s="46">
        <v>8</v>
      </c>
      <c r="K44" s="31" t="e">
        <v>#N/A</v>
      </c>
      <c r="L44" s="47" t="e">
        <v>#N/A</v>
      </c>
      <c r="M44" s="46">
        <v>52.1</v>
      </c>
      <c r="N44" s="1">
        <v>502.8</v>
      </c>
      <c r="O44" s="46">
        <v>44</v>
      </c>
      <c r="P44" s="12">
        <f t="shared" si="0"/>
        <v>0.40639999999999998</v>
      </c>
      <c r="Q44" s="12">
        <f t="shared" si="1"/>
        <v>0.20319999999999999</v>
      </c>
      <c r="R44" s="84" t="e">
        <f t="shared" si="2"/>
        <v>#N/A</v>
      </c>
      <c r="S44" s="12" t="e">
        <f t="shared" si="3"/>
        <v>#N/A</v>
      </c>
      <c r="T44" s="84" t="e">
        <f t="shared" si="8"/>
        <v>#N/A</v>
      </c>
    </row>
    <row r="45" spans="1:20" x14ac:dyDescent="0.25">
      <c r="A45" s="13">
        <f t="shared" si="16"/>
        <v>39748</v>
      </c>
      <c r="B45" s="14">
        <v>2008</v>
      </c>
      <c r="C45" s="14">
        <v>301</v>
      </c>
      <c r="D45" s="43" t="s">
        <v>66</v>
      </c>
      <c r="E45" s="43">
        <v>3</v>
      </c>
      <c r="F45" s="63">
        <v>1</v>
      </c>
      <c r="G45" s="14" t="s">
        <v>52</v>
      </c>
      <c r="H45" s="15">
        <v>15</v>
      </c>
      <c r="I45" s="47">
        <v>20</v>
      </c>
      <c r="J45" s="46">
        <v>12</v>
      </c>
      <c r="K45" s="31" t="e">
        <v>#N/A</v>
      </c>
      <c r="L45" s="47" t="e">
        <v>#N/A</v>
      </c>
      <c r="M45" s="31" t="e">
        <v>#N/A</v>
      </c>
      <c r="N45" s="17" t="e">
        <v>#N/A</v>
      </c>
      <c r="O45" s="31" t="e">
        <v>#N/A</v>
      </c>
      <c r="P45" s="12">
        <f t="shared" si="0"/>
        <v>0.50800000000000001</v>
      </c>
      <c r="Q45" s="12">
        <f t="shared" si="1"/>
        <v>0.30479999999999996</v>
      </c>
      <c r="R45" s="84" t="e">
        <f t="shared" si="2"/>
        <v>#N/A</v>
      </c>
      <c r="S45" s="12" t="e">
        <f t="shared" si="3"/>
        <v>#N/A</v>
      </c>
      <c r="T45" s="84" t="e">
        <f t="shared" si="8"/>
        <v>#N/A</v>
      </c>
    </row>
    <row r="46" spans="1:20" x14ac:dyDescent="0.25">
      <c r="A46" s="13">
        <f t="shared" si="16"/>
        <v>39748</v>
      </c>
      <c r="B46" s="14">
        <v>2008</v>
      </c>
      <c r="C46" s="14">
        <v>301</v>
      </c>
      <c r="D46" s="43" t="s">
        <v>81</v>
      </c>
      <c r="E46" s="43">
        <v>7</v>
      </c>
      <c r="F46" s="63">
        <v>1</v>
      </c>
      <c r="G46" s="14" t="s">
        <v>52</v>
      </c>
      <c r="H46" s="15">
        <v>15</v>
      </c>
      <c r="I46" s="47">
        <v>18</v>
      </c>
      <c r="J46" s="46">
        <v>6</v>
      </c>
      <c r="K46" s="31" t="e">
        <v>#N/A</v>
      </c>
      <c r="L46" s="47" t="e">
        <v>#N/A</v>
      </c>
      <c r="M46" s="46">
        <v>82.4</v>
      </c>
      <c r="N46" s="1">
        <v>219</v>
      </c>
      <c r="O46" s="31">
        <v>53</v>
      </c>
      <c r="P46" s="12">
        <f t="shared" si="0"/>
        <v>0.4572</v>
      </c>
      <c r="Q46" s="12">
        <f t="shared" si="1"/>
        <v>0.15239999999999998</v>
      </c>
      <c r="R46" s="84" t="e">
        <f t="shared" si="2"/>
        <v>#N/A</v>
      </c>
      <c r="S46" s="12" t="e">
        <f t="shared" si="3"/>
        <v>#N/A</v>
      </c>
      <c r="T46" s="84" t="e">
        <f t="shared" si="8"/>
        <v>#N/A</v>
      </c>
    </row>
    <row r="47" spans="1:20" x14ac:dyDescent="0.25">
      <c r="A47" s="13">
        <f t="shared" si="16"/>
        <v>39748</v>
      </c>
      <c r="B47" s="14">
        <v>2008</v>
      </c>
      <c r="C47" s="14">
        <v>301</v>
      </c>
      <c r="D47" s="43" t="s">
        <v>81</v>
      </c>
      <c r="E47" s="43">
        <v>8</v>
      </c>
      <c r="F47" s="63">
        <v>1</v>
      </c>
      <c r="G47" s="14" t="s">
        <v>52</v>
      </c>
      <c r="H47" s="15">
        <v>15</v>
      </c>
      <c r="I47" s="47">
        <v>15</v>
      </c>
      <c r="J47" s="46">
        <v>8</v>
      </c>
      <c r="K47" s="31" t="e">
        <v>#N/A</v>
      </c>
      <c r="L47" s="47" t="e">
        <v>#N/A</v>
      </c>
      <c r="M47" s="46">
        <v>50.7</v>
      </c>
      <c r="N47" s="1">
        <v>150</v>
      </c>
      <c r="O47" s="46">
        <v>43</v>
      </c>
      <c r="P47" s="12">
        <f t="shared" si="0"/>
        <v>0.38100000000000001</v>
      </c>
      <c r="Q47" s="12">
        <f t="shared" si="1"/>
        <v>0.20319999999999999</v>
      </c>
      <c r="R47" s="84" t="e">
        <f t="shared" si="2"/>
        <v>#N/A</v>
      </c>
      <c r="S47" s="12" t="e">
        <f t="shared" si="3"/>
        <v>#N/A</v>
      </c>
      <c r="T47" s="84" t="e">
        <f t="shared" si="8"/>
        <v>#N/A</v>
      </c>
    </row>
    <row r="48" spans="1:20" x14ac:dyDescent="0.25">
      <c r="A48" s="13">
        <f t="shared" si="16"/>
        <v>39748</v>
      </c>
      <c r="B48" s="14">
        <v>2008</v>
      </c>
      <c r="C48" s="14">
        <v>301</v>
      </c>
      <c r="D48" s="43" t="s">
        <v>81</v>
      </c>
      <c r="E48" s="43">
        <v>9</v>
      </c>
      <c r="F48" s="63">
        <v>1</v>
      </c>
      <c r="G48" s="14" t="s">
        <v>52</v>
      </c>
      <c r="H48" s="15">
        <v>17</v>
      </c>
      <c r="I48" s="47">
        <v>21</v>
      </c>
      <c r="J48" s="46">
        <v>9</v>
      </c>
      <c r="K48" s="31" t="e">
        <v>#N/A</v>
      </c>
      <c r="L48" s="47" t="e">
        <v>#N/A</v>
      </c>
      <c r="M48" s="46">
        <v>78.099999999999994</v>
      </c>
      <c r="N48" s="1">
        <v>237.1</v>
      </c>
      <c r="O48" s="46">
        <v>51</v>
      </c>
      <c r="P48" s="12">
        <f t="shared" si="0"/>
        <v>0.53339999999999999</v>
      </c>
      <c r="Q48" s="12">
        <f t="shared" si="1"/>
        <v>0.2286</v>
      </c>
      <c r="R48" s="84" t="e">
        <f t="shared" si="2"/>
        <v>#N/A</v>
      </c>
      <c r="S48" s="12" t="e">
        <f t="shared" si="3"/>
        <v>#N/A</v>
      </c>
      <c r="T48" s="84" t="e">
        <f t="shared" si="8"/>
        <v>#N/A</v>
      </c>
    </row>
    <row r="49" spans="1:20" x14ac:dyDescent="0.25">
      <c r="A49" s="13">
        <f t="shared" si="16"/>
        <v>39748</v>
      </c>
      <c r="B49" s="14">
        <v>2008</v>
      </c>
      <c r="C49" s="14">
        <v>301</v>
      </c>
      <c r="D49" s="43" t="s">
        <v>67</v>
      </c>
      <c r="E49" s="43">
        <v>8</v>
      </c>
      <c r="F49" s="63">
        <v>1</v>
      </c>
      <c r="G49" s="14" t="s">
        <v>52</v>
      </c>
      <c r="H49" s="15">
        <v>15</v>
      </c>
      <c r="I49" s="47">
        <v>20</v>
      </c>
      <c r="J49" s="46">
        <v>12</v>
      </c>
      <c r="K49" s="31" t="e">
        <v>#N/A</v>
      </c>
      <c r="L49" s="47" t="e">
        <v>#N/A</v>
      </c>
      <c r="M49" s="31" t="e">
        <v>#N/A</v>
      </c>
      <c r="N49" s="17" t="e">
        <v>#N/A</v>
      </c>
      <c r="O49" s="31" t="e">
        <v>#N/A</v>
      </c>
      <c r="P49" s="12">
        <f t="shared" si="0"/>
        <v>0.50800000000000001</v>
      </c>
      <c r="Q49" s="12">
        <f t="shared" si="1"/>
        <v>0.30479999999999996</v>
      </c>
      <c r="R49" s="84" t="e">
        <f t="shared" si="2"/>
        <v>#N/A</v>
      </c>
      <c r="S49" s="12" t="e">
        <f t="shared" si="3"/>
        <v>#N/A</v>
      </c>
      <c r="T49" s="84" t="e">
        <f t="shared" si="8"/>
        <v>#N/A</v>
      </c>
    </row>
    <row r="50" spans="1:20" x14ac:dyDescent="0.25">
      <c r="A50" s="13"/>
      <c r="B50" s="14"/>
      <c r="C50" s="14"/>
      <c r="D50" s="43"/>
      <c r="E50" s="43"/>
      <c r="F50" s="63"/>
      <c r="L50" s="46"/>
      <c r="M50" s="46"/>
      <c r="N50" s="46"/>
    </row>
    <row r="51" spans="1:20" x14ac:dyDescent="0.25">
      <c r="A51" s="13"/>
      <c r="B51" s="14"/>
      <c r="C51" s="14"/>
      <c r="D51" s="43"/>
      <c r="E51" s="43"/>
      <c r="F51" s="63"/>
      <c r="L51" s="46"/>
      <c r="M51" s="46"/>
      <c r="N51" s="46"/>
    </row>
    <row r="52" spans="1:20" x14ac:dyDescent="0.25">
      <c r="A52" s="13"/>
      <c r="B52" s="14"/>
      <c r="C52" s="14"/>
      <c r="D52" s="43"/>
      <c r="E52" s="43"/>
      <c r="F52" s="63"/>
      <c r="L52" s="46"/>
      <c r="M52" s="46"/>
      <c r="N52" s="46"/>
    </row>
    <row r="53" spans="1:20" x14ac:dyDescent="0.25">
      <c r="A53" s="13"/>
      <c r="B53" s="14"/>
      <c r="C53" s="14"/>
      <c r="D53" s="43"/>
      <c r="E53" s="43"/>
      <c r="F53" s="63"/>
      <c r="L53" s="46"/>
    </row>
    <row r="54" spans="1:20" x14ac:dyDescent="0.25">
      <c r="A54" s="13"/>
      <c r="B54" s="14"/>
      <c r="C54" s="14"/>
      <c r="D54" s="43"/>
      <c r="E54" s="43"/>
      <c r="F54" s="63"/>
      <c r="L54" s="46"/>
      <c r="M54" s="46"/>
      <c r="N54" s="46"/>
    </row>
    <row r="55" spans="1:20" x14ac:dyDescent="0.25">
      <c r="A55" s="13"/>
      <c r="B55" s="14"/>
      <c r="C55" s="14"/>
      <c r="D55" s="43"/>
      <c r="E55" s="43"/>
      <c r="F55" s="63"/>
      <c r="L55" s="46"/>
      <c r="M55" s="46"/>
      <c r="N55" s="46"/>
    </row>
    <row r="56" spans="1:20" x14ac:dyDescent="0.25">
      <c r="A56" s="13"/>
      <c r="B56" s="14"/>
      <c r="C56" s="14"/>
      <c r="D56" s="43"/>
      <c r="E56" s="43"/>
      <c r="F56" s="63"/>
      <c r="L56" s="46"/>
      <c r="M56" s="46"/>
      <c r="N56" s="46"/>
    </row>
    <row r="57" spans="1:20" x14ac:dyDescent="0.25">
      <c r="A57" s="13"/>
      <c r="B57" s="14"/>
      <c r="C57" s="14"/>
      <c r="D57" s="43"/>
      <c r="E57" s="43"/>
      <c r="F57" s="63"/>
      <c r="L57" s="46"/>
      <c r="M57" s="46"/>
      <c r="N57" s="46"/>
    </row>
    <row r="58" spans="1:20" x14ac:dyDescent="0.25">
      <c r="A58" s="13"/>
      <c r="B58" s="14"/>
      <c r="C58" s="14"/>
      <c r="D58" s="43"/>
      <c r="E58" s="43"/>
      <c r="F58" s="63"/>
      <c r="L58" s="46"/>
    </row>
    <row r="59" spans="1:20" x14ac:dyDescent="0.25">
      <c r="A59" s="13"/>
      <c r="B59" s="14"/>
      <c r="C59" s="14"/>
      <c r="D59" s="43"/>
      <c r="E59" s="43"/>
      <c r="F59" s="63"/>
      <c r="L59" s="46"/>
      <c r="M59" s="46"/>
      <c r="N59" s="46"/>
    </row>
    <row r="60" spans="1:20" x14ac:dyDescent="0.25">
      <c r="A60" s="13"/>
      <c r="B60" s="14"/>
      <c r="C60" s="14"/>
      <c r="D60" s="43"/>
      <c r="E60" s="43"/>
      <c r="F60" s="63"/>
      <c r="L60" s="46"/>
      <c r="M60" s="46"/>
      <c r="N60" s="46"/>
    </row>
    <row r="61" spans="1:20" x14ac:dyDescent="0.25">
      <c r="A61" s="13"/>
      <c r="B61" s="14"/>
      <c r="C61" s="14"/>
      <c r="D61" s="43"/>
      <c r="E61" s="43"/>
      <c r="F61" s="63"/>
      <c r="L61" s="46"/>
      <c r="M61" s="46"/>
      <c r="N61" s="46"/>
    </row>
    <row r="62" spans="1:20" x14ac:dyDescent="0.25">
      <c r="A62" s="13"/>
      <c r="B62" s="14"/>
      <c r="C62" s="14"/>
      <c r="D62" s="43"/>
      <c r="E62" s="43"/>
      <c r="F62" s="63"/>
      <c r="L62" s="46"/>
      <c r="M62" s="46"/>
      <c r="N62" s="46"/>
    </row>
    <row r="63" spans="1:20" x14ac:dyDescent="0.25">
      <c r="A63" s="13"/>
      <c r="B63" s="14"/>
      <c r="C63" s="14"/>
      <c r="D63" s="43"/>
      <c r="E63" s="43"/>
      <c r="F63" s="63"/>
      <c r="L63" s="46"/>
    </row>
    <row r="64" spans="1:20" x14ac:dyDescent="0.25">
      <c r="A64" s="13"/>
      <c r="B64" s="14"/>
      <c r="C64" s="14"/>
      <c r="D64" s="43"/>
      <c r="E64" s="43"/>
      <c r="F64" s="63"/>
      <c r="L64" s="46"/>
      <c r="M64" s="46"/>
      <c r="N64" s="46"/>
    </row>
    <row r="65" spans="1:14" x14ac:dyDescent="0.25">
      <c r="A65" s="13"/>
      <c r="B65" s="14"/>
      <c r="C65" s="14"/>
      <c r="D65" s="43"/>
      <c r="E65" s="43"/>
      <c r="F65" s="63"/>
      <c r="L65" s="46"/>
      <c r="M65" s="46"/>
      <c r="N65" s="46"/>
    </row>
    <row r="66" spans="1:14" x14ac:dyDescent="0.25">
      <c r="A66" s="13"/>
      <c r="B66" s="14"/>
      <c r="C66" s="14"/>
      <c r="D66" s="43"/>
      <c r="E66" s="43"/>
      <c r="F66" s="63"/>
      <c r="L66" s="46"/>
      <c r="M66" s="46"/>
      <c r="N66" s="46"/>
    </row>
    <row r="67" spans="1:14" x14ac:dyDescent="0.25">
      <c r="A67" s="13"/>
      <c r="B67" s="14"/>
      <c r="C67" s="14"/>
      <c r="D67" s="43"/>
      <c r="E67" s="43"/>
      <c r="F67" s="63"/>
      <c r="L67" s="46"/>
      <c r="M67" s="46"/>
      <c r="N67" s="46"/>
    </row>
    <row r="68" spans="1:14" x14ac:dyDescent="0.25">
      <c r="A68" s="13"/>
      <c r="B68" s="14"/>
      <c r="C68" s="14"/>
      <c r="D68" s="43"/>
      <c r="E68" s="43"/>
      <c r="F68" s="63"/>
      <c r="L68" s="46"/>
    </row>
    <row r="69" spans="1:14" x14ac:dyDescent="0.25">
      <c r="A69" s="13"/>
      <c r="B69" s="14"/>
      <c r="C69" s="14"/>
      <c r="D69" s="43"/>
      <c r="E69" s="43"/>
      <c r="F69" s="63"/>
      <c r="L69" s="46"/>
      <c r="M69" s="46"/>
      <c r="N69" s="46"/>
    </row>
    <row r="70" spans="1:14" x14ac:dyDescent="0.25">
      <c r="A70" s="13"/>
      <c r="B70" s="14"/>
      <c r="C70" s="14"/>
      <c r="D70" s="43"/>
      <c r="E70" s="43"/>
      <c r="F70" s="63"/>
      <c r="L70" s="46"/>
      <c r="M70" s="46"/>
      <c r="N70" s="46"/>
    </row>
    <row r="71" spans="1:14" x14ac:dyDescent="0.25">
      <c r="A71" s="13"/>
      <c r="B71" s="14"/>
      <c r="C71" s="14"/>
      <c r="D71" s="43"/>
      <c r="E71" s="43"/>
      <c r="F71" s="63"/>
      <c r="L71" s="46"/>
      <c r="M71" s="46"/>
      <c r="N71" s="46"/>
    </row>
    <row r="72" spans="1:14" x14ac:dyDescent="0.25">
      <c r="A72" s="13"/>
      <c r="B72" s="14"/>
      <c r="C72" s="14"/>
      <c r="D72" s="43"/>
      <c r="E72" s="43"/>
      <c r="F72" s="63"/>
      <c r="L72" s="46"/>
      <c r="M72" s="46"/>
      <c r="N72" s="46"/>
    </row>
    <row r="73" spans="1:14" x14ac:dyDescent="0.25">
      <c r="A73" s="13"/>
      <c r="B73" s="14"/>
      <c r="C73" s="14"/>
      <c r="D73" s="43"/>
      <c r="E73" s="43"/>
      <c r="F73" s="63"/>
      <c r="L73" s="46"/>
    </row>
    <row r="74" spans="1:14" x14ac:dyDescent="0.25">
      <c r="A74" s="13"/>
      <c r="B74" s="14"/>
      <c r="C74" s="14"/>
      <c r="D74" s="43"/>
      <c r="E74" s="43"/>
      <c r="F74" s="63"/>
      <c r="L74" s="46"/>
      <c r="M74" s="46"/>
      <c r="N74" s="46"/>
    </row>
    <row r="75" spans="1:14" x14ac:dyDescent="0.25">
      <c r="A75" s="13"/>
      <c r="B75" s="14"/>
      <c r="C75" s="14"/>
      <c r="D75" s="43"/>
      <c r="E75" s="43"/>
      <c r="F75" s="63"/>
      <c r="L75" s="46"/>
      <c r="M75" s="46"/>
      <c r="N75" s="46"/>
    </row>
    <row r="76" spans="1:14" x14ac:dyDescent="0.25">
      <c r="A76" s="13"/>
      <c r="B76" s="14"/>
      <c r="C76" s="14"/>
      <c r="D76" s="43"/>
      <c r="E76" s="43"/>
      <c r="F76" s="63"/>
      <c r="L76" s="46"/>
      <c r="M76" s="46"/>
      <c r="N76" s="46"/>
    </row>
    <row r="77" spans="1:14" x14ac:dyDescent="0.25">
      <c r="A77" s="13"/>
      <c r="B77" s="14"/>
      <c r="C77" s="14"/>
      <c r="D77" s="43"/>
      <c r="E77" s="43"/>
      <c r="F77" s="63"/>
      <c r="L77" s="46"/>
      <c r="M77" s="46"/>
      <c r="N77" s="46"/>
    </row>
    <row r="78" spans="1:14" x14ac:dyDescent="0.25">
      <c r="A78" s="13"/>
      <c r="B78" s="14"/>
      <c r="C78" s="14"/>
      <c r="D78" s="43"/>
      <c r="E78" s="43"/>
      <c r="F78" s="63"/>
      <c r="L78" s="46"/>
    </row>
    <row r="79" spans="1:14" x14ac:dyDescent="0.25">
      <c r="A79" s="13"/>
      <c r="B79" s="14"/>
      <c r="C79" s="14"/>
      <c r="D79" s="43"/>
      <c r="E79" s="43"/>
      <c r="F79" s="63"/>
      <c r="L79" s="46"/>
      <c r="M79" s="46"/>
      <c r="N79" s="46"/>
    </row>
    <row r="80" spans="1:14" x14ac:dyDescent="0.25">
      <c r="A80" s="13"/>
      <c r="B80" s="14"/>
      <c r="C80" s="14"/>
      <c r="D80" s="43"/>
      <c r="E80" s="43"/>
      <c r="F80" s="63"/>
      <c r="L80" s="46"/>
      <c r="M80" s="46"/>
      <c r="N80" s="46"/>
    </row>
    <row r="81" spans="1:14" x14ac:dyDescent="0.25">
      <c r="A81" s="13"/>
      <c r="B81" s="14"/>
      <c r="C81" s="14"/>
      <c r="D81" s="43"/>
      <c r="E81" s="43"/>
      <c r="F81" s="63"/>
      <c r="L81" s="46"/>
      <c r="M81" s="46"/>
      <c r="N81" s="46"/>
    </row>
    <row r="82" spans="1:14" x14ac:dyDescent="0.25">
      <c r="A82" s="13"/>
      <c r="B82" s="14"/>
      <c r="C82" s="14"/>
      <c r="D82" s="43"/>
      <c r="E82" s="43"/>
      <c r="F82" s="63"/>
      <c r="L82" s="46"/>
      <c r="M82" s="46"/>
      <c r="N82" s="46"/>
    </row>
    <row r="83" spans="1:14" x14ac:dyDescent="0.25">
      <c r="A83" s="13"/>
      <c r="B83" s="14"/>
      <c r="C83" s="14"/>
      <c r="D83" s="43"/>
      <c r="E83" s="43"/>
      <c r="F83" s="63"/>
      <c r="L83" s="46"/>
    </row>
    <row r="84" spans="1:14" x14ac:dyDescent="0.25">
      <c r="A84" s="13"/>
      <c r="B84" s="14"/>
      <c r="C84" s="14"/>
      <c r="D84" s="43"/>
      <c r="E84" s="43"/>
      <c r="F84" s="63"/>
      <c r="L84" s="46"/>
      <c r="M84" s="46"/>
      <c r="N84" s="46"/>
    </row>
    <row r="85" spans="1:14" x14ac:dyDescent="0.25">
      <c r="A85" s="13"/>
      <c r="B85" s="14"/>
      <c r="C85" s="14"/>
      <c r="D85" s="43"/>
      <c r="E85" s="43"/>
      <c r="F85" s="63"/>
      <c r="L85" s="46"/>
      <c r="M85" s="46"/>
      <c r="N85" s="46"/>
    </row>
    <row r="86" spans="1:14" x14ac:dyDescent="0.25">
      <c r="A86" s="13"/>
      <c r="B86" s="14"/>
      <c r="C86" s="14"/>
      <c r="D86" s="43"/>
      <c r="E86" s="43"/>
      <c r="F86" s="63"/>
      <c r="L86" s="46"/>
      <c r="M86" s="46"/>
      <c r="N86" s="46"/>
    </row>
    <row r="87" spans="1:14" x14ac:dyDescent="0.25">
      <c r="A87" s="13"/>
      <c r="B87" s="14"/>
      <c r="C87" s="14"/>
      <c r="D87" s="43"/>
      <c r="E87" s="43"/>
      <c r="F87" s="63"/>
      <c r="L87" s="46"/>
      <c r="M87" s="46"/>
      <c r="N87" s="46"/>
    </row>
    <row r="88" spans="1:14" x14ac:dyDescent="0.25">
      <c r="A88" s="13"/>
      <c r="B88" s="14"/>
      <c r="C88" s="14"/>
      <c r="D88" s="43"/>
      <c r="E88" s="43"/>
      <c r="F88" s="63"/>
      <c r="L88" s="46"/>
    </row>
    <row r="89" spans="1:14" x14ac:dyDescent="0.25">
      <c r="A89" s="13"/>
      <c r="B89" s="14"/>
      <c r="C89" s="14"/>
      <c r="D89" s="43"/>
      <c r="E89" s="43"/>
      <c r="F89" s="63"/>
      <c r="L89" s="46"/>
      <c r="M89" s="46"/>
      <c r="N89" s="46"/>
    </row>
    <row r="90" spans="1:14" x14ac:dyDescent="0.25">
      <c r="A90" s="13"/>
      <c r="B90" s="14"/>
      <c r="C90" s="14"/>
      <c r="D90" s="43"/>
      <c r="E90" s="43"/>
      <c r="F90" s="63"/>
      <c r="L90" s="46"/>
      <c r="M90" s="46"/>
      <c r="N90" s="46"/>
    </row>
    <row r="91" spans="1:14" x14ac:dyDescent="0.25">
      <c r="A91" s="13"/>
      <c r="B91" s="14"/>
      <c r="C91" s="14"/>
      <c r="D91" s="43"/>
      <c r="E91" s="43"/>
      <c r="F91" s="63"/>
      <c r="L91" s="46"/>
      <c r="M91" s="46"/>
      <c r="N91" s="46"/>
    </row>
    <row r="92" spans="1:14" x14ac:dyDescent="0.25">
      <c r="A92" s="13"/>
      <c r="B92" s="14"/>
      <c r="C92" s="14"/>
      <c r="D92" s="43"/>
      <c r="E92" s="43"/>
      <c r="F92" s="63"/>
      <c r="L92" s="46"/>
      <c r="M92" s="46"/>
      <c r="N92" s="46"/>
    </row>
    <row r="93" spans="1:14" x14ac:dyDescent="0.25">
      <c r="A93" s="13"/>
      <c r="B93" s="14"/>
      <c r="C93" s="14"/>
      <c r="D93" s="43"/>
      <c r="E93" s="43"/>
      <c r="F93" s="63"/>
      <c r="L93" s="46"/>
    </row>
    <row r="94" spans="1:14" x14ac:dyDescent="0.25">
      <c r="A94" s="13"/>
      <c r="B94" s="14"/>
      <c r="C94" s="14"/>
      <c r="D94" s="43"/>
      <c r="E94" s="43"/>
      <c r="F94" s="63"/>
      <c r="L94" s="46"/>
      <c r="M94" s="46"/>
      <c r="N94" s="46"/>
    </row>
    <row r="95" spans="1:14" x14ac:dyDescent="0.25">
      <c r="A95" s="13"/>
      <c r="B95" s="14"/>
      <c r="C95" s="14"/>
      <c r="D95" s="43"/>
      <c r="E95" s="43"/>
      <c r="F95" s="63"/>
      <c r="L95" s="46"/>
      <c r="M95" s="46"/>
      <c r="N95" s="46"/>
    </row>
    <row r="96" spans="1:14" x14ac:dyDescent="0.25">
      <c r="A96" s="13"/>
      <c r="B96" s="14"/>
      <c r="C96" s="14"/>
      <c r="D96" s="43"/>
      <c r="E96" s="43"/>
      <c r="F96" s="63"/>
      <c r="K96" s="49"/>
      <c r="L96" s="46"/>
      <c r="M96" s="46"/>
      <c r="N96" s="46"/>
    </row>
    <row r="97" spans="1:14" x14ac:dyDescent="0.25">
      <c r="A97" s="13"/>
      <c r="B97" s="14"/>
      <c r="C97" s="14"/>
      <c r="D97" s="43"/>
      <c r="E97" s="43"/>
      <c r="F97" s="63"/>
      <c r="K97" s="49"/>
      <c r="L97" s="46"/>
      <c r="M97" s="46"/>
      <c r="N97" s="46"/>
    </row>
    <row r="98" spans="1:14" x14ac:dyDescent="0.25">
      <c r="A98" s="13"/>
      <c r="B98" s="14"/>
      <c r="C98" s="14"/>
      <c r="D98" s="43"/>
      <c r="E98" s="43"/>
      <c r="F98" s="63"/>
      <c r="K98" s="49"/>
      <c r="L98" s="46"/>
    </row>
    <row r="99" spans="1:14" x14ac:dyDescent="0.25">
      <c r="A99" s="13"/>
      <c r="B99" s="14"/>
      <c r="C99" s="14"/>
      <c r="D99" s="43"/>
      <c r="E99" s="43"/>
      <c r="F99" s="63"/>
      <c r="K99" s="49"/>
      <c r="L99" s="46"/>
      <c r="M99" s="46"/>
      <c r="N99" s="46"/>
    </row>
    <row r="100" spans="1:14" x14ac:dyDescent="0.25">
      <c r="A100" s="13"/>
      <c r="B100" s="14"/>
      <c r="C100" s="14"/>
      <c r="D100" s="43"/>
      <c r="E100" s="43"/>
      <c r="F100" s="14"/>
      <c r="K100" s="49"/>
      <c r="L100" s="46"/>
      <c r="M100" s="46"/>
      <c r="N100" s="46"/>
    </row>
    <row r="101" spans="1:14" x14ac:dyDescent="0.25">
      <c r="A101" s="13"/>
      <c r="B101" s="14"/>
      <c r="C101" s="14"/>
      <c r="D101" s="43"/>
      <c r="E101" s="43"/>
      <c r="F101" s="14"/>
      <c r="K101" s="49"/>
      <c r="L101" s="46"/>
      <c r="M101" s="46"/>
      <c r="N101" s="46"/>
    </row>
    <row r="102" spans="1:14" x14ac:dyDescent="0.25">
      <c r="A102" s="13"/>
      <c r="B102" s="14"/>
      <c r="C102" s="14"/>
      <c r="D102" s="43"/>
      <c r="E102" s="43"/>
      <c r="F102" s="14"/>
      <c r="K102" s="49"/>
      <c r="L102" s="46"/>
      <c r="M102" s="46"/>
      <c r="N102" s="46"/>
    </row>
    <row r="103" spans="1:14" x14ac:dyDescent="0.25">
      <c r="A103" s="13"/>
      <c r="B103" s="14"/>
      <c r="C103" s="14"/>
      <c r="D103" s="43"/>
      <c r="E103" s="43"/>
      <c r="F103" s="14"/>
      <c r="K103" s="49"/>
      <c r="L103" s="46"/>
    </row>
    <row r="104" spans="1:14" x14ac:dyDescent="0.25">
      <c r="A104" s="13"/>
      <c r="B104" s="14"/>
      <c r="C104" s="14"/>
      <c r="D104" s="43"/>
      <c r="E104" s="43"/>
      <c r="F104" s="14"/>
      <c r="K104" s="49"/>
      <c r="L104" s="46"/>
      <c r="M104" s="46"/>
      <c r="N104" s="46"/>
    </row>
    <row r="105" spans="1:14" x14ac:dyDescent="0.25">
      <c r="A105" s="13"/>
      <c r="B105" s="14"/>
      <c r="C105" s="14"/>
      <c r="D105" s="43"/>
      <c r="E105" s="43"/>
      <c r="F105" s="14"/>
      <c r="K105" s="49"/>
      <c r="L105" s="46"/>
      <c r="M105" s="46"/>
      <c r="N105" s="46"/>
    </row>
    <row r="106" spans="1:14" x14ac:dyDescent="0.25">
      <c r="A106" s="13"/>
      <c r="B106" s="14"/>
      <c r="C106" s="14"/>
      <c r="D106" s="43"/>
      <c r="E106" s="43"/>
      <c r="F106" s="14"/>
      <c r="K106" s="49"/>
      <c r="L106" s="46"/>
      <c r="M106" s="46"/>
      <c r="N106" s="46"/>
    </row>
    <row r="107" spans="1:14" x14ac:dyDescent="0.25">
      <c r="A107" s="13"/>
      <c r="B107" s="14"/>
      <c r="C107" s="14"/>
      <c r="D107" s="43"/>
      <c r="E107" s="43"/>
      <c r="F107" s="14"/>
      <c r="K107" s="49"/>
      <c r="L107" s="46"/>
      <c r="M107" s="46"/>
      <c r="N107" s="46"/>
    </row>
    <row r="108" spans="1:14" x14ac:dyDescent="0.25">
      <c r="A108" s="13"/>
      <c r="B108" s="14"/>
      <c r="C108" s="14"/>
      <c r="D108" s="43"/>
      <c r="E108" s="43"/>
      <c r="F108" s="14"/>
      <c r="K108" s="49"/>
      <c r="L108" s="46"/>
    </row>
    <row r="109" spans="1:14" x14ac:dyDescent="0.25">
      <c r="A109" s="13"/>
      <c r="B109" s="14"/>
      <c r="C109" s="14"/>
      <c r="D109" s="43"/>
      <c r="E109" s="43"/>
      <c r="F109" s="14"/>
      <c r="K109" s="49"/>
      <c r="L109" s="46"/>
      <c r="M109" s="46"/>
      <c r="N109" s="46"/>
    </row>
    <row r="110" spans="1:14" x14ac:dyDescent="0.25">
      <c r="A110" s="13"/>
      <c r="B110" s="14"/>
      <c r="C110" s="14"/>
      <c r="D110" s="43"/>
      <c r="E110" s="43"/>
      <c r="F110" s="14"/>
      <c r="K110" s="49"/>
      <c r="L110" s="46"/>
      <c r="M110" s="46"/>
      <c r="N110" s="46"/>
    </row>
    <row r="111" spans="1:14" x14ac:dyDescent="0.25">
      <c r="A111" s="13"/>
      <c r="B111" s="14"/>
      <c r="C111" s="14"/>
      <c r="D111" s="43"/>
      <c r="E111" s="43"/>
      <c r="F111" s="14"/>
      <c r="K111" s="49"/>
      <c r="L111" s="46"/>
      <c r="M111" s="46"/>
      <c r="N111" s="46"/>
    </row>
    <row r="112" spans="1:14" x14ac:dyDescent="0.25">
      <c r="A112" s="13"/>
      <c r="B112" s="14"/>
      <c r="C112" s="14"/>
      <c r="D112" s="43"/>
      <c r="E112" s="43"/>
      <c r="F112" s="14"/>
      <c r="K112" s="49"/>
      <c r="L112" s="46"/>
      <c r="M112" s="46"/>
      <c r="N112" s="46"/>
    </row>
    <row r="113" spans="1:14" x14ac:dyDescent="0.25">
      <c r="A113" s="13"/>
      <c r="B113" s="14"/>
      <c r="C113" s="14"/>
      <c r="D113" s="43"/>
      <c r="E113" s="43"/>
      <c r="F113" s="14"/>
      <c r="K113" s="49"/>
      <c r="L113" s="46"/>
    </row>
    <row r="114" spans="1:14" x14ac:dyDescent="0.25">
      <c r="A114" s="13"/>
      <c r="B114" s="14"/>
      <c r="C114" s="14"/>
      <c r="D114" s="43"/>
      <c r="E114" s="43"/>
      <c r="F114" s="14"/>
      <c r="K114" s="49"/>
      <c r="L114" s="46"/>
      <c r="M114" s="46"/>
      <c r="N114" s="46"/>
    </row>
    <row r="115" spans="1:14" x14ac:dyDescent="0.25">
      <c r="A115" s="13"/>
      <c r="B115" s="14"/>
      <c r="C115" s="14"/>
      <c r="D115" s="43"/>
      <c r="E115" s="43"/>
      <c r="F115" s="14"/>
      <c r="K115" s="49"/>
      <c r="L115" s="46"/>
      <c r="M115" s="46"/>
      <c r="N115" s="46"/>
    </row>
    <row r="116" spans="1:14" x14ac:dyDescent="0.25">
      <c r="A116" s="13"/>
      <c r="B116" s="14"/>
      <c r="C116" s="14"/>
      <c r="D116" s="43"/>
      <c r="E116" s="43"/>
      <c r="F116" s="14"/>
      <c r="K116" s="49"/>
      <c r="L116" s="46"/>
      <c r="M116" s="46"/>
      <c r="N116" s="46"/>
    </row>
    <row r="117" spans="1:14" x14ac:dyDescent="0.25">
      <c r="A117" s="13"/>
      <c r="B117" s="14"/>
      <c r="C117" s="14"/>
      <c r="D117" s="43"/>
      <c r="E117" s="43"/>
      <c r="F117" s="14"/>
      <c r="K117" s="49"/>
      <c r="L117" s="46"/>
      <c r="M117" s="46"/>
      <c r="N117" s="46"/>
    </row>
    <row r="118" spans="1:14" x14ac:dyDescent="0.25">
      <c r="A118" s="13"/>
      <c r="B118" s="14"/>
      <c r="C118" s="14"/>
      <c r="D118" s="43"/>
      <c r="E118" s="43"/>
      <c r="F118" s="14"/>
      <c r="K118" s="49"/>
      <c r="L118" s="46"/>
    </row>
    <row r="119" spans="1:14" x14ac:dyDescent="0.25">
      <c r="A119" s="13"/>
      <c r="B119" s="14"/>
      <c r="C119" s="14"/>
      <c r="D119" s="43"/>
      <c r="E119" s="43"/>
      <c r="F119" s="14"/>
      <c r="K119" s="49"/>
      <c r="L119" s="46"/>
      <c r="M119" s="46"/>
      <c r="N119" s="46"/>
    </row>
    <row r="120" spans="1:14" x14ac:dyDescent="0.25">
      <c r="A120" s="13"/>
      <c r="B120" s="14"/>
      <c r="C120" s="14"/>
      <c r="D120" s="43"/>
      <c r="E120" s="43"/>
      <c r="F120" s="14"/>
      <c r="K120" s="49"/>
      <c r="L120" s="46"/>
      <c r="M120" s="46"/>
      <c r="N120" s="46"/>
    </row>
    <row r="121" spans="1:14" x14ac:dyDescent="0.25">
      <c r="A121" s="13"/>
      <c r="B121" s="14"/>
      <c r="C121" s="14"/>
      <c r="D121" s="43"/>
      <c r="E121" s="43"/>
      <c r="F121" s="14"/>
      <c r="K121" s="49"/>
      <c r="L121" s="46"/>
      <c r="M121" s="46"/>
      <c r="N121" s="46"/>
    </row>
    <row r="122" spans="1:14" x14ac:dyDescent="0.25">
      <c r="A122" s="13"/>
      <c r="B122" s="14"/>
      <c r="C122" s="14"/>
      <c r="D122" s="43"/>
      <c r="E122" s="43"/>
      <c r="F122" s="14"/>
      <c r="K122" s="49"/>
      <c r="L122" s="46"/>
      <c r="M122" s="46"/>
      <c r="N122" s="46"/>
    </row>
    <row r="123" spans="1:14" x14ac:dyDescent="0.25">
      <c r="A123" s="13"/>
      <c r="B123" s="14"/>
      <c r="C123" s="14"/>
      <c r="D123" s="43"/>
      <c r="E123" s="43"/>
      <c r="F123" s="14"/>
      <c r="K123" s="49"/>
      <c r="L123" s="46"/>
    </row>
    <row r="124" spans="1:14" x14ac:dyDescent="0.25">
      <c r="A124" s="13"/>
      <c r="B124" s="14"/>
      <c r="C124" s="14"/>
      <c r="D124" s="43"/>
      <c r="E124" s="43"/>
      <c r="F124" s="14"/>
      <c r="K124" s="49"/>
      <c r="L124" s="46"/>
      <c r="M124" s="46"/>
      <c r="N124" s="46"/>
    </row>
    <row r="125" spans="1:14" x14ac:dyDescent="0.25">
      <c r="A125" s="13"/>
      <c r="B125" s="14"/>
      <c r="C125" s="14"/>
      <c r="D125" s="43"/>
      <c r="E125" s="43"/>
      <c r="F125" s="14"/>
      <c r="K125" s="49"/>
      <c r="L125" s="46"/>
      <c r="M125" s="46"/>
      <c r="N125" s="46"/>
    </row>
    <row r="126" spans="1:14" x14ac:dyDescent="0.25">
      <c r="A126" s="13"/>
      <c r="B126" s="14"/>
      <c r="C126" s="14"/>
      <c r="D126" s="43"/>
      <c r="E126" s="43"/>
      <c r="F126" s="14"/>
      <c r="K126" s="49"/>
      <c r="L126" s="46"/>
      <c r="M126" s="46"/>
      <c r="N126" s="46"/>
    </row>
    <row r="127" spans="1:14" x14ac:dyDescent="0.25">
      <c r="A127" s="13"/>
      <c r="B127" s="14"/>
      <c r="C127" s="14"/>
      <c r="D127" s="43"/>
      <c r="E127" s="43"/>
      <c r="F127" s="14"/>
      <c r="K127" s="49"/>
      <c r="L127" s="46"/>
      <c r="M127" s="46"/>
      <c r="N127" s="46"/>
    </row>
    <row r="128" spans="1:14" x14ac:dyDescent="0.25">
      <c r="A128" s="13"/>
      <c r="B128" s="14"/>
      <c r="C128" s="14"/>
      <c r="D128" s="43"/>
      <c r="E128" s="43"/>
      <c r="F128" s="14"/>
      <c r="K128" s="49"/>
      <c r="L128" s="46"/>
    </row>
    <row r="129" spans="1:14" x14ac:dyDescent="0.25">
      <c r="A129" s="13"/>
      <c r="B129" s="14"/>
      <c r="C129" s="14"/>
      <c r="D129" s="43"/>
      <c r="E129" s="43"/>
      <c r="F129" s="14"/>
      <c r="K129" s="49"/>
      <c r="L129" s="46"/>
      <c r="M129" s="46"/>
      <c r="N129" s="46"/>
    </row>
    <row r="130" spans="1:14" x14ac:dyDescent="0.25">
      <c r="A130" s="13"/>
      <c r="B130" s="14"/>
      <c r="C130" s="14"/>
      <c r="D130" s="43"/>
      <c r="E130" s="43"/>
      <c r="F130" s="14"/>
      <c r="K130" s="49"/>
      <c r="L130" s="46"/>
      <c r="M130" s="46"/>
      <c r="N130" s="46"/>
    </row>
    <row r="131" spans="1:14" x14ac:dyDescent="0.25">
      <c r="A131" s="13"/>
      <c r="B131" s="14"/>
      <c r="C131" s="14"/>
      <c r="D131" s="43"/>
      <c r="E131" s="43"/>
      <c r="F131" s="14"/>
      <c r="K131" s="49"/>
      <c r="L131" s="46"/>
      <c r="M131" s="46"/>
      <c r="N131" s="46"/>
    </row>
    <row r="132" spans="1:14" x14ac:dyDescent="0.25">
      <c r="A132" s="13"/>
      <c r="B132" s="14"/>
      <c r="C132" s="14"/>
      <c r="D132" s="43"/>
      <c r="E132" s="43"/>
      <c r="F132" s="14"/>
      <c r="K132" s="49"/>
      <c r="L132" s="46"/>
      <c r="M132" s="46"/>
      <c r="N132" s="46"/>
    </row>
    <row r="133" spans="1:14" x14ac:dyDescent="0.25">
      <c r="A133" s="13"/>
      <c r="B133" s="14"/>
      <c r="C133" s="14"/>
      <c r="D133" s="43"/>
      <c r="E133" s="43"/>
      <c r="F133" s="14"/>
      <c r="K133" s="49"/>
      <c r="L133" s="46"/>
    </row>
    <row r="134" spans="1:14" x14ac:dyDescent="0.25">
      <c r="A134" s="13"/>
      <c r="B134" s="14"/>
      <c r="C134" s="14"/>
      <c r="D134" s="43"/>
      <c r="E134" s="43"/>
      <c r="F134" s="14"/>
      <c r="K134" s="49"/>
      <c r="L134" s="46"/>
      <c r="M134" s="46"/>
      <c r="N134" s="46"/>
    </row>
    <row r="135" spans="1:14" x14ac:dyDescent="0.25">
      <c r="A135" s="13"/>
      <c r="B135" s="14"/>
      <c r="C135" s="14"/>
      <c r="D135" s="43"/>
      <c r="E135" s="43"/>
      <c r="F135" s="14"/>
      <c r="K135" s="49"/>
      <c r="L135" s="46"/>
      <c r="M135" s="46"/>
      <c r="N135" s="46"/>
    </row>
    <row r="136" spans="1:14" x14ac:dyDescent="0.25">
      <c r="A136" s="13"/>
      <c r="B136" s="14"/>
      <c r="C136" s="14"/>
      <c r="D136" s="43"/>
      <c r="E136" s="43"/>
      <c r="F136" s="14"/>
      <c r="K136" s="49"/>
      <c r="L136" s="46"/>
      <c r="M136" s="46"/>
      <c r="N136" s="46"/>
    </row>
    <row r="137" spans="1:14" x14ac:dyDescent="0.25">
      <c r="A137" s="13"/>
      <c r="B137" s="14"/>
      <c r="C137" s="14"/>
      <c r="D137" s="43"/>
      <c r="E137" s="43"/>
      <c r="F137" s="14"/>
      <c r="K137" s="49"/>
      <c r="L137" s="46"/>
      <c r="M137" s="46"/>
      <c r="N137" s="46"/>
    </row>
    <row r="138" spans="1:14" x14ac:dyDescent="0.25">
      <c r="A138" s="13"/>
      <c r="B138" s="14"/>
      <c r="C138" s="14"/>
      <c r="D138" s="43"/>
      <c r="E138" s="43"/>
      <c r="F138" s="14"/>
      <c r="K138" s="49"/>
      <c r="L138" s="46"/>
    </row>
    <row r="139" spans="1:14" x14ac:dyDescent="0.25">
      <c r="A139" s="13"/>
      <c r="B139" s="14"/>
      <c r="C139" s="14"/>
      <c r="D139" s="43"/>
      <c r="E139" s="43"/>
      <c r="F139" s="14"/>
      <c r="K139" s="49"/>
      <c r="L139" s="46"/>
      <c r="M139" s="46"/>
      <c r="N139" s="46"/>
    </row>
    <row r="140" spans="1:14" x14ac:dyDescent="0.25">
      <c r="A140" s="13"/>
      <c r="B140" s="14"/>
      <c r="C140" s="14"/>
      <c r="D140" s="43"/>
      <c r="E140" s="43"/>
      <c r="F140" s="14"/>
      <c r="K140" s="49"/>
      <c r="L140" s="46"/>
      <c r="M140" s="46"/>
      <c r="N140" s="46"/>
    </row>
    <row r="141" spans="1:14" x14ac:dyDescent="0.25">
      <c r="A141" s="13"/>
      <c r="B141" s="14"/>
      <c r="C141" s="14"/>
      <c r="D141" s="43"/>
      <c r="E141" s="43"/>
      <c r="F141" s="14"/>
      <c r="K141" s="49"/>
      <c r="L141" s="46"/>
      <c r="M141" s="46"/>
      <c r="N141" s="46"/>
    </row>
    <row r="142" spans="1:14" x14ac:dyDescent="0.25">
      <c r="A142" s="13"/>
      <c r="B142" s="14"/>
      <c r="C142" s="14"/>
      <c r="D142" s="43"/>
      <c r="E142" s="43"/>
      <c r="F142" s="14"/>
      <c r="K142" s="49"/>
      <c r="L142" s="46"/>
      <c r="M142" s="46"/>
      <c r="N142" s="46"/>
    </row>
    <row r="143" spans="1:14" x14ac:dyDescent="0.25">
      <c r="A143" s="13"/>
      <c r="B143" s="14"/>
      <c r="C143" s="14"/>
      <c r="D143" s="43"/>
      <c r="E143" s="43"/>
      <c r="F143" s="14"/>
      <c r="K143" s="49"/>
      <c r="L143" s="46"/>
    </row>
    <row r="144" spans="1:14" x14ac:dyDescent="0.25">
      <c r="A144" s="13"/>
      <c r="B144" s="14"/>
      <c r="C144" s="14"/>
      <c r="D144" s="43"/>
      <c r="E144" s="43"/>
      <c r="F144" s="14"/>
      <c r="K144" s="49"/>
      <c r="L144" s="46"/>
      <c r="M144" s="46"/>
      <c r="N144" s="46"/>
    </row>
    <row r="145" spans="1:14" x14ac:dyDescent="0.25">
      <c r="A145" s="13"/>
      <c r="B145" s="14"/>
      <c r="C145" s="14"/>
      <c r="D145" s="43"/>
      <c r="E145" s="43"/>
      <c r="F145" s="14"/>
      <c r="K145" s="49"/>
      <c r="L145" s="46"/>
      <c r="M145" s="46"/>
      <c r="N145" s="46"/>
    </row>
    <row r="146" spans="1:14" x14ac:dyDescent="0.25">
      <c r="A146" s="13"/>
      <c r="B146" s="14"/>
      <c r="C146" s="14"/>
      <c r="D146" s="43"/>
      <c r="E146" s="43"/>
      <c r="F146" s="14"/>
      <c r="K146" s="49"/>
      <c r="L146" s="46"/>
      <c r="M146" s="46"/>
      <c r="N146" s="46"/>
    </row>
    <row r="147" spans="1:14" x14ac:dyDescent="0.25">
      <c r="A147" s="13"/>
      <c r="B147" s="14"/>
      <c r="C147" s="14"/>
      <c r="D147" s="43"/>
      <c r="E147" s="43"/>
      <c r="F147" s="14"/>
      <c r="K147" s="49"/>
      <c r="L147" s="46"/>
      <c r="M147" s="46"/>
      <c r="N147" s="46"/>
    </row>
    <row r="148" spans="1:14" x14ac:dyDescent="0.25">
      <c r="A148" s="13"/>
      <c r="B148" s="14"/>
      <c r="C148" s="14"/>
      <c r="D148" s="43"/>
      <c r="E148" s="43"/>
      <c r="F148" s="14"/>
      <c r="K148" s="49"/>
      <c r="L148" s="46"/>
    </row>
    <row r="149" spans="1:14" x14ac:dyDescent="0.25">
      <c r="A149" s="13"/>
      <c r="B149" s="14"/>
      <c r="C149" s="14"/>
      <c r="D149" s="43"/>
      <c r="E149" s="43"/>
      <c r="F149" s="14"/>
      <c r="K149" s="49"/>
      <c r="L149" s="46"/>
      <c r="M149" s="46"/>
      <c r="N149" s="46"/>
    </row>
    <row r="150" spans="1:14" x14ac:dyDescent="0.25">
      <c r="A150" s="13"/>
      <c r="B150" s="14"/>
      <c r="C150" s="14"/>
      <c r="D150" s="43"/>
      <c r="E150" s="43"/>
      <c r="F150" s="14"/>
      <c r="K150" s="49"/>
      <c r="L150" s="46"/>
      <c r="M150" s="46"/>
      <c r="N150" s="46"/>
    </row>
    <row r="151" spans="1:14" x14ac:dyDescent="0.25">
      <c r="A151" s="13"/>
      <c r="B151" s="14"/>
      <c r="C151" s="14"/>
      <c r="D151" s="43"/>
      <c r="E151" s="43"/>
      <c r="F151" s="14"/>
      <c r="K151" s="49"/>
      <c r="L151" s="46"/>
      <c r="M151" s="46"/>
      <c r="N151" s="46"/>
    </row>
    <row r="152" spans="1:14" x14ac:dyDescent="0.25">
      <c r="A152" s="13"/>
      <c r="B152" s="14"/>
      <c r="C152" s="14"/>
      <c r="D152" s="43"/>
      <c r="E152" s="43"/>
      <c r="F152" s="14"/>
      <c r="K152" s="49"/>
      <c r="M152" s="46"/>
      <c r="N152" s="46"/>
    </row>
    <row r="153" spans="1:14" x14ac:dyDescent="0.25">
      <c r="A153" s="13"/>
      <c r="B153" s="14"/>
      <c r="C153" s="14"/>
      <c r="D153" s="43"/>
      <c r="E153" s="43"/>
      <c r="F153" s="14"/>
      <c r="K153" s="49"/>
      <c r="L153" s="46"/>
    </row>
    <row r="154" spans="1:14" x14ac:dyDescent="0.25">
      <c r="A154" s="13"/>
      <c r="B154" s="14"/>
      <c r="C154" s="14"/>
      <c r="D154" s="43"/>
      <c r="E154" s="43"/>
      <c r="F154" s="14"/>
      <c r="K154" s="49"/>
      <c r="L154" s="46"/>
      <c r="M154" s="46"/>
      <c r="N154" s="46"/>
    </row>
    <row r="155" spans="1:14" x14ac:dyDescent="0.25">
      <c r="A155" s="13"/>
      <c r="B155" s="14"/>
      <c r="C155" s="14"/>
      <c r="D155" s="43"/>
      <c r="E155" s="43"/>
      <c r="F155" s="14"/>
      <c r="K155" s="49"/>
      <c r="L155" s="46"/>
      <c r="M155" s="46"/>
      <c r="N155" s="46"/>
    </row>
    <row r="156" spans="1:14" x14ac:dyDescent="0.25">
      <c r="A156" s="13"/>
      <c r="B156" s="14"/>
      <c r="C156" s="14"/>
      <c r="D156" s="43"/>
      <c r="E156" s="43"/>
      <c r="F156" s="14"/>
      <c r="K156" s="49"/>
      <c r="L156" s="46"/>
      <c r="M156" s="46"/>
      <c r="N156" s="46"/>
    </row>
    <row r="157" spans="1:14" x14ac:dyDescent="0.25">
      <c r="A157" s="13"/>
      <c r="B157" s="14"/>
      <c r="C157" s="14"/>
      <c r="D157" s="43"/>
      <c r="E157" s="43"/>
      <c r="F157" s="14"/>
      <c r="K157" s="49"/>
      <c r="L157" s="46"/>
      <c r="M157" s="46"/>
      <c r="N157" s="46"/>
    </row>
    <row r="158" spans="1:14" x14ac:dyDescent="0.25">
      <c r="A158" s="13"/>
      <c r="B158" s="14"/>
      <c r="C158" s="14"/>
      <c r="D158" s="43"/>
      <c r="E158" s="43"/>
      <c r="F158" s="14"/>
      <c r="K158" s="49"/>
      <c r="L158" s="46"/>
    </row>
    <row r="159" spans="1:14" x14ac:dyDescent="0.25">
      <c r="A159" s="13"/>
      <c r="B159" s="14"/>
      <c r="C159" s="14"/>
      <c r="D159" s="43"/>
      <c r="E159" s="43"/>
      <c r="F159" s="14"/>
      <c r="K159" s="49"/>
      <c r="M159" s="46"/>
      <c r="N159" s="46"/>
    </row>
    <row r="160" spans="1:14" x14ac:dyDescent="0.25">
      <c r="A160" s="13"/>
      <c r="B160" s="14"/>
      <c r="C160" s="14"/>
      <c r="D160" s="43"/>
      <c r="E160" s="43"/>
      <c r="F160" s="14"/>
      <c r="K160" s="49"/>
      <c r="L160" s="46"/>
      <c r="M160" s="46"/>
      <c r="N160" s="46"/>
    </row>
    <row r="161" spans="1:14" x14ac:dyDescent="0.25">
      <c r="A161" s="13"/>
      <c r="B161" s="14"/>
      <c r="C161" s="14"/>
      <c r="D161" s="43"/>
      <c r="E161" s="43"/>
      <c r="F161" s="14"/>
      <c r="K161" s="49"/>
      <c r="L161" s="46"/>
      <c r="M161" s="46"/>
      <c r="N161" s="46"/>
    </row>
    <row r="162" spans="1:14" x14ac:dyDescent="0.25">
      <c r="A162" s="13"/>
      <c r="B162" s="14"/>
      <c r="C162" s="14"/>
      <c r="D162" s="43"/>
      <c r="E162" s="43"/>
      <c r="F162" s="14"/>
      <c r="K162" s="49"/>
      <c r="L162" s="46"/>
      <c r="M162" s="46"/>
      <c r="N162" s="46"/>
    </row>
    <row r="163" spans="1:14" x14ac:dyDescent="0.25">
      <c r="A163" s="13"/>
      <c r="B163" s="14"/>
      <c r="C163" s="14"/>
      <c r="D163" s="43"/>
      <c r="E163" s="43"/>
      <c r="F163" s="14"/>
      <c r="K163" s="49"/>
    </row>
    <row r="164" spans="1:14" x14ac:dyDescent="0.25">
      <c r="A164" s="13"/>
      <c r="B164" s="14"/>
      <c r="C164" s="14"/>
      <c r="D164" s="43"/>
      <c r="E164" s="43"/>
      <c r="F164" s="14"/>
      <c r="K164" s="49"/>
      <c r="L164" s="46"/>
      <c r="M164" s="46"/>
      <c r="N164" s="46"/>
    </row>
    <row r="165" spans="1:14" x14ac:dyDescent="0.25">
      <c r="A165" s="13"/>
      <c r="B165" s="14"/>
      <c r="C165" s="14"/>
      <c r="D165" s="43"/>
      <c r="E165" s="43"/>
      <c r="F165" s="14"/>
      <c r="K165" s="49"/>
      <c r="L165" s="46"/>
      <c r="M165" s="46"/>
      <c r="N165" s="46"/>
    </row>
    <row r="166" spans="1:14" x14ac:dyDescent="0.25">
      <c r="A166" s="13"/>
      <c r="B166" s="14"/>
      <c r="C166" s="14"/>
      <c r="D166" s="43"/>
      <c r="E166" s="43"/>
      <c r="F166" s="14"/>
      <c r="K166" s="49"/>
      <c r="L166" s="46"/>
      <c r="M166" s="46"/>
      <c r="N166" s="46"/>
    </row>
    <row r="167" spans="1:14" x14ac:dyDescent="0.25">
      <c r="A167" s="13"/>
      <c r="B167" s="14"/>
      <c r="C167" s="14"/>
      <c r="D167" s="43"/>
      <c r="E167" s="43"/>
      <c r="F167" s="14"/>
      <c r="K167" s="49"/>
      <c r="L167" s="46"/>
      <c r="M167" s="46"/>
      <c r="N167" s="46"/>
    </row>
    <row r="168" spans="1:14" x14ac:dyDescent="0.25">
      <c r="A168" s="13"/>
      <c r="B168" s="14"/>
      <c r="C168" s="14"/>
      <c r="D168" s="43"/>
      <c r="E168" s="43"/>
      <c r="F168" s="14"/>
      <c r="K168" s="49"/>
      <c r="L168" s="46"/>
    </row>
    <row r="169" spans="1:14" x14ac:dyDescent="0.25">
      <c r="A169" s="13"/>
      <c r="B169" s="14"/>
      <c r="C169" s="14"/>
      <c r="D169" s="43"/>
      <c r="E169" s="43"/>
      <c r="F169" s="14"/>
      <c r="K169" s="49"/>
      <c r="L169" s="46"/>
      <c r="M169" s="46"/>
      <c r="N169" s="46"/>
    </row>
    <row r="170" spans="1:14" x14ac:dyDescent="0.25">
      <c r="A170" s="13"/>
      <c r="B170" s="14"/>
      <c r="C170" s="14"/>
      <c r="D170" s="43"/>
      <c r="E170" s="43"/>
      <c r="F170" s="14"/>
      <c r="K170" s="49"/>
      <c r="M170" s="46"/>
      <c r="N170" s="46"/>
    </row>
    <row r="171" spans="1:14" x14ac:dyDescent="0.25">
      <c r="A171" s="13"/>
      <c r="B171" s="14"/>
      <c r="C171" s="14"/>
      <c r="D171" s="43"/>
      <c r="E171" s="43"/>
      <c r="F171" s="14"/>
      <c r="K171" s="49"/>
      <c r="M171" s="46"/>
      <c r="N171" s="46"/>
    </row>
    <row r="172" spans="1:14" x14ac:dyDescent="0.25">
      <c r="A172" s="13"/>
      <c r="B172" s="14"/>
      <c r="C172" s="14"/>
      <c r="D172" s="43"/>
      <c r="E172" s="43"/>
      <c r="F172" s="14"/>
      <c r="K172" s="49"/>
      <c r="L172" s="46"/>
      <c r="M172" s="46"/>
      <c r="N172" s="46"/>
    </row>
    <row r="173" spans="1:14" x14ac:dyDescent="0.25">
      <c r="A173" s="13"/>
      <c r="B173" s="14"/>
      <c r="C173" s="14"/>
      <c r="D173" s="43"/>
      <c r="E173" s="43"/>
      <c r="F173" s="14"/>
      <c r="K173" s="49"/>
      <c r="L173" s="46"/>
    </row>
    <row r="174" spans="1:14" x14ac:dyDescent="0.25">
      <c r="A174" s="13"/>
      <c r="B174" s="14"/>
      <c r="C174" s="14"/>
      <c r="D174" s="43"/>
      <c r="E174" s="43"/>
      <c r="F174" s="14"/>
      <c r="K174" s="49"/>
      <c r="L174" s="46"/>
      <c r="M174" s="46"/>
      <c r="N174" s="46"/>
    </row>
    <row r="175" spans="1:14" x14ac:dyDescent="0.25">
      <c r="A175" s="13"/>
      <c r="B175" s="14"/>
      <c r="C175" s="14"/>
      <c r="D175" s="43"/>
      <c r="E175" s="43"/>
      <c r="F175" s="14"/>
      <c r="K175" s="49"/>
      <c r="M175" s="46"/>
      <c r="N175" s="46"/>
    </row>
    <row r="176" spans="1:14" x14ac:dyDescent="0.25">
      <c r="A176" s="13"/>
      <c r="B176" s="14"/>
      <c r="C176" s="14"/>
      <c r="D176" s="43"/>
      <c r="E176" s="43"/>
      <c r="F176" s="14"/>
      <c r="K176" s="49"/>
      <c r="M176" s="46"/>
      <c r="N176" s="46"/>
    </row>
    <row r="177" spans="1:14" x14ac:dyDescent="0.25">
      <c r="A177" s="13"/>
      <c r="B177" s="14"/>
      <c r="C177" s="14"/>
      <c r="D177" s="43"/>
      <c r="E177" s="43"/>
      <c r="F177" s="14"/>
      <c r="K177" s="49"/>
      <c r="L177" s="46"/>
      <c r="M177" s="46"/>
      <c r="N177" s="46"/>
    </row>
    <row r="178" spans="1:14" x14ac:dyDescent="0.25">
      <c r="A178" s="13"/>
      <c r="B178" s="14"/>
      <c r="C178" s="14"/>
      <c r="D178" s="43"/>
      <c r="E178" s="43"/>
      <c r="F178" s="14"/>
      <c r="K178" s="49"/>
      <c r="L178" s="46"/>
    </row>
    <row r="179" spans="1:14" x14ac:dyDescent="0.25">
      <c r="A179" s="13"/>
      <c r="B179" s="14"/>
      <c r="C179" s="14"/>
      <c r="D179" s="43"/>
      <c r="E179" s="43"/>
      <c r="F179" s="14"/>
      <c r="K179" s="49"/>
      <c r="M179" s="46"/>
      <c r="N179" s="46"/>
    </row>
    <row r="180" spans="1:14" x14ac:dyDescent="0.25">
      <c r="A180" s="13"/>
      <c r="B180" s="14"/>
      <c r="C180" s="14"/>
      <c r="D180" s="43"/>
      <c r="E180" s="43"/>
      <c r="F180" s="14"/>
      <c r="K180" s="49"/>
      <c r="L180" s="46"/>
      <c r="M180" s="46"/>
      <c r="N180" s="46"/>
    </row>
    <row r="181" spans="1:14" x14ac:dyDescent="0.25">
      <c r="A181" s="13"/>
      <c r="B181" s="14"/>
      <c r="C181" s="14"/>
      <c r="D181" s="43"/>
      <c r="E181" s="43"/>
      <c r="F181" s="14"/>
      <c r="K181" s="49"/>
      <c r="L181" s="46"/>
      <c r="M181" s="46"/>
      <c r="N181" s="46"/>
    </row>
    <row r="182" spans="1:14" x14ac:dyDescent="0.25">
      <c r="A182" s="13"/>
      <c r="B182" s="14"/>
      <c r="C182" s="14"/>
      <c r="D182" s="43"/>
      <c r="E182" s="43"/>
      <c r="F182" s="14"/>
      <c r="K182" s="49"/>
      <c r="L182" s="46"/>
      <c r="M182" s="46"/>
      <c r="N182" s="46"/>
    </row>
    <row r="183" spans="1:14" x14ac:dyDescent="0.25">
      <c r="A183" s="13"/>
      <c r="B183" s="14"/>
      <c r="C183" s="14"/>
      <c r="D183" s="43"/>
      <c r="E183" s="43"/>
      <c r="F183" s="14"/>
      <c r="K183" s="49"/>
    </row>
    <row r="184" spans="1:14" x14ac:dyDescent="0.25">
      <c r="A184" s="13"/>
      <c r="B184" s="14"/>
      <c r="C184" s="14"/>
      <c r="D184" s="43"/>
      <c r="E184" s="43"/>
      <c r="F184" s="14"/>
      <c r="K184" s="49"/>
      <c r="L184" s="46"/>
      <c r="M184" s="46"/>
      <c r="N184" s="46"/>
    </row>
    <row r="185" spans="1:14" x14ac:dyDescent="0.25">
      <c r="A185" s="13"/>
      <c r="B185" s="14"/>
      <c r="C185" s="14"/>
      <c r="D185" s="43"/>
      <c r="E185" s="43"/>
      <c r="F185" s="14"/>
      <c r="K185" s="49"/>
      <c r="L185" s="46"/>
      <c r="M185" s="46"/>
      <c r="N185" s="46"/>
    </row>
    <row r="186" spans="1:14" x14ac:dyDescent="0.25">
      <c r="A186" s="13"/>
      <c r="B186" s="14"/>
      <c r="C186" s="14"/>
      <c r="D186" s="43"/>
      <c r="E186" s="43"/>
      <c r="F186" s="14"/>
      <c r="K186" s="49"/>
      <c r="L186" s="46"/>
      <c r="M186" s="46"/>
      <c r="N186" s="46"/>
    </row>
    <row r="187" spans="1:14" x14ac:dyDescent="0.25">
      <c r="A187" s="13"/>
      <c r="B187" s="14"/>
      <c r="C187" s="14"/>
      <c r="D187" s="43"/>
      <c r="E187" s="43"/>
      <c r="F187" s="14"/>
      <c r="K187" s="49"/>
      <c r="L187" s="46"/>
      <c r="M187" s="46"/>
      <c r="N187" s="46"/>
    </row>
    <row r="188" spans="1:14" x14ac:dyDescent="0.25">
      <c r="A188" s="13"/>
      <c r="B188" s="14"/>
      <c r="C188" s="14"/>
      <c r="D188" s="43"/>
      <c r="E188" s="43"/>
      <c r="F188" s="14"/>
      <c r="J188" s="31"/>
      <c r="K188" s="49"/>
      <c r="L188" s="46"/>
    </row>
    <row r="189" spans="1:14" x14ac:dyDescent="0.25">
      <c r="A189" s="13"/>
      <c r="B189" s="14"/>
      <c r="C189" s="14"/>
      <c r="D189" s="43"/>
      <c r="E189" s="43"/>
      <c r="F189" s="14"/>
      <c r="K189" s="49"/>
      <c r="L189" s="46"/>
      <c r="M189" s="46"/>
      <c r="N189" s="46"/>
    </row>
    <row r="190" spans="1:14" x14ac:dyDescent="0.25">
      <c r="A190" s="13"/>
      <c r="B190" s="14"/>
      <c r="C190" s="14"/>
      <c r="D190" s="43"/>
      <c r="E190" s="43"/>
      <c r="F190" s="14"/>
      <c r="K190" s="49"/>
      <c r="L190" s="46"/>
      <c r="M190" s="46"/>
      <c r="N190" s="46"/>
    </row>
    <row r="191" spans="1:14" x14ac:dyDescent="0.25">
      <c r="A191" s="13"/>
      <c r="B191" s="14"/>
      <c r="C191" s="14"/>
      <c r="D191" s="43"/>
      <c r="E191" s="43"/>
      <c r="F191" s="14"/>
      <c r="K191" s="49"/>
      <c r="L191" s="46"/>
      <c r="M191" s="46"/>
      <c r="N191" s="46"/>
    </row>
    <row r="192" spans="1:14" x14ac:dyDescent="0.25">
      <c r="A192" s="13"/>
      <c r="B192" s="14"/>
      <c r="C192" s="14"/>
      <c r="D192" s="43"/>
      <c r="E192" s="43"/>
      <c r="F192" s="14"/>
      <c r="K192" s="49"/>
      <c r="L192" s="46"/>
      <c r="M192" s="46"/>
      <c r="N192" s="46"/>
    </row>
    <row r="193" spans="1:14" x14ac:dyDescent="0.25">
      <c r="A193" s="13"/>
      <c r="B193" s="14"/>
      <c r="C193" s="14"/>
      <c r="D193" s="43"/>
      <c r="E193" s="43"/>
      <c r="F193" s="14"/>
      <c r="J193" s="31"/>
      <c r="K193" s="49"/>
    </row>
    <row r="194" spans="1:14" x14ac:dyDescent="0.25">
      <c r="A194" s="13"/>
      <c r="B194" s="14"/>
      <c r="C194" s="14"/>
      <c r="D194" s="43"/>
      <c r="E194" s="43"/>
      <c r="F194" s="14"/>
      <c r="K194" s="49"/>
      <c r="L194" s="46"/>
      <c r="M194" s="46"/>
      <c r="N194" s="46"/>
    </row>
    <row r="195" spans="1:14" x14ac:dyDescent="0.25">
      <c r="A195" s="13"/>
      <c r="B195" s="14"/>
      <c r="C195" s="14"/>
      <c r="D195" s="43"/>
      <c r="E195" s="43"/>
      <c r="F195" s="14"/>
      <c r="K195" s="49"/>
      <c r="L195" s="46"/>
      <c r="M195" s="46"/>
      <c r="N195" s="46"/>
    </row>
    <row r="196" spans="1:14" x14ac:dyDescent="0.25">
      <c r="A196" s="13"/>
      <c r="B196" s="14"/>
      <c r="C196" s="14"/>
      <c r="D196" s="43"/>
      <c r="E196" s="43"/>
      <c r="F196" s="14"/>
      <c r="K196" s="49"/>
      <c r="L196" s="46"/>
      <c r="M196" s="46"/>
      <c r="N196" s="46"/>
    </row>
    <row r="197" spans="1:14" x14ac:dyDescent="0.25">
      <c r="A197" s="13"/>
      <c r="B197" s="14"/>
      <c r="C197" s="14"/>
      <c r="D197" s="43"/>
      <c r="E197" s="43"/>
      <c r="F197" s="14"/>
      <c r="K197" s="49"/>
      <c r="L197" s="46"/>
      <c r="M197" s="46"/>
      <c r="N197" s="46"/>
    </row>
    <row r="198" spans="1:14" x14ac:dyDescent="0.25">
      <c r="A198" s="13"/>
      <c r="B198" s="14"/>
      <c r="C198" s="14"/>
      <c r="D198" s="43"/>
      <c r="E198" s="43"/>
      <c r="F198" s="14"/>
      <c r="J198" s="31"/>
      <c r="K198" s="49"/>
      <c r="L198" s="46"/>
    </row>
    <row r="199" spans="1:14" x14ac:dyDescent="0.25">
      <c r="A199" s="13"/>
      <c r="B199" s="14"/>
      <c r="C199" s="14"/>
      <c r="D199" s="43"/>
      <c r="E199" s="43"/>
      <c r="F199" s="14"/>
      <c r="K199" s="49"/>
      <c r="M199" s="46"/>
      <c r="N199" s="46"/>
    </row>
    <row r="200" spans="1:14" x14ac:dyDescent="0.25">
      <c r="A200" s="13"/>
      <c r="B200" s="14"/>
      <c r="C200" s="14"/>
      <c r="D200" s="43"/>
      <c r="E200" s="43"/>
      <c r="F200" s="14"/>
      <c r="K200" s="49"/>
      <c r="L200" s="46"/>
      <c r="M200" s="46"/>
      <c r="N200" s="46"/>
    </row>
    <row r="201" spans="1:14" x14ac:dyDescent="0.25">
      <c r="A201" s="13"/>
      <c r="B201" s="14"/>
      <c r="C201" s="14"/>
      <c r="D201" s="43"/>
      <c r="E201" s="43"/>
      <c r="F201" s="14"/>
      <c r="K201" s="49"/>
      <c r="L201" s="46"/>
      <c r="M201" s="46"/>
      <c r="N201" s="46"/>
    </row>
    <row r="202" spans="1:14" x14ac:dyDescent="0.25">
      <c r="A202" s="13"/>
      <c r="B202" s="14"/>
      <c r="C202" s="14"/>
      <c r="D202" s="43"/>
      <c r="E202" s="43"/>
      <c r="F202" s="14"/>
      <c r="K202" s="49"/>
      <c r="L202" s="46"/>
      <c r="M202" s="46"/>
      <c r="N202" s="46"/>
    </row>
    <row r="203" spans="1:14" x14ac:dyDescent="0.25">
      <c r="A203" s="13"/>
      <c r="B203" s="14"/>
      <c r="C203" s="14"/>
      <c r="D203" s="43"/>
      <c r="E203" s="43"/>
      <c r="F203" s="14"/>
      <c r="J203" s="31"/>
      <c r="K203" s="49"/>
      <c r="L203" s="46"/>
    </row>
    <row r="204" spans="1:14" x14ac:dyDescent="0.25">
      <c r="A204" s="13"/>
      <c r="B204" s="14"/>
      <c r="C204" s="14"/>
      <c r="D204" s="43"/>
      <c r="E204" s="43"/>
      <c r="F204" s="14"/>
      <c r="K204" s="49"/>
      <c r="M204" s="46"/>
      <c r="N204" s="46"/>
    </row>
    <row r="205" spans="1:14" x14ac:dyDescent="0.25">
      <c r="A205" s="13"/>
      <c r="B205" s="14"/>
      <c r="C205" s="14"/>
      <c r="D205" s="43"/>
      <c r="E205" s="43"/>
      <c r="F205" s="14"/>
      <c r="K205" s="49"/>
      <c r="L205" s="46"/>
      <c r="M205" s="46"/>
      <c r="N205" s="46"/>
    </row>
    <row r="206" spans="1:14" x14ac:dyDescent="0.25">
      <c r="A206" s="13"/>
      <c r="B206" s="14"/>
      <c r="C206" s="14"/>
      <c r="D206" s="43"/>
      <c r="E206" s="43"/>
      <c r="F206" s="14"/>
      <c r="K206" s="49"/>
      <c r="M206" s="46"/>
      <c r="N206" s="46"/>
    </row>
    <row r="207" spans="1:14" x14ac:dyDescent="0.25">
      <c r="A207" s="13"/>
      <c r="B207" s="14"/>
      <c r="C207" s="14"/>
      <c r="D207" s="43"/>
      <c r="E207" s="43"/>
      <c r="F207" s="14"/>
      <c r="K207" s="49"/>
      <c r="L207" s="46"/>
      <c r="M207" s="46"/>
      <c r="N207" s="46"/>
    </row>
    <row r="208" spans="1:14" x14ac:dyDescent="0.25">
      <c r="A208" s="13"/>
      <c r="B208" s="14"/>
      <c r="C208" s="14"/>
      <c r="D208" s="43"/>
      <c r="E208" s="43"/>
      <c r="F208" s="14"/>
      <c r="J208" s="31"/>
      <c r="K208" s="49"/>
    </row>
    <row r="209" spans="1:14" x14ac:dyDescent="0.25">
      <c r="A209" s="13"/>
      <c r="B209" s="14"/>
      <c r="C209" s="14"/>
      <c r="D209" s="43"/>
      <c r="E209" s="43"/>
      <c r="F209" s="14"/>
      <c r="K209" s="49"/>
      <c r="M209" s="46"/>
      <c r="N209" s="46"/>
    </row>
    <row r="210" spans="1:14" x14ac:dyDescent="0.25">
      <c r="A210" s="13"/>
      <c r="B210" s="14"/>
      <c r="C210" s="14"/>
      <c r="D210" s="43"/>
      <c r="E210" s="43"/>
      <c r="F210" s="14"/>
      <c r="K210" s="49"/>
      <c r="M210" s="46"/>
      <c r="N210" s="46"/>
    </row>
    <row r="211" spans="1:14" x14ac:dyDescent="0.25">
      <c r="A211" s="13"/>
      <c r="B211" s="14"/>
      <c r="C211" s="14"/>
      <c r="D211" s="43"/>
      <c r="E211" s="43"/>
      <c r="F211" s="14"/>
      <c r="K211" s="49"/>
      <c r="L211" s="46"/>
      <c r="M211" s="46"/>
      <c r="N211" s="46"/>
    </row>
    <row r="212" spans="1:14" x14ac:dyDescent="0.25">
      <c r="A212" s="13"/>
      <c r="B212" s="14"/>
      <c r="C212" s="14"/>
      <c r="D212" s="43"/>
      <c r="E212" s="43"/>
      <c r="F212" s="14"/>
      <c r="K212" s="49"/>
      <c r="M212" s="46"/>
      <c r="N212" s="46"/>
    </row>
    <row r="213" spans="1:14" x14ac:dyDescent="0.25">
      <c r="A213" s="13"/>
      <c r="B213" s="14"/>
      <c r="C213" s="14"/>
      <c r="D213" s="43"/>
      <c r="E213" s="43"/>
      <c r="F213" s="14"/>
      <c r="J213" s="31"/>
      <c r="K213" s="49"/>
    </row>
    <row r="214" spans="1:14" x14ac:dyDescent="0.25">
      <c r="A214" s="13"/>
      <c r="B214" s="14"/>
      <c r="C214" s="14"/>
      <c r="D214" s="43"/>
      <c r="E214" s="43"/>
      <c r="F214" s="14"/>
      <c r="K214" s="49"/>
      <c r="M214" s="46"/>
      <c r="N214" s="46"/>
    </row>
    <row r="215" spans="1:14" x14ac:dyDescent="0.25">
      <c r="A215" s="13"/>
      <c r="B215" s="14"/>
      <c r="C215" s="14"/>
      <c r="D215" s="43"/>
      <c r="E215" s="43"/>
      <c r="F215" s="14"/>
      <c r="K215" s="49"/>
      <c r="M215" s="46"/>
      <c r="N215" s="46"/>
    </row>
    <row r="216" spans="1:14" x14ac:dyDescent="0.25">
      <c r="A216" s="13"/>
      <c r="B216" s="14"/>
      <c r="C216" s="14"/>
      <c r="D216" s="43"/>
      <c r="E216" s="43"/>
      <c r="F216" s="14"/>
      <c r="K216" s="49"/>
      <c r="M216" s="46"/>
      <c r="N216" s="46"/>
    </row>
    <row r="217" spans="1:14" x14ac:dyDescent="0.25">
      <c r="A217" s="13"/>
      <c r="B217" s="14"/>
      <c r="C217" s="14"/>
      <c r="D217" s="43"/>
      <c r="E217" s="43"/>
      <c r="F217" s="14"/>
      <c r="K217" s="49"/>
      <c r="M217" s="46"/>
      <c r="N217" s="46"/>
    </row>
    <row r="218" spans="1:14" x14ac:dyDescent="0.25">
      <c r="A218" s="13"/>
      <c r="B218" s="14"/>
      <c r="C218" s="14"/>
      <c r="D218" s="43"/>
      <c r="E218" s="43"/>
      <c r="F218" s="14"/>
      <c r="K218" s="49"/>
    </row>
    <row r="219" spans="1:14" x14ac:dyDescent="0.25">
      <c r="A219" s="13"/>
      <c r="B219" s="14"/>
      <c r="C219" s="14"/>
      <c r="D219" s="43"/>
      <c r="E219" s="43"/>
      <c r="F219" s="14"/>
      <c r="K219" s="49"/>
      <c r="M219" s="46"/>
      <c r="N219" s="46"/>
    </row>
    <row r="220" spans="1:14" x14ac:dyDescent="0.25">
      <c r="A220" s="13"/>
      <c r="B220" s="14"/>
      <c r="C220" s="14"/>
      <c r="D220" s="43"/>
      <c r="E220" s="43"/>
      <c r="F220" s="14"/>
      <c r="K220" s="49"/>
      <c r="M220" s="46"/>
      <c r="N220" s="46"/>
    </row>
    <row r="221" spans="1:14" x14ac:dyDescent="0.25">
      <c r="A221" s="13"/>
      <c r="B221" s="14"/>
      <c r="C221" s="14"/>
      <c r="D221" s="43"/>
      <c r="E221" s="43"/>
      <c r="F221" s="14"/>
      <c r="K221" s="49"/>
      <c r="L221" s="46"/>
      <c r="M221" s="46"/>
      <c r="N221" s="46"/>
    </row>
    <row r="222" spans="1:14" x14ac:dyDescent="0.25">
      <c r="A222" s="13"/>
      <c r="B222" s="14"/>
      <c r="C222" s="14"/>
      <c r="D222" s="43"/>
      <c r="E222" s="43"/>
      <c r="F222" s="14"/>
      <c r="K222" s="49"/>
      <c r="M222" s="46"/>
      <c r="N222" s="46"/>
    </row>
    <row r="223" spans="1:14" x14ac:dyDescent="0.25">
      <c r="A223" s="13"/>
      <c r="B223" s="14"/>
      <c r="C223" s="14"/>
      <c r="D223" s="43"/>
      <c r="E223" s="43"/>
      <c r="F223" s="14"/>
      <c r="K223" s="49"/>
    </row>
    <row r="224" spans="1:14" x14ac:dyDescent="0.25">
      <c r="A224" s="13"/>
      <c r="B224" s="14"/>
      <c r="C224" s="14"/>
      <c r="D224" s="43"/>
      <c r="E224" s="43"/>
      <c r="F224" s="14"/>
      <c r="K224" s="49"/>
      <c r="M224" s="46"/>
      <c r="N224" s="46"/>
    </row>
    <row r="225" spans="1:14" x14ac:dyDescent="0.25">
      <c r="A225" s="13"/>
      <c r="B225" s="14"/>
      <c r="C225" s="14"/>
      <c r="D225" s="43"/>
      <c r="E225" s="43"/>
      <c r="F225" s="14"/>
      <c r="K225" s="49"/>
      <c r="M225" s="46"/>
      <c r="N225" s="46"/>
    </row>
    <row r="226" spans="1:14" x14ac:dyDescent="0.25">
      <c r="A226" s="13"/>
      <c r="B226" s="14"/>
      <c r="C226" s="14"/>
      <c r="D226" s="43"/>
      <c r="E226" s="43"/>
      <c r="F226" s="14"/>
      <c r="K226" s="49"/>
      <c r="M226" s="46"/>
      <c r="N226" s="46"/>
    </row>
    <row r="227" spans="1:14" x14ac:dyDescent="0.25">
      <c r="A227" s="13"/>
      <c r="B227" s="14"/>
      <c r="C227" s="14"/>
      <c r="D227" s="43"/>
      <c r="E227" s="43"/>
      <c r="F227" s="14"/>
      <c r="K227" s="49"/>
      <c r="M227" s="46"/>
      <c r="N227" s="46"/>
    </row>
    <row r="228" spans="1:14" x14ac:dyDescent="0.25">
      <c r="A228" s="13"/>
      <c r="B228" s="14"/>
      <c r="C228" s="14"/>
      <c r="D228" s="43"/>
      <c r="E228" s="43"/>
      <c r="F228" s="14"/>
      <c r="K228" s="49"/>
    </row>
    <row r="229" spans="1:14" x14ac:dyDescent="0.25">
      <c r="A229" s="13"/>
      <c r="B229" s="14"/>
      <c r="C229" s="14"/>
      <c r="D229" s="43"/>
      <c r="E229" s="43"/>
      <c r="F229" s="14"/>
      <c r="K229" s="49"/>
      <c r="M229" s="46"/>
      <c r="N229" s="46"/>
    </row>
    <row r="230" spans="1:14" x14ac:dyDescent="0.25">
      <c r="A230" s="13"/>
      <c r="B230" s="14"/>
      <c r="C230" s="14"/>
      <c r="D230" s="43"/>
      <c r="E230" s="43"/>
      <c r="F230" s="14"/>
      <c r="K230" s="49"/>
      <c r="M230" s="46"/>
      <c r="N230" s="46"/>
    </row>
    <row r="231" spans="1:14" x14ac:dyDescent="0.25">
      <c r="A231" s="13"/>
      <c r="B231" s="14"/>
      <c r="C231" s="14"/>
      <c r="D231" s="43"/>
      <c r="E231" s="43"/>
      <c r="F231" s="14"/>
      <c r="K231" s="49"/>
      <c r="L231" s="46"/>
      <c r="M231" s="46"/>
      <c r="N231" s="46"/>
    </row>
    <row r="232" spans="1:14" x14ac:dyDescent="0.25">
      <c r="A232" s="13"/>
      <c r="B232" s="14"/>
      <c r="C232" s="14"/>
      <c r="D232" s="43"/>
      <c r="E232" s="43"/>
      <c r="F232" s="14"/>
      <c r="K232" s="49"/>
      <c r="M232" s="46"/>
      <c r="N232" s="46"/>
    </row>
    <row r="233" spans="1:14" x14ac:dyDescent="0.25">
      <c r="A233" s="13"/>
      <c r="B233" s="14"/>
      <c r="C233" s="14"/>
      <c r="D233" s="43"/>
      <c r="E233" s="43"/>
      <c r="F233" s="14"/>
      <c r="K233" s="49"/>
    </row>
    <row r="234" spans="1:14" x14ac:dyDescent="0.25">
      <c r="A234" s="13"/>
      <c r="B234" s="14"/>
      <c r="C234" s="14"/>
      <c r="D234" s="43"/>
      <c r="E234" s="43"/>
      <c r="F234" s="14"/>
      <c r="K234" s="49"/>
      <c r="M234" s="46"/>
      <c r="N234" s="46"/>
    </row>
    <row r="235" spans="1:14" x14ac:dyDescent="0.25">
      <c r="A235" s="13"/>
      <c r="B235" s="14"/>
      <c r="C235" s="14"/>
      <c r="D235" s="43"/>
      <c r="E235" s="43"/>
      <c r="F235" s="14"/>
      <c r="K235" s="49"/>
      <c r="M235" s="46"/>
      <c r="N235" s="46"/>
    </row>
    <row r="236" spans="1:14" x14ac:dyDescent="0.25">
      <c r="A236" s="13"/>
      <c r="B236" s="14"/>
      <c r="C236" s="14"/>
      <c r="D236" s="43"/>
      <c r="E236" s="43"/>
      <c r="F236" s="14"/>
      <c r="K236" s="49"/>
      <c r="M236" s="46"/>
      <c r="N236" s="46"/>
    </row>
    <row r="237" spans="1:14" x14ac:dyDescent="0.25">
      <c r="A237" s="13"/>
      <c r="B237" s="14"/>
      <c r="C237" s="14"/>
      <c r="D237" s="43"/>
      <c r="E237" s="43"/>
      <c r="F237" s="14"/>
      <c r="K237" s="49"/>
      <c r="M237" s="46"/>
      <c r="N237" s="46"/>
    </row>
    <row r="238" spans="1:14" x14ac:dyDescent="0.25">
      <c r="A238" s="13"/>
      <c r="B238" s="14"/>
      <c r="C238" s="14"/>
      <c r="D238" s="43"/>
      <c r="E238" s="43"/>
      <c r="F238" s="14"/>
      <c r="L238" s="46"/>
    </row>
    <row r="239" spans="1:14" x14ac:dyDescent="0.25">
      <c r="A239" s="13"/>
      <c r="B239" s="14"/>
      <c r="C239" s="14"/>
      <c r="D239" s="43"/>
      <c r="E239" s="43"/>
      <c r="F239" s="14"/>
      <c r="M239" s="46"/>
      <c r="N239" s="46"/>
    </row>
    <row r="240" spans="1:14" x14ac:dyDescent="0.25">
      <c r="A240" s="13"/>
      <c r="B240" s="14"/>
      <c r="C240" s="14"/>
      <c r="D240" s="43"/>
      <c r="E240" s="43"/>
      <c r="F240" s="14"/>
      <c r="M240" s="46"/>
      <c r="N240" s="46"/>
    </row>
    <row r="241" spans="1:14" x14ac:dyDescent="0.25">
      <c r="A241" s="13"/>
      <c r="B241" s="14"/>
      <c r="C241" s="14"/>
      <c r="D241" s="43"/>
      <c r="E241" s="43"/>
      <c r="F241" s="14"/>
      <c r="M241" s="46"/>
      <c r="N241" s="46"/>
    </row>
    <row r="242" spans="1:14" x14ac:dyDescent="0.25">
      <c r="A242" s="13"/>
      <c r="B242" s="14"/>
      <c r="C242" s="14"/>
      <c r="D242" s="43"/>
      <c r="E242" s="43"/>
      <c r="F242" s="14"/>
      <c r="M242" s="46"/>
      <c r="N242" s="46"/>
    </row>
    <row r="243" spans="1:14" x14ac:dyDescent="0.25">
      <c r="A243" s="13"/>
      <c r="B243" s="14"/>
      <c r="C243" s="14"/>
      <c r="D243" s="43"/>
      <c r="E243" s="43"/>
      <c r="F243" s="14"/>
    </row>
    <row r="244" spans="1:14" x14ac:dyDescent="0.25">
      <c r="A244" s="13"/>
      <c r="B244" s="14"/>
      <c r="C244" s="14"/>
      <c r="D244" s="43"/>
      <c r="E244" s="43"/>
      <c r="F244" s="14"/>
      <c r="M244" s="46"/>
      <c r="N244" s="46"/>
    </row>
    <row r="245" spans="1:14" x14ac:dyDescent="0.25">
      <c r="A245" s="13"/>
      <c r="B245" s="14"/>
      <c r="C245" s="14"/>
      <c r="D245" s="43"/>
      <c r="E245" s="43"/>
      <c r="F245" s="14"/>
      <c r="M245" s="46"/>
      <c r="N245" s="46"/>
    </row>
    <row r="246" spans="1:14" x14ac:dyDescent="0.25">
      <c r="A246" s="13"/>
      <c r="B246" s="14"/>
      <c r="C246" s="14"/>
      <c r="D246" s="43"/>
      <c r="E246" s="43"/>
      <c r="F246" s="14"/>
      <c r="M246" s="46"/>
      <c r="N246" s="46"/>
    </row>
    <row r="247" spans="1:14" x14ac:dyDescent="0.25">
      <c r="A247" s="13"/>
      <c r="B247" s="14"/>
      <c r="C247" s="14"/>
      <c r="D247" s="43"/>
      <c r="E247" s="43"/>
      <c r="F247" s="14"/>
      <c r="M247" s="46"/>
      <c r="N247" s="46"/>
    </row>
    <row r="248" spans="1:14" x14ac:dyDescent="0.25">
      <c r="A248" s="13"/>
      <c r="B248" s="14"/>
      <c r="C248" s="14"/>
      <c r="D248" s="43"/>
      <c r="E248" s="43"/>
      <c r="F248" s="14"/>
    </row>
    <row r="249" spans="1:14" x14ac:dyDescent="0.25">
      <c r="A249" s="13"/>
      <c r="B249" s="14"/>
      <c r="C249" s="14"/>
      <c r="D249" s="43"/>
      <c r="E249" s="43"/>
      <c r="F249" s="14"/>
      <c r="M249" s="46"/>
      <c r="N249" s="46"/>
    </row>
    <row r="250" spans="1:14" x14ac:dyDescent="0.25">
      <c r="A250" s="13"/>
      <c r="B250" s="14"/>
      <c r="C250" s="14"/>
      <c r="D250" s="43"/>
      <c r="E250" s="43"/>
      <c r="F250" s="14"/>
      <c r="L250" s="46"/>
      <c r="M250" s="46"/>
      <c r="N250" s="46"/>
    </row>
    <row r="251" spans="1:14" x14ac:dyDescent="0.25">
      <c r="A251" s="13"/>
      <c r="B251" s="14"/>
      <c r="C251" s="14"/>
      <c r="D251" s="43"/>
      <c r="E251" s="43"/>
      <c r="F251" s="14"/>
      <c r="M251" s="46"/>
      <c r="N251" s="46"/>
    </row>
    <row r="252" spans="1:14" x14ac:dyDescent="0.25">
      <c r="A252" s="13"/>
      <c r="B252" s="14"/>
      <c r="C252" s="14"/>
      <c r="D252" s="43"/>
      <c r="E252" s="43"/>
      <c r="F252" s="14"/>
      <c r="M252" s="46"/>
      <c r="N252" s="46"/>
    </row>
    <row r="253" spans="1:14" x14ac:dyDescent="0.25">
      <c r="A253" s="13"/>
      <c r="B253" s="14"/>
      <c r="C253" s="14"/>
      <c r="D253" s="43"/>
      <c r="E253" s="43"/>
      <c r="F253" s="14"/>
    </row>
    <row r="254" spans="1:14" x14ac:dyDescent="0.25">
      <c r="A254" s="13"/>
      <c r="B254" s="14"/>
      <c r="C254" s="14"/>
      <c r="D254" s="43"/>
      <c r="E254" s="43"/>
      <c r="F254" s="14"/>
      <c r="M254" s="46"/>
      <c r="N254" s="46"/>
    </row>
    <row r="255" spans="1:14" x14ac:dyDescent="0.25">
      <c r="A255" s="13"/>
      <c r="B255" s="14"/>
      <c r="C255" s="14"/>
      <c r="D255" s="43"/>
      <c r="E255" s="43"/>
      <c r="F255" s="14"/>
      <c r="M255" s="46"/>
      <c r="N255" s="46"/>
    </row>
    <row r="256" spans="1:14" x14ac:dyDescent="0.25">
      <c r="A256" s="13"/>
      <c r="B256" s="14"/>
      <c r="C256" s="14"/>
      <c r="D256" s="43"/>
      <c r="E256" s="43"/>
      <c r="F256" s="14"/>
      <c r="M256" s="46"/>
      <c r="N256" s="46"/>
    </row>
    <row r="257" spans="1:14" x14ac:dyDescent="0.25">
      <c r="A257" s="13"/>
      <c r="B257" s="14"/>
      <c r="C257" s="14"/>
      <c r="D257" s="43"/>
      <c r="E257" s="43"/>
      <c r="F257" s="14"/>
      <c r="M257" s="46"/>
      <c r="N257" s="46"/>
    </row>
    <row r="258" spans="1:14" x14ac:dyDescent="0.25">
      <c r="A258" s="13"/>
      <c r="B258" s="14"/>
      <c r="C258" s="14"/>
      <c r="D258" s="43"/>
      <c r="E258" s="43"/>
      <c r="F258" s="14"/>
    </row>
    <row r="259" spans="1:14" x14ac:dyDescent="0.25">
      <c r="A259" s="13"/>
      <c r="B259" s="14"/>
      <c r="C259" s="14"/>
      <c r="D259" s="43"/>
      <c r="E259" s="43"/>
      <c r="F259" s="14"/>
      <c r="M259" s="46"/>
      <c r="N259" s="46"/>
    </row>
    <row r="260" spans="1:14" x14ac:dyDescent="0.25">
      <c r="A260" s="13"/>
      <c r="B260" s="14"/>
      <c r="C260" s="14"/>
      <c r="D260" s="43"/>
      <c r="E260" s="43"/>
      <c r="F260" s="14"/>
      <c r="M260" s="46"/>
      <c r="N260" s="46"/>
    </row>
    <row r="261" spans="1:14" x14ac:dyDescent="0.25">
      <c r="A261" s="13"/>
      <c r="B261" s="14"/>
      <c r="C261" s="14"/>
      <c r="D261" s="43"/>
      <c r="E261" s="43"/>
      <c r="F261" s="14"/>
      <c r="M261" s="46"/>
      <c r="N261" s="46"/>
    </row>
    <row r="262" spans="1:14" x14ac:dyDescent="0.25">
      <c r="A262" s="13"/>
      <c r="B262" s="14"/>
      <c r="C262" s="14"/>
      <c r="D262" s="43"/>
      <c r="E262" s="43"/>
      <c r="F262" s="14"/>
      <c r="M262" s="46"/>
      <c r="N262" s="46"/>
    </row>
    <row r="263" spans="1:14" x14ac:dyDescent="0.25">
      <c r="A263" s="13"/>
      <c r="B263" s="14"/>
      <c r="C263" s="14"/>
      <c r="D263" s="43"/>
      <c r="E263" s="43"/>
      <c r="F263" s="14"/>
    </row>
    <row r="264" spans="1:14" x14ac:dyDescent="0.25">
      <c r="A264" s="13"/>
      <c r="B264" s="14"/>
      <c r="C264" s="14"/>
      <c r="D264" s="43"/>
      <c r="E264" s="43"/>
      <c r="F264" s="14"/>
      <c r="M264" s="46"/>
      <c r="N264" s="46"/>
    </row>
    <row r="265" spans="1:14" x14ac:dyDescent="0.25">
      <c r="A265" s="13"/>
      <c r="B265" s="14"/>
      <c r="C265" s="14"/>
      <c r="D265" s="43"/>
      <c r="E265" s="43"/>
      <c r="F265" s="14"/>
      <c r="M265" s="46"/>
      <c r="N265" s="46"/>
    </row>
    <row r="266" spans="1:14" x14ac:dyDescent="0.25">
      <c r="A266" s="13"/>
      <c r="B266" s="14"/>
      <c r="C266" s="14"/>
      <c r="D266" s="43"/>
      <c r="E266" s="43"/>
      <c r="F266" s="14"/>
      <c r="M266" s="46"/>
      <c r="N266" s="46"/>
    </row>
    <row r="267" spans="1:14" x14ac:dyDescent="0.25">
      <c r="A267" s="13"/>
      <c r="B267" s="14"/>
      <c r="C267" s="14"/>
      <c r="D267" s="43"/>
      <c r="E267" s="43"/>
      <c r="F267" s="14"/>
      <c r="M267" s="46"/>
      <c r="N267" s="46"/>
    </row>
    <row r="268" spans="1:14" x14ac:dyDescent="0.25">
      <c r="A268" s="13"/>
      <c r="B268" s="14"/>
      <c r="C268" s="14"/>
      <c r="D268" s="43"/>
      <c r="E268" s="43"/>
      <c r="F268" s="14"/>
    </row>
    <row r="269" spans="1:14" x14ac:dyDescent="0.25">
      <c r="A269" s="13"/>
      <c r="B269" s="14"/>
      <c r="C269" s="14"/>
      <c r="D269" s="43"/>
      <c r="E269" s="43"/>
      <c r="F269" s="14"/>
      <c r="M269" s="46"/>
      <c r="N269" s="46"/>
    </row>
    <row r="270" spans="1:14" x14ac:dyDescent="0.25">
      <c r="A270" s="13"/>
      <c r="B270" s="14"/>
      <c r="C270" s="14"/>
      <c r="D270" s="43"/>
      <c r="E270" s="43"/>
      <c r="F270" s="14"/>
      <c r="M270" s="46"/>
      <c r="N270" s="46"/>
    </row>
    <row r="271" spans="1:14" x14ac:dyDescent="0.25">
      <c r="A271" s="13"/>
      <c r="B271" s="14"/>
      <c r="C271" s="14"/>
      <c r="D271" s="43"/>
      <c r="E271" s="43"/>
      <c r="F271" s="14"/>
      <c r="M271" s="46"/>
      <c r="N271" s="46"/>
    </row>
    <row r="272" spans="1:14" x14ac:dyDescent="0.25">
      <c r="A272" s="13"/>
      <c r="B272" s="14"/>
      <c r="C272" s="14"/>
      <c r="D272" s="43"/>
      <c r="E272" s="43"/>
      <c r="F272" s="14"/>
      <c r="M272" s="46"/>
      <c r="N272" s="46"/>
    </row>
    <row r="273" spans="1:14" x14ac:dyDescent="0.25">
      <c r="A273" s="13"/>
      <c r="B273" s="14"/>
      <c r="C273" s="14"/>
      <c r="D273" s="43"/>
      <c r="E273" s="43"/>
      <c r="F273" s="14"/>
    </row>
    <row r="274" spans="1:14" x14ac:dyDescent="0.25">
      <c r="A274" s="13"/>
      <c r="B274" s="14"/>
      <c r="C274" s="14"/>
      <c r="D274" s="43"/>
      <c r="E274" s="43"/>
      <c r="F274" s="14"/>
      <c r="M274" s="46"/>
      <c r="N274" s="46"/>
    </row>
    <row r="275" spans="1:14" x14ac:dyDescent="0.25">
      <c r="A275" s="13"/>
      <c r="B275" s="14"/>
      <c r="C275" s="14"/>
      <c r="D275" s="43"/>
      <c r="E275" s="43"/>
      <c r="F275" s="14"/>
      <c r="M275" s="46"/>
      <c r="N275" s="46"/>
    </row>
    <row r="276" spans="1:14" x14ac:dyDescent="0.25">
      <c r="A276" s="13"/>
      <c r="B276" s="14"/>
      <c r="C276" s="14"/>
      <c r="D276" s="43"/>
      <c r="E276" s="43"/>
      <c r="F276" s="14"/>
      <c r="M276" s="46"/>
      <c r="N276" s="46"/>
    </row>
    <row r="277" spans="1:14" x14ac:dyDescent="0.25">
      <c r="A277" s="13"/>
      <c r="B277" s="14"/>
      <c r="C277" s="14"/>
      <c r="D277" s="43"/>
      <c r="E277" s="43"/>
      <c r="F277" s="14"/>
      <c r="M277" s="46"/>
      <c r="N277" s="46"/>
    </row>
    <row r="278" spans="1:14" x14ac:dyDescent="0.25">
      <c r="A278" s="13"/>
      <c r="B278" s="14"/>
      <c r="C278" s="14"/>
      <c r="D278" s="43"/>
      <c r="E278" s="43"/>
      <c r="F278" s="14"/>
    </row>
    <row r="279" spans="1:14" x14ac:dyDescent="0.25">
      <c r="A279" s="13"/>
      <c r="B279" s="14"/>
      <c r="C279" s="14"/>
      <c r="D279" s="43"/>
      <c r="E279" s="43"/>
      <c r="F279" s="14"/>
      <c r="M279" s="46"/>
      <c r="N279" s="46"/>
    </row>
    <row r="280" spans="1:14" x14ac:dyDescent="0.25">
      <c r="A280" s="13"/>
      <c r="B280" s="14"/>
      <c r="C280" s="14"/>
      <c r="D280" s="43"/>
      <c r="E280" s="43"/>
      <c r="F280" s="14"/>
      <c r="M280" s="46"/>
      <c r="N280" s="46"/>
    </row>
    <row r="281" spans="1:14" x14ac:dyDescent="0.25">
      <c r="A281" s="13"/>
      <c r="B281" s="14"/>
      <c r="C281" s="14"/>
      <c r="D281" s="43"/>
      <c r="E281" s="43"/>
      <c r="F281" s="14"/>
      <c r="M281" s="46"/>
      <c r="N281" s="46"/>
    </row>
    <row r="282" spans="1:14" x14ac:dyDescent="0.25">
      <c r="A282" s="13"/>
      <c r="B282" s="14"/>
      <c r="C282" s="14"/>
      <c r="D282" s="43"/>
      <c r="E282" s="43"/>
      <c r="F282" s="14"/>
      <c r="M282" s="46"/>
      <c r="N282" s="46"/>
    </row>
    <row r="283" spans="1:14" x14ac:dyDescent="0.25">
      <c r="A283" s="13"/>
      <c r="B283" s="14"/>
      <c r="C283" s="14"/>
      <c r="D283" s="43"/>
      <c r="E283" s="43"/>
      <c r="F283" s="14"/>
    </row>
    <row r="284" spans="1:14" x14ac:dyDescent="0.25">
      <c r="A284" s="13"/>
      <c r="B284" s="14"/>
      <c r="C284" s="14"/>
      <c r="D284" s="43"/>
      <c r="E284" s="43"/>
      <c r="F284" s="14"/>
      <c r="M284" s="46"/>
      <c r="N284" s="46"/>
    </row>
    <row r="285" spans="1:14" x14ac:dyDescent="0.25">
      <c r="A285" s="13"/>
      <c r="B285" s="14"/>
      <c r="C285" s="14"/>
      <c r="D285" s="43"/>
      <c r="E285" s="43"/>
      <c r="F285" s="14"/>
      <c r="M285" s="46"/>
      <c r="N285" s="46"/>
    </row>
    <row r="286" spans="1:14" x14ac:dyDescent="0.25">
      <c r="A286" s="13"/>
      <c r="B286" s="14"/>
      <c r="C286" s="14"/>
      <c r="D286" s="43"/>
      <c r="E286" s="43"/>
      <c r="F286" s="14"/>
      <c r="M286" s="46"/>
      <c r="N286" s="46"/>
    </row>
    <row r="287" spans="1:14" x14ac:dyDescent="0.25">
      <c r="A287" s="13"/>
      <c r="B287" s="14"/>
      <c r="C287" s="14"/>
      <c r="D287" s="43"/>
      <c r="E287" s="43"/>
      <c r="F287" s="14"/>
      <c r="M287" s="46"/>
      <c r="N287" s="46"/>
    </row>
    <row r="288" spans="1:14" x14ac:dyDescent="0.25">
      <c r="A288" s="13"/>
      <c r="B288" s="14"/>
      <c r="C288" s="14"/>
      <c r="D288" s="43"/>
      <c r="E288" s="43"/>
      <c r="F288" s="14"/>
    </row>
    <row r="289" spans="1:14" x14ac:dyDescent="0.25">
      <c r="A289" s="13"/>
      <c r="B289" s="14"/>
      <c r="C289" s="14"/>
      <c r="D289" s="43"/>
      <c r="E289" s="43"/>
      <c r="F289" s="14"/>
      <c r="M289" s="46"/>
      <c r="N289" s="46"/>
    </row>
    <row r="290" spans="1:14" x14ac:dyDescent="0.25">
      <c r="A290" s="13"/>
      <c r="B290" s="14"/>
      <c r="C290" s="14"/>
      <c r="D290" s="43"/>
      <c r="E290" s="43"/>
      <c r="F290" s="14"/>
      <c r="M290" s="46"/>
      <c r="N290" s="46"/>
    </row>
    <row r="291" spans="1:14" x14ac:dyDescent="0.25">
      <c r="A291" s="13"/>
      <c r="B291" s="14"/>
      <c r="C291" s="14"/>
      <c r="D291" s="43"/>
      <c r="E291" s="43"/>
      <c r="F291" s="14"/>
      <c r="M291" s="46"/>
      <c r="N291" s="46"/>
    </row>
    <row r="292" spans="1:14" x14ac:dyDescent="0.25">
      <c r="A292" s="13"/>
      <c r="B292" s="14"/>
      <c r="C292" s="14"/>
      <c r="D292" s="43"/>
      <c r="E292" s="43"/>
      <c r="F292" s="14"/>
      <c r="M292" s="46"/>
      <c r="N292" s="46"/>
    </row>
    <row r="293" spans="1:14" x14ac:dyDescent="0.25">
      <c r="A293" s="13"/>
      <c r="B293" s="14"/>
      <c r="C293" s="14"/>
      <c r="D293" s="43"/>
      <c r="E293" s="43"/>
      <c r="F293" s="14"/>
    </row>
    <row r="294" spans="1:14" x14ac:dyDescent="0.25">
      <c r="A294" s="13"/>
      <c r="B294" s="14"/>
      <c r="C294" s="14"/>
      <c r="D294" s="43"/>
      <c r="E294" s="43"/>
      <c r="F294" s="14"/>
      <c r="M294" s="46"/>
      <c r="N294" s="46"/>
    </row>
    <row r="295" spans="1:14" x14ac:dyDescent="0.25">
      <c r="A295" s="13"/>
      <c r="B295" s="14"/>
      <c r="C295" s="14"/>
      <c r="D295" s="43"/>
      <c r="E295" s="43"/>
      <c r="F295" s="14"/>
      <c r="M295" s="46"/>
      <c r="N295" s="46"/>
    </row>
    <row r="296" spans="1:14" x14ac:dyDescent="0.25">
      <c r="A296" s="13"/>
      <c r="B296" s="14"/>
      <c r="C296" s="14"/>
      <c r="D296" s="43"/>
      <c r="E296" s="43"/>
      <c r="F296" s="14"/>
      <c r="M296" s="46"/>
      <c r="N296" s="46"/>
    </row>
    <row r="297" spans="1:14" x14ac:dyDescent="0.25">
      <c r="A297" s="13"/>
      <c r="B297" s="14"/>
      <c r="C297" s="14"/>
      <c r="D297" s="43"/>
      <c r="E297" s="43"/>
      <c r="F297" s="14"/>
      <c r="M297" s="46"/>
      <c r="N297" s="46"/>
    </row>
    <row r="298" spans="1:14" x14ac:dyDescent="0.25">
      <c r="A298" s="13"/>
      <c r="B298" s="14"/>
      <c r="C298" s="14"/>
      <c r="D298" s="43"/>
      <c r="E298" s="43"/>
      <c r="F298" s="14"/>
    </row>
    <row r="299" spans="1:14" x14ac:dyDescent="0.25">
      <c r="A299" s="13"/>
      <c r="B299" s="14"/>
      <c r="C299" s="14"/>
      <c r="D299" s="43"/>
      <c r="E299" s="43"/>
      <c r="F299" s="14"/>
      <c r="M299" s="46"/>
      <c r="N299" s="46"/>
    </row>
    <row r="300" spans="1:14" x14ac:dyDescent="0.25">
      <c r="A300" s="13"/>
      <c r="B300" s="14"/>
      <c r="C300" s="14"/>
      <c r="D300" s="43"/>
      <c r="E300" s="43"/>
      <c r="F300" s="14"/>
      <c r="M300" s="46"/>
      <c r="N300" s="46"/>
    </row>
    <row r="301" spans="1:14" x14ac:dyDescent="0.25">
      <c r="A301" s="13"/>
      <c r="B301" s="14"/>
      <c r="C301" s="14"/>
      <c r="D301" s="43"/>
      <c r="E301" s="43"/>
      <c r="F301" s="14"/>
      <c r="M301" s="46"/>
      <c r="N301" s="46"/>
    </row>
    <row r="302" spans="1:14" x14ac:dyDescent="0.25">
      <c r="A302" s="13"/>
      <c r="B302" s="14"/>
      <c r="C302" s="14"/>
      <c r="D302" s="43"/>
      <c r="E302" s="43"/>
      <c r="F302" s="14"/>
      <c r="M302" s="46"/>
      <c r="N302" s="46"/>
    </row>
    <row r="303" spans="1:14" x14ac:dyDescent="0.25">
      <c r="A303" s="13"/>
      <c r="B303" s="14"/>
      <c r="C303" s="14"/>
      <c r="D303" s="43"/>
      <c r="E303" s="43"/>
      <c r="F303" s="14"/>
    </row>
    <row r="304" spans="1:14" x14ac:dyDescent="0.25">
      <c r="A304" s="13"/>
      <c r="B304" s="14"/>
      <c r="C304" s="14"/>
      <c r="D304" s="43"/>
      <c r="E304" s="43"/>
      <c r="F304" s="14"/>
      <c r="M304" s="46"/>
      <c r="N304" s="46"/>
    </row>
    <row r="305" spans="1:14" x14ac:dyDescent="0.25">
      <c r="A305" s="13"/>
      <c r="B305" s="14"/>
      <c r="C305" s="14"/>
      <c r="D305" s="43"/>
      <c r="E305" s="43"/>
      <c r="F305" s="14"/>
      <c r="M305" s="46"/>
      <c r="N305" s="46"/>
    </row>
    <row r="306" spans="1:14" x14ac:dyDescent="0.25">
      <c r="A306" s="13"/>
      <c r="B306" s="14"/>
      <c r="C306" s="14"/>
      <c r="D306" s="43"/>
      <c r="E306" s="43"/>
      <c r="F306" s="14"/>
      <c r="M306" s="46"/>
      <c r="N306" s="46"/>
    </row>
    <row r="307" spans="1:14" x14ac:dyDescent="0.25">
      <c r="A307" s="13"/>
      <c r="B307" s="14"/>
      <c r="C307" s="14"/>
      <c r="D307" s="43"/>
      <c r="E307" s="43"/>
      <c r="F307" s="14"/>
      <c r="M307" s="46"/>
      <c r="N307" s="46"/>
    </row>
    <row r="308" spans="1:14" x14ac:dyDescent="0.25">
      <c r="A308" s="13"/>
      <c r="B308" s="14"/>
      <c r="C308" s="14"/>
      <c r="D308" s="43"/>
      <c r="E308" s="43"/>
      <c r="F308" s="14"/>
    </row>
    <row r="309" spans="1:14" x14ac:dyDescent="0.25">
      <c r="A309" s="13"/>
      <c r="B309" s="14"/>
      <c r="C309" s="14"/>
      <c r="D309" s="43"/>
      <c r="E309" s="43"/>
      <c r="F309" s="14"/>
      <c r="M309" s="46"/>
      <c r="N309" s="46"/>
    </row>
    <row r="310" spans="1:14" x14ac:dyDescent="0.25">
      <c r="A310" s="13"/>
      <c r="B310" s="14"/>
      <c r="C310" s="14"/>
      <c r="D310" s="43"/>
      <c r="E310" s="43"/>
      <c r="F310" s="14"/>
      <c r="M310" s="46"/>
      <c r="N310" s="46"/>
    </row>
    <row r="311" spans="1:14" x14ac:dyDescent="0.25">
      <c r="A311" s="13"/>
      <c r="B311" s="14"/>
      <c r="C311" s="14"/>
      <c r="D311" s="43"/>
      <c r="E311" s="43"/>
      <c r="F311" s="14"/>
      <c r="M311" s="46"/>
      <c r="N311" s="46"/>
    </row>
    <row r="312" spans="1:14" x14ac:dyDescent="0.25">
      <c r="A312" s="13"/>
      <c r="B312" s="14"/>
      <c r="C312" s="14"/>
      <c r="D312" s="43"/>
      <c r="E312" s="43"/>
      <c r="F312" s="14"/>
      <c r="M312" s="46"/>
      <c r="N312" s="46"/>
    </row>
    <row r="313" spans="1:14" x14ac:dyDescent="0.25">
      <c r="A313" s="13"/>
      <c r="B313" s="14"/>
      <c r="C313" s="14"/>
      <c r="D313" s="43"/>
      <c r="E313" s="43"/>
      <c r="F313" s="14"/>
    </row>
    <row r="314" spans="1:14" x14ac:dyDescent="0.25">
      <c r="A314" s="13"/>
      <c r="B314" s="14"/>
      <c r="C314" s="14"/>
      <c r="D314" s="43"/>
      <c r="E314" s="43"/>
      <c r="F314" s="14"/>
      <c r="M314" s="46"/>
      <c r="N314" s="46"/>
    </row>
    <row r="315" spans="1:14" x14ac:dyDescent="0.25">
      <c r="A315" s="13"/>
      <c r="B315" s="14"/>
      <c r="C315" s="14"/>
      <c r="D315" s="43"/>
      <c r="E315" s="43"/>
      <c r="F315" s="14"/>
      <c r="M315" s="46"/>
      <c r="N315" s="46"/>
    </row>
    <row r="316" spans="1:14" x14ac:dyDescent="0.25">
      <c r="A316" s="13"/>
      <c r="B316" s="14"/>
      <c r="C316" s="14"/>
      <c r="D316" s="43"/>
      <c r="E316" s="43"/>
      <c r="F316" s="14"/>
      <c r="M316" s="46"/>
      <c r="N316" s="46"/>
    </row>
    <row r="317" spans="1:14" x14ac:dyDescent="0.25">
      <c r="A317" s="13"/>
      <c r="B317" s="14"/>
      <c r="C317" s="14"/>
      <c r="D317" s="43"/>
      <c r="E317" s="43"/>
      <c r="F317" s="14"/>
      <c r="M317" s="46"/>
      <c r="N317" s="46"/>
    </row>
    <row r="318" spans="1:14" x14ac:dyDescent="0.25">
      <c r="A318" s="13"/>
      <c r="B318" s="14"/>
      <c r="C318" s="14"/>
      <c r="D318" s="43"/>
      <c r="E318" s="43"/>
      <c r="F318" s="14"/>
    </row>
    <row r="319" spans="1:14" x14ac:dyDescent="0.25">
      <c r="A319" s="13"/>
      <c r="B319" s="14"/>
      <c r="C319" s="14"/>
      <c r="D319" s="43"/>
      <c r="E319" s="43"/>
      <c r="F319" s="14"/>
      <c r="M319" s="46"/>
      <c r="N319" s="46"/>
    </row>
    <row r="320" spans="1:14" x14ac:dyDescent="0.25">
      <c r="A320" s="13"/>
      <c r="B320" s="14"/>
      <c r="C320" s="14"/>
      <c r="D320" s="43"/>
      <c r="E320" s="43"/>
      <c r="F320" s="14"/>
      <c r="M320" s="46"/>
      <c r="N320" s="46"/>
    </row>
    <row r="321" spans="1:14" x14ac:dyDescent="0.25">
      <c r="A321" s="13"/>
      <c r="B321" s="14"/>
      <c r="C321" s="14"/>
      <c r="D321" s="43"/>
      <c r="E321" s="43"/>
      <c r="F321" s="14"/>
      <c r="M321" s="46"/>
      <c r="N321" s="46"/>
    </row>
    <row r="322" spans="1:14" x14ac:dyDescent="0.25">
      <c r="A322" s="13"/>
      <c r="B322" s="14"/>
      <c r="C322" s="14"/>
      <c r="D322" s="43"/>
      <c r="E322" s="43"/>
      <c r="F322" s="14"/>
      <c r="M322" s="46"/>
      <c r="N322" s="46"/>
    </row>
    <row r="323" spans="1:14" x14ac:dyDescent="0.25">
      <c r="A323" s="13"/>
      <c r="B323" s="14"/>
      <c r="C323" s="14"/>
      <c r="D323" s="43"/>
      <c r="E323" s="43"/>
      <c r="F323" s="14"/>
    </row>
    <row r="324" spans="1:14" x14ac:dyDescent="0.25">
      <c r="A324" s="13"/>
      <c r="B324" s="14"/>
      <c r="C324" s="14"/>
      <c r="D324" s="43"/>
      <c r="E324" s="43"/>
      <c r="F324" s="14"/>
      <c r="M324" s="46"/>
      <c r="N324" s="46"/>
    </row>
    <row r="325" spans="1:14" x14ac:dyDescent="0.25">
      <c r="A325" s="13"/>
      <c r="B325" s="14"/>
      <c r="C325" s="14"/>
      <c r="D325" s="43"/>
      <c r="E325" s="43"/>
      <c r="F325" s="14"/>
      <c r="M325" s="46"/>
      <c r="N325" s="46"/>
    </row>
    <row r="326" spans="1:14" x14ac:dyDescent="0.25">
      <c r="A326" s="13"/>
      <c r="B326" s="14"/>
      <c r="C326" s="14"/>
      <c r="D326" s="43"/>
      <c r="E326" s="43"/>
      <c r="F326" s="14"/>
      <c r="M326" s="46"/>
      <c r="N326" s="46"/>
    </row>
    <row r="327" spans="1:14" x14ac:dyDescent="0.25">
      <c r="A327" s="13"/>
      <c r="B327" s="14"/>
      <c r="C327" s="14"/>
      <c r="D327" s="43"/>
      <c r="E327" s="43"/>
      <c r="F327" s="14"/>
      <c r="M327" s="46"/>
      <c r="N327" s="46"/>
    </row>
    <row r="328" spans="1:14" x14ac:dyDescent="0.25">
      <c r="A328" s="13"/>
      <c r="B328" s="14"/>
      <c r="C328" s="14"/>
      <c r="D328" s="43"/>
      <c r="E328" s="43"/>
      <c r="F328" s="14"/>
    </row>
    <row r="329" spans="1:14" x14ac:dyDescent="0.25">
      <c r="A329" s="13"/>
      <c r="B329" s="14"/>
      <c r="C329" s="14"/>
      <c r="D329" s="43"/>
      <c r="E329" s="43"/>
      <c r="F329" s="14"/>
      <c r="M329" s="46"/>
      <c r="N329" s="46"/>
    </row>
    <row r="330" spans="1:14" x14ac:dyDescent="0.25">
      <c r="A330" s="13"/>
      <c r="B330" s="14"/>
      <c r="C330" s="14"/>
      <c r="D330" s="43"/>
      <c r="E330" s="43"/>
      <c r="F330" s="14"/>
      <c r="M330" s="46"/>
      <c r="N330" s="46"/>
    </row>
    <row r="331" spans="1:14" x14ac:dyDescent="0.25">
      <c r="A331" s="13"/>
      <c r="B331" s="14"/>
      <c r="C331" s="14"/>
      <c r="D331" s="43"/>
      <c r="E331" s="43"/>
      <c r="F331" s="14"/>
      <c r="M331" s="46"/>
      <c r="N331" s="46"/>
    </row>
    <row r="332" spans="1:14" x14ac:dyDescent="0.25">
      <c r="A332" s="13"/>
      <c r="B332" s="14"/>
      <c r="C332" s="14"/>
      <c r="D332" s="43"/>
      <c r="E332" s="43"/>
      <c r="F332" s="14"/>
      <c r="M332" s="46"/>
      <c r="N332" s="46"/>
    </row>
    <row r="333" spans="1:14" x14ac:dyDescent="0.25">
      <c r="A333" s="13"/>
      <c r="B333" s="14"/>
      <c r="C333" s="14"/>
      <c r="D333" s="43"/>
      <c r="E333" s="43"/>
      <c r="F333" s="14"/>
    </row>
    <row r="334" spans="1:14" x14ac:dyDescent="0.25">
      <c r="A334" s="13"/>
      <c r="B334" s="14"/>
      <c r="C334" s="14"/>
      <c r="D334" s="43"/>
      <c r="E334" s="43"/>
      <c r="F334" s="14"/>
      <c r="M334" s="46"/>
      <c r="N334" s="46"/>
    </row>
    <row r="335" spans="1:14" x14ac:dyDescent="0.25">
      <c r="A335" s="13"/>
      <c r="B335" s="14"/>
      <c r="C335" s="14"/>
      <c r="D335" s="43"/>
      <c r="E335" s="43"/>
      <c r="F335" s="14"/>
      <c r="M335" s="46"/>
      <c r="N335" s="46"/>
    </row>
    <row r="336" spans="1:14" x14ac:dyDescent="0.25">
      <c r="A336" s="13"/>
      <c r="B336" s="14"/>
      <c r="C336" s="14"/>
      <c r="D336" s="43"/>
      <c r="E336" s="43"/>
      <c r="F336" s="14"/>
      <c r="M336" s="46"/>
      <c r="N336" s="46"/>
    </row>
    <row r="337" spans="1:14" x14ac:dyDescent="0.25">
      <c r="A337" s="13"/>
      <c r="B337" s="14"/>
      <c r="C337" s="14"/>
      <c r="D337" s="43"/>
      <c r="E337" s="43"/>
      <c r="F337" s="14"/>
      <c r="M337" s="46"/>
      <c r="N337" s="46"/>
    </row>
    <row r="338" spans="1:14" x14ac:dyDescent="0.25">
      <c r="A338" s="13"/>
      <c r="B338" s="14"/>
      <c r="C338" s="14"/>
      <c r="D338" s="43"/>
      <c r="E338" s="43"/>
      <c r="F338" s="14"/>
    </row>
    <row r="339" spans="1:14" x14ac:dyDescent="0.25">
      <c r="A339" s="13"/>
      <c r="B339" s="14"/>
      <c r="C339" s="14"/>
      <c r="D339" s="43"/>
      <c r="E339" s="43"/>
      <c r="F339" s="14"/>
      <c r="M339" s="46"/>
      <c r="N339" s="46"/>
    </row>
    <row r="340" spans="1:14" x14ac:dyDescent="0.25">
      <c r="A340" s="13"/>
      <c r="B340" s="14"/>
      <c r="C340" s="14"/>
      <c r="D340" s="43"/>
      <c r="E340" s="43"/>
      <c r="F340" s="14"/>
      <c r="M340" s="46"/>
      <c r="N340" s="46"/>
    </row>
    <row r="341" spans="1:14" x14ac:dyDescent="0.25">
      <c r="A341" s="13"/>
      <c r="B341" s="14"/>
      <c r="C341" s="14"/>
      <c r="D341" s="43"/>
      <c r="E341" s="43"/>
      <c r="F341" s="14"/>
      <c r="M341" s="46"/>
      <c r="N341" s="46"/>
    </row>
    <row r="342" spans="1:14" x14ac:dyDescent="0.25">
      <c r="A342" s="13"/>
      <c r="B342" s="14"/>
      <c r="C342" s="14"/>
      <c r="D342" s="43"/>
      <c r="E342" s="43"/>
      <c r="F342" s="14"/>
      <c r="M342" s="46"/>
      <c r="N342" s="46"/>
    </row>
    <row r="343" spans="1:14" x14ac:dyDescent="0.25">
      <c r="A343" s="13"/>
      <c r="B343" s="14"/>
      <c r="C343" s="14"/>
      <c r="D343" s="43"/>
      <c r="E343" s="43"/>
      <c r="F343" s="14"/>
    </row>
    <row r="344" spans="1:14" x14ac:dyDescent="0.25">
      <c r="A344" s="13"/>
      <c r="B344" s="14"/>
      <c r="C344" s="14"/>
      <c r="D344" s="43"/>
      <c r="E344" s="43"/>
      <c r="F344" s="14"/>
      <c r="M344" s="46"/>
      <c r="N344" s="46"/>
    </row>
    <row r="345" spans="1:14" x14ac:dyDescent="0.25">
      <c r="A345" s="13"/>
      <c r="B345" s="14"/>
      <c r="C345" s="14"/>
      <c r="D345" s="43"/>
      <c r="E345" s="43"/>
      <c r="F345" s="14"/>
      <c r="M345" s="46"/>
      <c r="N345" s="46"/>
    </row>
    <row r="346" spans="1:14" x14ac:dyDescent="0.25">
      <c r="A346" s="13"/>
      <c r="B346" s="14"/>
      <c r="C346" s="14"/>
      <c r="D346" s="43"/>
      <c r="E346" s="43"/>
      <c r="F346" s="14"/>
      <c r="M346" s="46"/>
      <c r="N346" s="46"/>
    </row>
    <row r="347" spans="1:14" x14ac:dyDescent="0.25">
      <c r="A347" s="13"/>
      <c r="B347" s="14"/>
      <c r="C347" s="14"/>
      <c r="D347" s="43"/>
      <c r="E347" s="43"/>
      <c r="F347" s="14"/>
      <c r="M347" s="46"/>
      <c r="N347" s="46"/>
    </row>
    <row r="348" spans="1:14" x14ac:dyDescent="0.25">
      <c r="A348" s="13"/>
      <c r="B348" s="14"/>
      <c r="C348" s="14"/>
      <c r="D348" s="43"/>
      <c r="E348" s="43"/>
      <c r="F348" s="14"/>
    </row>
    <row r="349" spans="1:14" x14ac:dyDescent="0.25">
      <c r="A349" s="13"/>
      <c r="B349" s="14"/>
      <c r="C349" s="14"/>
      <c r="D349" s="43"/>
      <c r="E349" s="43"/>
      <c r="F349" s="14"/>
      <c r="M349" s="46"/>
      <c r="N349" s="46"/>
    </row>
    <row r="350" spans="1:14" x14ac:dyDescent="0.25">
      <c r="A350" s="13"/>
      <c r="B350" s="14"/>
      <c r="C350" s="14"/>
      <c r="D350" s="43"/>
      <c r="E350" s="43"/>
      <c r="F350" s="14"/>
      <c r="M350" s="46"/>
      <c r="N350" s="46"/>
    </row>
    <row r="351" spans="1:14" x14ac:dyDescent="0.25">
      <c r="A351" s="13"/>
      <c r="B351" s="14"/>
      <c r="C351" s="14"/>
      <c r="D351" s="43"/>
      <c r="E351" s="43"/>
      <c r="F351" s="14"/>
      <c r="M351" s="46"/>
      <c r="N351" s="46"/>
    </row>
    <row r="352" spans="1:14" x14ac:dyDescent="0.25">
      <c r="A352" s="13"/>
      <c r="B352" s="14"/>
      <c r="C352" s="14"/>
      <c r="D352" s="43"/>
      <c r="E352" s="43"/>
      <c r="F352" s="14"/>
      <c r="M352" s="46"/>
      <c r="N352" s="46"/>
    </row>
    <row r="353" spans="1:14" x14ac:dyDescent="0.25">
      <c r="A353" s="13"/>
      <c r="B353" s="14"/>
      <c r="C353" s="14"/>
      <c r="D353" s="43"/>
      <c r="E353" s="43"/>
      <c r="F353" s="14"/>
    </row>
    <row r="354" spans="1:14" x14ac:dyDescent="0.25">
      <c r="A354" s="13"/>
      <c r="B354" s="14"/>
      <c r="C354" s="14"/>
      <c r="D354" s="43"/>
      <c r="E354" s="43"/>
      <c r="F354" s="14"/>
      <c r="M354" s="46"/>
      <c r="N354" s="46"/>
    </row>
    <row r="355" spans="1:14" x14ac:dyDescent="0.25">
      <c r="A355" s="13"/>
      <c r="B355" s="14"/>
      <c r="C355" s="14"/>
      <c r="D355" s="43"/>
      <c r="E355" s="43"/>
      <c r="F355" s="14"/>
      <c r="M355" s="46"/>
      <c r="N355" s="46"/>
    </row>
    <row r="356" spans="1:14" x14ac:dyDescent="0.25">
      <c r="A356" s="13"/>
      <c r="B356" s="14"/>
      <c r="C356" s="14"/>
      <c r="D356" s="43"/>
      <c r="E356" s="43"/>
      <c r="F356" s="14"/>
      <c r="M356" s="46"/>
      <c r="N356" s="46"/>
    </row>
    <row r="357" spans="1:14" x14ac:dyDescent="0.25">
      <c r="A357" s="13"/>
      <c r="B357" s="14"/>
      <c r="C357" s="14"/>
      <c r="D357" s="43"/>
      <c r="E357" s="43"/>
      <c r="F357" s="14"/>
      <c r="M357" s="46"/>
      <c r="N357" s="46"/>
    </row>
    <row r="358" spans="1:14" x14ac:dyDescent="0.25">
      <c r="A358" s="13"/>
      <c r="B358" s="14"/>
      <c r="C358" s="14"/>
      <c r="D358" s="43"/>
      <c r="E358" s="43"/>
      <c r="F358" s="14"/>
    </row>
    <row r="359" spans="1:14" x14ac:dyDescent="0.25">
      <c r="A359" s="13"/>
      <c r="B359" s="14"/>
      <c r="C359" s="14"/>
      <c r="D359" s="43"/>
      <c r="E359" s="43"/>
      <c r="F359" s="14"/>
      <c r="M359" s="46"/>
      <c r="N359" s="46"/>
    </row>
    <row r="360" spans="1:14" x14ac:dyDescent="0.25">
      <c r="A360" s="13"/>
      <c r="B360" s="14"/>
      <c r="C360" s="14"/>
      <c r="D360" s="43"/>
      <c r="E360" s="43"/>
      <c r="F360" s="14"/>
      <c r="M360" s="46"/>
      <c r="N360" s="46"/>
    </row>
    <row r="361" spans="1:14" x14ac:dyDescent="0.25">
      <c r="A361" s="13"/>
      <c r="B361" s="14"/>
      <c r="C361" s="14"/>
      <c r="D361" s="43"/>
      <c r="E361" s="43"/>
      <c r="F361" s="14"/>
      <c r="M361" s="46"/>
      <c r="N361" s="46"/>
    </row>
    <row r="362" spans="1:14" x14ac:dyDescent="0.25">
      <c r="A362" s="13"/>
      <c r="B362" s="14"/>
      <c r="C362" s="14"/>
      <c r="D362" s="43"/>
      <c r="E362" s="43"/>
      <c r="F362" s="14"/>
      <c r="M362" s="46"/>
      <c r="N362" s="46"/>
    </row>
    <row r="363" spans="1:14" x14ac:dyDescent="0.25">
      <c r="A363" s="13"/>
      <c r="B363" s="14"/>
      <c r="C363" s="14"/>
      <c r="D363" s="43"/>
      <c r="E363" s="43"/>
      <c r="F363" s="14"/>
    </row>
    <row r="364" spans="1:14" x14ac:dyDescent="0.25">
      <c r="A364" s="13"/>
      <c r="B364" s="14"/>
      <c r="C364" s="14"/>
      <c r="D364" s="43"/>
      <c r="E364" s="43"/>
      <c r="F364" s="14"/>
      <c r="M364" s="46"/>
      <c r="N364" s="46"/>
    </row>
    <row r="365" spans="1:14" x14ac:dyDescent="0.25">
      <c r="A365" s="13"/>
      <c r="B365" s="14"/>
      <c r="C365" s="14"/>
      <c r="D365" s="43"/>
      <c r="E365" s="43"/>
      <c r="F365" s="14"/>
      <c r="M365" s="46"/>
      <c r="N365" s="46"/>
    </row>
    <row r="366" spans="1:14" x14ac:dyDescent="0.25">
      <c r="A366" s="13"/>
      <c r="B366" s="14"/>
      <c r="C366" s="14"/>
      <c r="D366" s="43"/>
      <c r="E366" s="43"/>
      <c r="F366" s="14"/>
      <c r="M366" s="46"/>
      <c r="N366" s="46"/>
    </row>
    <row r="367" spans="1:14" x14ac:dyDescent="0.25">
      <c r="A367" s="13"/>
      <c r="B367" s="14"/>
      <c r="C367" s="14"/>
      <c r="D367" s="43"/>
      <c r="E367" s="43"/>
      <c r="F367" s="14"/>
      <c r="M367" s="46"/>
      <c r="N367" s="46"/>
    </row>
    <row r="368" spans="1:14" x14ac:dyDescent="0.25">
      <c r="A368" s="13"/>
      <c r="B368" s="14"/>
      <c r="C368" s="14"/>
      <c r="D368" s="43"/>
      <c r="E368" s="43"/>
      <c r="F368" s="14"/>
    </row>
    <row r="369" spans="1:14" x14ac:dyDescent="0.25">
      <c r="A369" s="13"/>
      <c r="B369" s="14"/>
      <c r="C369" s="14"/>
      <c r="D369" s="43"/>
      <c r="E369" s="43"/>
      <c r="F369" s="14"/>
      <c r="M369" s="46"/>
      <c r="N369" s="46"/>
    </row>
    <row r="370" spans="1:14" x14ac:dyDescent="0.25">
      <c r="A370" s="13"/>
      <c r="B370" s="14"/>
      <c r="C370" s="14"/>
      <c r="D370" s="43"/>
      <c r="E370" s="43"/>
      <c r="F370" s="14"/>
      <c r="M370" s="46"/>
      <c r="N370" s="46"/>
    </row>
    <row r="371" spans="1:14" x14ac:dyDescent="0.25">
      <c r="A371" s="13"/>
      <c r="B371" s="14"/>
      <c r="C371" s="14"/>
      <c r="D371" s="43"/>
      <c r="E371" s="43"/>
      <c r="F371" s="14"/>
      <c r="M371" s="46"/>
      <c r="N371" s="46"/>
    </row>
    <row r="372" spans="1:14" x14ac:dyDescent="0.25">
      <c r="A372" s="13"/>
      <c r="B372" s="14"/>
      <c r="C372" s="14"/>
      <c r="D372" s="43"/>
      <c r="E372" s="43"/>
      <c r="F372" s="14"/>
      <c r="M372" s="46"/>
      <c r="N372" s="46"/>
    </row>
    <row r="373" spans="1:14" x14ac:dyDescent="0.25">
      <c r="A373" s="13"/>
      <c r="B373" s="14"/>
      <c r="C373" s="14"/>
      <c r="D373" s="43"/>
      <c r="E373" s="43"/>
      <c r="F373" s="14"/>
    </row>
    <row r="374" spans="1:14" x14ac:dyDescent="0.25">
      <c r="A374" s="13"/>
      <c r="B374" s="14"/>
      <c r="C374" s="14"/>
      <c r="D374" s="43"/>
      <c r="E374" s="43"/>
      <c r="F374" s="14"/>
      <c r="M374" s="46"/>
      <c r="N374" s="46"/>
    </row>
    <row r="375" spans="1:14" x14ac:dyDescent="0.25">
      <c r="A375" s="13"/>
      <c r="B375" s="14"/>
      <c r="C375" s="14"/>
      <c r="D375" s="43"/>
      <c r="E375" s="43"/>
      <c r="F375" s="14"/>
      <c r="M375" s="46"/>
      <c r="N375" s="46"/>
    </row>
    <row r="376" spans="1:14" x14ac:dyDescent="0.25">
      <c r="A376" s="13"/>
      <c r="B376" s="14"/>
      <c r="C376" s="14"/>
      <c r="D376" s="43"/>
      <c r="E376" s="43"/>
      <c r="F376" s="14"/>
      <c r="M376" s="46"/>
      <c r="N376" s="46"/>
    </row>
    <row r="377" spans="1:14" x14ac:dyDescent="0.25">
      <c r="A377" s="13"/>
      <c r="B377" s="14"/>
      <c r="C377" s="14"/>
      <c r="D377" s="43"/>
      <c r="E377" s="43"/>
      <c r="F377" s="14"/>
      <c r="M377" s="46"/>
      <c r="N377" s="46"/>
    </row>
    <row r="378" spans="1:14" x14ac:dyDescent="0.25">
      <c r="A378" s="13"/>
      <c r="B378" s="14"/>
      <c r="C378" s="14"/>
      <c r="D378" s="43"/>
      <c r="E378" s="43"/>
      <c r="F378" s="14"/>
    </row>
    <row r="379" spans="1:14" x14ac:dyDescent="0.25">
      <c r="A379" s="13"/>
      <c r="B379" s="14"/>
      <c r="C379" s="14"/>
      <c r="D379" s="43"/>
      <c r="E379" s="43"/>
      <c r="F379" s="14"/>
      <c r="M379" s="46"/>
      <c r="N379" s="46"/>
    </row>
    <row r="380" spans="1:14" x14ac:dyDescent="0.25">
      <c r="A380" s="13"/>
      <c r="B380" s="14"/>
      <c r="C380" s="14"/>
      <c r="D380" s="43"/>
      <c r="E380" s="43"/>
      <c r="F380" s="14"/>
      <c r="M380" s="46"/>
      <c r="N380" s="46"/>
    </row>
    <row r="381" spans="1:14" x14ac:dyDescent="0.25">
      <c r="A381" s="13"/>
      <c r="B381" s="14"/>
      <c r="C381" s="14"/>
      <c r="D381" s="43"/>
      <c r="E381" s="43"/>
      <c r="F381" s="14"/>
      <c r="M381" s="46"/>
      <c r="N381" s="46"/>
    </row>
    <row r="382" spans="1:14" x14ac:dyDescent="0.25">
      <c r="A382" s="13"/>
      <c r="B382" s="14"/>
      <c r="C382" s="14"/>
      <c r="D382" s="43"/>
      <c r="E382" s="43"/>
      <c r="F382" s="14"/>
      <c r="M382" s="46"/>
      <c r="N382" s="46"/>
    </row>
    <row r="383" spans="1:14" x14ac:dyDescent="0.25">
      <c r="A383" s="13"/>
      <c r="B383" s="14"/>
      <c r="C383" s="14"/>
      <c r="D383" s="43"/>
      <c r="E383" s="43"/>
      <c r="F383" s="14"/>
    </row>
    <row r="384" spans="1:14" x14ac:dyDescent="0.25">
      <c r="A384" s="13"/>
      <c r="B384" s="14"/>
      <c r="C384" s="14"/>
      <c r="D384" s="43"/>
      <c r="E384" s="43"/>
      <c r="F384" s="14"/>
      <c r="M384" s="46"/>
      <c r="N384" s="46"/>
    </row>
    <row r="385" spans="1:14" x14ac:dyDescent="0.25">
      <c r="A385" s="13"/>
      <c r="B385" s="14"/>
      <c r="C385" s="14"/>
      <c r="D385" s="43"/>
      <c r="E385" s="43"/>
      <c r="F385" s="14"/>
      <c r="M385" s="46"/>
      <c r="N385" s="46"/>
    </row>
    <row r="386" spans="1:14" x14ac:dyDescent="0.25">
      <c r="A386" s="13"/>
      <c r="B386" s="14"/>
      <c r="C386" s="14"/>
      <c r="D386" s="43"/>
      <c r="E386" s="43"/>
      <c r="F386" s="14"/>
      <c r="M386" s="46"/>
      <c r="N386" s="46"/>
    </row>
    <row r="387" spans="1:14" x14ac:dyDescent="0.25">
      <c r="A387" s="13"/>
      <c r="B387" s="14"/>
      <c r="C387" s="14"/>
      <c r="D387" s="43"/>
      <c r="E387" s="43"/>
      <c r="F387" s="14"/>
      <c r="M387" s="46"/>
      <c r="N387" s="4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A887-68F1-457B-962B-9130517519EF}">
  <dimension ref="A1:H28"/>
  <sheetViews>
    <sheetView workbookViewId="0">
      <selection activeCell="C6" sqref="C6"/>
    </sheetView>
  </sheetViews>
  <sheetFormatPr defaultColWidth="9.109375" defaultRowHeight="15" x14ac:dyDescent="0.3"/>
  <cols>
    <col min="1" max="1" width="22.109375" style="99" bestFit="1" customWidth="1"/>
    <col min="2" max="2" width="32.6640625" style="99" customWidth="1"/>
    <col min="3" max="3" width="88.33203125" style="99" customWidth="1"/>
    <col min="4" max="4" width="13.88671875" style="99" customWidth="1"/>
    <col min="5" max="5" width="11.33203125" style="99" customWidth="1"/>
    <col min="6" max="6" width="12.33203125" style="99" customWidth="1"/>
    <col min="7" max="7" width="11.44140625" style="99" customWidth="1"/>
    <col min="8" max="8" width="12.33203125" style="99" customWidth="1"/>
    <col min="9" max="16384" width="9.109375" style="99"/>
  </cols>
  <sheetData>
    <row r="1" spans="1:8" ht="27.6" x14ac:dyDescent="0.3">
      <c r="A1" s="98" t="s">
        <v>29</v>
      </c>
      <c r="B1" s="98" t="s">
        <v>30</v>
      </c>
      <c r="C1" s="98" t="s">
        <v>31</v>
      </c>
      <c r="D1" s="98" t="s">
        <v>32</v>
      </c>
      <c r="E1" s="98" t="s">
        <v>33</v>
      </c>
      <c r="F1" s="98" t="s">
        <v>34</v>
      </c>
      <c r="G1" s="98" t="s">
        <v>35</v>
      </c>
      <c r="H1" s="98" t="s">
        <v>36</v>
      </c>
    </row>
    <row r="2" spans="1:8" x14ac:dyDescent="0.3">
      <c r="A2" s="42" t="s">
        <v>125</v>
      </c>
      <c r="B2" s="91" t="s">
        <v>0</v>
      </c>
      <c r="C2" s="68" t="s">
        <v>37</v>
      </c>
      <c r="D2" s="100" t="s">
        <v>95</v>
      </c>
      <c r="E2" s="42">
        <v>10</v>
      </c>
      <c r="F2" s="42"/>
      <c r="G2" s="42" t="s">
        <v>38</v>
      </c>
      <c r="H2" s="42" t="s">
        <v>39</v>
      </c>
    </row>
    <row r="3" spans="1:8" x14ac:dyDescent="0.3">
      <c r="A3" s="42" t="s">
        <v>125</v>
      </c>
      <c r="B3" s="92" t="s">
        <v>1</v>
      </c>
      <c r="C3" s="68" t="s">
        <v>1</v>
      </c>
      <c r="D3" s="68" t="s">
        <v>40</v>
      </c>
      <c r="E3" s="42">
        <v>4</v>
      </c>
      <c r="F3" s="42"/>
      <c r="G3" s="42" t="s">
        <v>38</v>
      </c>
      <c r="H3" s="42" t="s">
        <v>39</v>
      </c>
    </row>
    <row r="4" spans="1:8" x14ac:dyDescent="0.3">
      <c r="A4" s="42" t="s">
        <v>125</v>
      </c>
      <c r="B4" s="92" t="s">
        <v>2</v>
      </c>
      <c r="C4" s="68" t="s">
        <v>41</v>
      </c>
      <c r="D4" s="68" t="s">
        <v>42</v>
      </c>
      <c r="E4" s="42" t="s">
        <v>126</v>
      </c>
      <c r="F4" s="42" t="s">
        <v>43</v>
      </c>
      <c r="G4" s="42" t="s">
        <v>38</v>
      </c>
      <c r="H4" s="42" t="s">
        <v>39</v>
      </c>
    </row>
    <row r="5" spans="1:8" ht="30" x14ac:dyDescent="0.3">
      <c r="A5" s="42" t="s">
        <v>125</v>
      </c>
      <c r="B5" s="92" t="s">
        <v>82</v>
      </c>
      <c r="C5" s="96" t="s">
        <v>213</v>
      </c>
      <c r="D5" s="99" t="s">
        <v>97</v>
      </c>
      <c r="G5" s="42" t="s">
        <v>38</v>
      </c>
      <c r="H5" s="42" t="s">
        <v>39</v>
      </c>
    </row>
    <row r="6" spans="1:8" ht="262.2" x14ac:dyDescent="0.3">
      <c r="A6" s="42" t="s">
        <v>125</v>
      </c>
      <c r="B6" s="92" t="s">
        <v>110</v>
      </c>
      <c r="C6" s="68" t="s">
        <v>127</v>
      </c>
      <c r="D6" s="68" t="s">
        <v>42</v>
      </c>
      <c r="E6" s="42">
        <v>4</v>
      </c>
      <c r="F6" s="42"/>
      <c r="G6" s="42" t="s">
        <v>38</v>
      </c>
      <c r="H6" s="42" t="s">
        <v>39</v>
      </c>
    </row>
    <row r="7" spans="1:8" ht="27.6" x14ac:dyDescent="0.3">
      <c r="A7" s="42" t="s">
        <v>125</v>
      </c>
      <c r="B7" s="92" t="s">
        <v>54</v>
      </c>
      <c r="C7" s="68" t="s">
        <v>128</v>
      </c>
      <c r="D7" s="99" t="s">
        <v>97</v>
      </c>
      <c r="E7" s="42">
        <v>1</v>
      </c>
      <c r="F7" s="42" t="s">
        <v>129</v>
      </c>
      <c r="G7" s="42" t="s">
        <v>38</v>
      </c>
      <c r="H7" s="42" t="s">
        <v>39</v>
      </c>
    </row>
    <row r="8" spans="1:8" x14ac:dyDescent="0.3">
      <c r="A8" s="42" t="s">
        <v>125</v>
      </c>
      <c r="B8" s="68" t="s">
        <v>74</v>
      </c>
      <c r="C8" s="68" t="s">
        <v>64</v>
      </c>
      <c r="D8" s="68" t="s">
        <v>44</v>
      </c>
      <c r="E8" s="42"/>
      <c r="F8" s="42"/>
      <c r="G8" s="42" t="s">
        <v>38</v>
      </c>
      <c r="H8" s="42" t="s">
        <v>39</v>
      </c>
    </row>
    <row r="9" spans="1:8" x14ac:dyDescent="0.3">
      <c r="A9" s="42" t="s">
        <v>125</v>
      </c>
      <c r="B9" s="92" t="s">
        <v>84</v>
      </c>
      <c r="C9" s="68" t="s">
        <v>130</v>
      </c>
      <c r="D9" s="68" t="s">
        <v>44</v>
      </c>
      <c r="E9" s="42"/>
      <c r="F9" s="42"/>
      <c r="G9" s="42" t="s">
        <v>38</v>
      </c>
      <c r="H9" s="42" t="s">
        <v>45</v>
      </c>
    </row>
    <row r="10" spans="1:8" x14ac:dyDescent="0.3">
      <c r="A10" s="42" t="s">
        <v>125</v>
      </c>
      <c r="B10" s="92" t="s">
        <v>91</v>
      </c>
      <c r="C10" s="68" t="s">
        <v>65</v>
      </c>
      <c r="D10" s="68" t="s">
        <v>44</v>
      </c>
      <c r="E10" s="42"/>
      <c r="F10" s="42"/>
      <c r="G10" s="42" t="s">
        <v>38</v>
      </c>
      <c r="H10" s="42" t="s">
        <v>45</v>
      </c>
    </row>
    <row r="11" spans="1:8" x14ac:dyDescent="0.3">
      <c r="A11" s="42" t="s">
        <v>125</v>
      </c>
      <c r="B11" s="93" t="s">
        <v>111</v>
      </c>
      <c r="C11" s="101" t="s">
        <v>131</v>
      </c>
      <c r="D11" s="68" t="s">
        <v>44</v>
      </c>
      <c r="E11" s="42"/>
      <c r="F11" s="42"/>
      <c r="G11" s="42" t="s">
        <v>38</v>
      </c>
      <c r="H11" s="42" t="s">
        <v>45</v>
      </c>
    </row>
    <row r="12" spans="1:8" ht="27.6" x14ac:dyDescent="0.3">
      <c r="A12" s="42" t="s">
        <v>125</v>
      </c>
      <c r="B12" s="92" t="s">
        <v>88</v>
      </c>
      <c r="C12" s="68" t="s">
        <v>132</v>
      </c>
      <c r="D12" s="68" t="s">
        <v>44</v>
      </c>
      <c r="E12" s="42"/>
      <c r="F12" s="42"/>
      <c r="G12" s="42" t="s">
        <v>38</v>
      </c>
      <c r="H12" s="42" t="s">
        <v>45</v>
      </c>
    </row>
    <row r="13" spans="1:8" x14ac:dyDescent="0.3">
      <c r="A13" s="42" t="s">
        <v>125</v>
      </c>
      <c r="B13" s="94" t="s">
        <v>89</v>
      </c>
      <c r="C13" s="68" t="s">
        <v>133</v>
      </c>
      <c r="D13" s="68" t="s">
        <v>44</v>
      </c>
      <c r="E13" s="42"/>
      <c r="F13" s="42"/>
      <c r="G13" s="42" t="s">
        <v>38</v>
      </c>
      <c r="H13" s="42" t="s">
        <v>45</v>
      </c>
    </row>
    <row r="14" spans="1:8" x14ac:dyDescent="0.3">
      <c r="A14" s="42" t="s">
        <v>125</v>
      </c>
      <c r="B14" s="94" t="s">
        <v>90</v>
      </c>
      <c r="C14" s="68" t="s">
        <v>134</v>
      </c>
      <c r="D14" s="68" t="s">
        <v>44</v>
      </c>
      <c r="E14" s="42"/>
      <c r="F14" s="42"/>
      <c r="G14" s="42" t="s">
        <v>38</v>
      </c>
      <c r="H14" s="42" t="s">
        <v>45</v>
      </c>
    </row>
    <row r="15" spans="1:8" ht="27.6" x14ac:dyDescent="0.3">
      <c r="A15" s="42" t="s">
        <v>125</v>
      </c>
      <c r="B15" s="94" t="s">
        <v>112</v>
      </c>
      <c r="C15" s="92" t="s">
        <v>135</v>
      </c>
      <c r="D15" s="68" t="s">
        <v>44</v>
      </c>
      <c r="E15" s="42"/>
      <c r="F15" s="42"/>
      <c r="G15" s="42" t="s">
        <v>38</v>
      </c>
      <c r="H15" s="42" t="s">
        <v>45</v>
      </c>
    </row>
    <row r="16" spans="1:8" x14ac:dyDescent="0.3">
      <c r="A16" s="42" t="s">
        <v>125</v>
      </c>
      <c r="B16" s="94" t="s">
        <v>70</v>
      </c>
      <c r="C16" s="68" t="s">
        <v>136</v>
      </c>
      <c r="D16" s="68" t="s">
        <v>44</v>
      </c>
      <c r="E16" s="42"/>
      <c r="F16" s="42"/>
      <c r="G16" s="42" t="s">
        <v>38</v>
      </c>
      <c r="H16" s="42" t="s">
        <v>45</v>
      </c>
    </row>
    <row r="17" spans="1:8" x14ac:dyDescent="0.3">
      <c r="A17" s="42" t="s">
        <v>125</v>
      </c>
      <c r="B17" s="94" t="s">
        <v>113</v>
      </c>
      <c r="C17" s="68" t="s">
        <v>137</v>
      </c>
      <c r="D17" s="68" t="s">
        <v>44</v>
      </c>
      <c r="E17" s="42"/>
      <c r="F17" s="42"/>
      <c r="G17" s="42" t="s">
        <v>38</v>
      </c>
      <c r="H17" s="42" t="s">
        <v>45</v>
      </c>
    </row>
    <row r="18" spans="1:8" x14ac:dyDescent="0.3">
      <c r="A18" s="42" t="s">
        <v>125</v>
      </c>
      <c r="B18" s="94" t="s">
        <v>114</v>
      </c>
      <c r="C18" s="68" t="s">
        <v>138</v>
      </c>
      <c r="D18" s="68" t="s">
        <v>44</v>
      </c>
      <c r="E18" s="42"/>
      <c r="F18" s="42"/>
      <c r="G18" s="42" t="s">
        <v>38</v>
      </c>
      <c r="H18" s="42" t="s">
        <v>45</v>
      </c>
    </row>
    <row r="19" spans="1:8" x14ac:dyDescent="0.3">
      <c r="A19" s="42" t="s">
        <v>125</v>
      </c>
      <c r="B19" s="94" t="s">
        <v>115</v>
      </c>
      <c r="C19" s="99" t="s">
        <v>139</v>
      </c>
      <c r="D19" s="68" t="s">
        <v>44</v>
      </c>
      <c r="E19" s="42"/>
      <c r="F19" s="42"/>
      <c r="G19" s="42" t="s">
        <v>38</v>
      </c>
      <c r="H19" s="42" t="s">
        <v>45</v>
      </c>
    </row>
    <row r="20" spans="1:8" x14ac:dyDescent="0.3">
      <c r="A20" s="42" t="s">
        <v>125</v>
      </c>
      <c r="B20" s="94" t="s">
        <v>116</v>
      </c>
      <c r="C20" s="99" t="s">
        <v>140</v>
      </c>
      <c r="D20" s="68" t="s">
        <v>44</v>
      </c>
      <c r="E20" s="42"/>
      <c r="F20" s="42"/>
      <c r="G20" s="42" t="s">
        <v>38</v>
      </c>
      <c r="H20" s="42" t="s">
        <v>45</v>
      </c>
    </row>
    <row r="21" spans="1:8" x14ac:dyDescent="0.3">
      <c r="A21" s="42" t="s">
        <v>125</v>
      </c>
      <c r="B21" s="94" t="s">
        <v>117</v>
      </c>
      <c r="C21" s="68" t="s">
        <v>141</v>
      </c>
      <c r="D21" s="68" t="s">
        <v>44</v>
      </c>
      <c r="E21" s="42"/>
      <c r="F21" s="42"/>
      <c r="G21" s="42" t="s">
        <v>38</v>
      </c>
      <c r="H21" s="42" t="s">
        <v>45</v>
      </c>
    </row>
    <row r="22" spans="1:8" x14ac:dyDescent="0.3">
      <c r="A22" s="42" t="s">
        <v>125</v>
      </c>
      <c r="B22" s="93" t="s">
        <v>118</v>
      </c>
      <c r="C22" s="68" t="s">
        <v>142</v>
      </c>
      <c r="D22" s="68" t="s">
        <v>44</v>
      </c>
      <c r="E22" s="42"/>
      <c r="F22" s="42"/>
      <c r="G22" s="42" t="s">
        <v>38</v>
      </c>
      <c r="H22" s="42" t="s">
        <v>45</v>
      </c>
    </row>
    <row r="23" spans="1:8" x14ac:dyDescent="0.3">
      <c r="A23" s="42" t="s">
        <v>125</v>
      </c>
      <c r="B23" s="95" t="s">
        <v>119</v>
      </c>
      <c r="C23" s="68" t="s">
        <v>143</v>
      </c>
      <c r="D23" s="68" t="s">
        <v>44</v>
      </c>
      <c r="E23" s="42"/>
      <c r="F23" s="42"/>
      <c r="G23" s="42" t="s">
        <v>38</v>
      </c>
      <c r="H23" s="42" t="s">
        <v>45</v>
      </c>
    </row>
    <row r="24" spans="1:8" ht="27.6" x14ac:dyDescent="0.3">
      <c r="A24" s="42" t="s">
        <v>125</v>
      </c>
      <c r="B24" s="94" t="s">
        <v>94</v>
      </c>
      <c r="C24" s="92" t="s">
        <v>144</v>
      </c>
      <c r="D24" s="68" t="s">
        <v>44</v>
      </c>
      <c r="E24" s="42"/>
      <c r="F24" s="42"/>
      <c r="G24" s="42" t="s">
        <v>38</v>
      </c>
      <c r="H24" s="42" t="s">
        <v>45</v>
      </c>
    </row>
    <row r="25" spans="1:8" x14ac:dyDescent="0.3">
      <c r="A25" s="42" t="s">
        <v>125</v>
      </c>
      <c r="B25" s="94" t="s">
        <v>120</v>
      </c>
      <c r="C25" s="68" t="s">
        <v>145</v>
      </c>
      <c r="D25" s="68" t="s">
        <v>44</v>
      </c>
      <c r="E25" s="42"/>
      <c r="F25" s="42"/>
      <c r="G25" s="42" t="s">
        <v>38</v>
      </c>
      <c r="H25" s="42" t="s">
        <v>45</v>
      </c>
    </row>
    <row r="26" spans="1:8" x14ac:dyDescent="0.3">
      <c r="A26" s="42" t="s">
        <v>125</v>
      </c>
      <c r="B26" s="96" t="s">
        <v>121</v>
      </c>
      <c r="C26" s="68" t="s">
        <v>146</v>
      </c>
      <c r="D26" s="68" t="s">
        <v>44</v>
      </c>
      <c r="E26" s="42"/>
      <c r="F26" s="42"/>
      <c r="G26" s="42" t="s">
        <v>38</v>
      </c>
      <c r="H26" s="42" t="s">
        <v>45</v>
      </c>
    </row>
    <row r="27" spans="1:8" x14ac:dyDescent="0.3">
      <c r="A27" s="42" t="s">
        <v>125</v>
      </c>
      <c r="B27" s="96" t="s">
        <v>122</v>
      </c>
      <c r="C27" s="68" t="s">
        <v>147</v>
      </c>
      <c r="D27" s="68" t="s">
        <v>44</v>
      </c>
      <c r="E27" s="42"/>
      <c r="F27" s="42"/>
      <c r="G27" s="42" t="s">
        <v>38</v>
      </c>
      <c r="H27" s="42" t="s">
        <v>45</v>
      </c>
    </row>
    <row r="28" spans="1:8" x14ac:dyDescent="0.3">
      <c r="A28" s="42" t="s">
        <v>125</v>
      </c>
      <c r="B28" s="97" t="s">
        <v>123</v>
      </c>
      <c r="C28" s="68" t="s">
        <v>148</v>
      </c>
      <c r="D28" s="68" t="s">
        <v>44</v>
      </c>
      <c r="E28" s="42"/>
      <c r="F28" s="42"/>
      <c r="G28" s="42" t="s">
        <v>38</v>
      </c>
      <c r="H28" s="42" t="s">
        <v>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B4458-4C83-4E6D-B948-8D8D344DE380}">
  <dimension ref="A1:AA214"/>
  <sheetViews>
    <sheetView tabSelected="1" workbookViewId="0">
      <pane ySplit="1" topLeftCell="A9" activePane="bottomLeft" state="frozen"/>
      <selection activeCell="A2" sqref="A2:H5"/>
      <selection pane="bottomLeft" activeCell="D30" sqref="D30"/>
    </sheetView>
  </sheetViews>
  <sheetFormatPr defaultColWidth="9.109375" defaultRowHeight="15" x14ac:dyDescent="0.25"/>
  <cols>
    <col min="1" max="1" width="14.109375" style="37" bestFit="1" customWidth="1"/>
    <col min="2" max="2" width="9.109375" style="19"/>
    <col min="3" max="3" width="7" style="29" customWidth="1"/>
    <col min="4" max="4" width="9.109375" style="19"/>
    <col min="5" max="6" width="9.109375" style="29"/>
    <col min="7" max="13" width="9.109375" style="19"/>
    <col min="14" max="15" width="10.5546875" style="19" customWidth="1"/>
    <col min="16" max="16" width="9.5546875" style="36" bestFit="1" customWidth="1"/>
    <col min="17" max="17" width="9.109375" style="36"/>
    <col min="18" max="22" width="9.109375" style="19"/>
    <col min="23" max="23" width="9.5546875" style="19" bestFit="1" customWidth="1"/>
    <col min="24" max="24" width="9.109375" style="36"/>
    <col min="25" max="16384" width="9.109375" style="19"/>
  </cols>
  <sheetData>
    <row r="1" spans="1:27" ht="83.4" x14ac:dyDescent="0.3">
      <c r="A1" s="23" t="s">
        <v>0</v>
      </c>
      <c r="B1" s="24" t="s">
        <v>1</v>
      </c>
      <c r="C1" s="25" t="s">
        <v>2</v>
      </c>
      <c r="D1" s="24" t="s">
        <v>82</v>
      </c>
      <c r="E1" s="24" t="s">
        <v>110</v>
      </c>
      <c r="F1" s="25" t="s">
        <v>54</v>
      </c>
      <c r="G1" s="38" t="s">
        <v>74</v>
      </c>
      <c r="H1" s="24" t="s">
        <v>84</v>
      </c>
      <c r="I1" s="24" t="s">
        <v>91</v>
      </c>
      <c r="J1" s="73" t="s">
        <v>111</v>
      </c>
      <c r="K1" s="24" t="s">
        <v>88</v>
      </c>
      <c r="L1" s="26" t="s">
        <v>89</v>
      </c>
      <c r="M1" s="26" t="s">
        <v>90</v>
      </c>
      <c r="N1" s="26" t="s">
        <v>112</v>
      </c>
      <c r="O1" s="26" t="s">
        <v>70</v>
      </c>
      <c r="P1" s="26" t="s">
        <v>113</v>
      </c>
      <c r="Q1" s="26" t="s">
        <v>114</v>
      </c>
      <c r="R1" s="26" t="s">
        <v>115</v>
      </c>
      <c r="S1" s="26" t="s">
        <v>116</v>
      </c>
      <c r="T1" s="26" t="s">
        <v>117</v>
      </c>
      <c r="U1" s="73" t="s">
        <v>118</v>
      </c>
      <c r="V1" s="74" t="s">
        <v>119</v>
      </c>
      <c r="W1" s="26" t="s">
        <v>94</v>
      </c>
      <c r="X1" s="26" t="s">
        <v>120</v>
      </c>
      <c r="Y1" s="27" t="s">
        <v>121</v>
      </c>
      <c r="Z1" s="27" t="s">
        <v>122</v>
      </c>
      <c r="AA1" s="28" t="s">
        <v>124</v>
      </c>
    </row>
    <row r="2" spans="1:27" ht="15.75" customHeight="1" x14ac:dyDescent="0.25">
      <c r="A2" s="53">
        <f>DATE(B2,1,C2)</f>
        <v>39781</v>
      </c>
      <c r="B2" s="49">
        <v>2008</v>
      </c>
      <c r="C2" s="49">
        <v>334</v>
      </c>
      <c r="D2" s="54" t="s">
        <v>80</v>
      </c>
      <c r="E2" s="19">
        <v>1</v>
      </c>
      <c r="F2" s="55" t="s">
        <v>55</v>
      </c>
      <c r="G2" s="75">
        <f>4*10.75*0.3048*0.762</f>
        <v>9.9870768000000005</v>
      </c>
      <c r="H2" s="55">
        <v>97</v>
      </c>
      <c r="I2" s="14">
        <v>461</v>
      </c>
      <c r="J2" s="77">
        <f>I2/H2</f>
        <v>4.7525773195876289</v>
      </c>
      <c r="K2" s="14" t="e">
        <v>#N/A</v>
      </c>
      <c r="L2" s="78">
        <v>1108.4000000000001</v>
      </c>
      <c r="M2" s="79">
        <v>2602.5</v>
      </c>
      <c r="N2" s="21">
        <f>L2+M2</f>
        <v>3710.9</v>
      </c>
      <c r="O2" s="79">
        <v>503.3</v>
      </c>
      <c r="P2" s="79">
        <v>203</v>
      </c>
      <c r="Q2" s="79">
        <v>93.5</v>
      </c>
      <c r="R2" s="21">
        <f>P2/O2</f>
        <v>0.40333796940194716</v>
      </c>
      <c r="S2" s="21">
        <f>Q2/O2</f>
        <v>0.18577389231074906</v>
      </c>
      <c r="T2" s="82">
        <f>Q2/(P2+Q2)</f>
        <v>0.31534569983136596</v>
      </c>
      <c r="U2" s="56">
        <f>(R2*M2)/I2</f>
        <v>2.276978449823357</v>
      </c>
      <c r="V2" s="56">
        <f>(S2*M2)/I2</f>
        <v>1.0487560840319401</v>
      </c>
      <c r="W2" s="79">
        <f>(L2+M2)/G2</f>
        <v>371.57018758481962</v>
      </c>
      <c r="X2" s="79">
        <f>S2*M2*10/G2</f>
        <v>484.1021696546124</v>
      </c>
      <c r="Y2" s="80">
        <f>R2*M2*10/G2</f>
        <v>1051.0453522982496</v>
      </c>
      <c r="Z2" s="84">
        <f>X2*0.892179</f>
        <v>431.90578962028246</v>
      </c>
      <c r="AA2" s="59">
        <f>Z2/480</f>
        <v>0.89980372837558842</v>
      </c>
    </row>
    <row r="3" spans="1:27" x14ac:dyDescent="0.25">
      <c r="A3" s="53">
        <f t="shared" ref="A3:A21" si="0">DATE(B3,1,C3)</f>
        <v>39781</v>
      </c>
      <c r="B3" s="49">
        <v>2008</v>
      </c>
      <c r="C3" s="49">
        <v>334</v>
      </c>
      <c r="D3" s="54" t="s">
        <v>80</v>
      </c>
      <c r="E3" s="19">
        <v>1</v>
      </c>
      <c r="F3" s="55" t="s">
        <v>56</v>
      </c>
      <c r="G3" s="76">
        <f t="shared" ref="G3:G21" si="1">2*21.5*0.3048*0.762</f>
        <v>9.9870768000000005</v>
      </c>
      <c r="H3" s="55">
        <v>65</v>
      </c>
      <c r="I3" s="14">
        <v>245</v>
      </c>
      <c r="J3" s="77">
        <f t="shared" ref="J3:J21" si="2">I3/H3</f>
        <v>3.7692307692307692</v>
      </c>
      <c r="K3" s="14" t="e">
        <v>#N/A</v>
      </c>
      <c r="L3" s="78">
        <v>1653.1</v>
      </c>
      <c r="M3" s="79">
        <v>2991.7</v>
      </c>
      <c r="N3" s="21">
        <f t="shared" ref="N3:N21" si="3">L3+M3</f>
        <v>4644.7999999999993</v>
      </c>
      <c r="O3" s="79">
        <v>503.1</v>
      </c>
      <c r="P3" s="79">
        <v>176.5</v>
      </c>
      <c r="Q3" s="79">
        <v>102.7</v>
      </c>
      <c r="R3" s="21">
        <f t="shared" ref="R3:R21" si="4">P3/O3</f>
        <v>0.35082488570860665</v>
      </c>
      <c r="S3" s="21">
        <f t="shared" ref="S3:S21" si="5">Q3/O3</f>
        <v>0.20413436692506459</v>
      </c>
      <c r="T3" s="83">
        <f t="shared" ref="T3:T21" si="6">Q3/(P3+Q3)</f>
        <v>0.36783667621776506</v>
      </c>
      <c r="U3" s="56">
        <f t="shared" ref="U3:U21" si="7">(R3*M3)/I3</f>
        <v>4.2839298390793399</v>
      </c>
      <c r="V3" s="56">
        <f t="shared" ref="V3:V21" si="8">(S3*M3)/I3</f>
        <v>2.4926889205294516</v>
      </c>
      <c r="W3" s="79">
        <f t="shared" ref="W3:W21" si="9">(L3+M3)/G3</f>
        <v>465.08103352124004</v>
      </c>
      <c r="X3" s="79">
        <f t="shared" ref="X3:X21" si="10">S3*M3*10/G3</f>
        <v>611.49903796646049</v>
      </c>
      <c r="Y3" s="80">
        <f t="shared" ref="Y3:Y21" si="11">R3*M3*10/G3</f>
        <v>1050.9209367193794</v>
      </c>
      <c r="Z3" s="84">
        <f t="shared" ref="Z3:Z21" si="12">X3*0.892179</f>
        <v>545.5666001938788</v>
      </c>
      <c r="AA3" s="59">
        <f t="shared" ref="AA3:AA21" si="13">Z3/480</f>
        <v>1.1365970837372474</v>
      </c>
    </row>
    <row r="4" spans="1:27" x14ac:dyDescent="0.25">
      <c r="A4" s="53">
        <f t="shared" si="0"/>
        <v>39781</v>
      </c>
      <c r="B4" s="49">
        <v>2008</v>
      </c>
      <c r="C4" s="49">
        <v>334</v>
      </c>
      <c r="D4" s="54" t="s">
        <v>80</v>
      </c>
      <c r="E4" s="19">
        <v>2</v>
      </c>
      <c r="F4" s="55" t="s">
        <v>55</v>
      </c>
      <c r="G4" s="76">
        <f t="shared" si="1"/>
        <v>9.9870768000000005</v>
      </c>
      <c r="H4" s="55">
        <v>149</v>
      </c>
      <c r="I4" s="14">
        <v>449</v>
      </c>
      <c r="J4" s="77">
        <f t="shared" si="2"/>
        <v>3.0134228187919465</v>
      </c>
      <c r="K4" s="14" t="e">
        <v>#N/A</v>
      </c>
      <c r="L4" s="78">
        <v>1401.2</v>
      </c>
      <c r="M4" s="79">
        <v>2868.6</v>
      </c>
      <c r="N4" s="21">
        <f t="shared" si="3"/>
        <v>4269.8</v>
      </c>
      <c r="O4" s="79">
        <v>500.7</v>
      </c>
      <c r="P4" s="79">
        <v>180.1</v>
      </c>
      <c r="Q4" s="79">
        <v>90.8</v>
      </c>
      <c r="R4" s="21">
        <f t="shared" si="4"/>
        <v>0.35969642500499299</v>
      </c>
      <c r="S4" s="21">
        <f t="shared" si="5"/>
        <v>0.18134611543838625</v>
      </c>
      <c r="T4" s="83">
        <f t="shared" si="6"/>
        <v>0.33517903285345146</v>
      </c>
      <c r="U4" s="56">
        <f t="shared" si="7"/>
        <v>2.2980515919138593</v>
      </c>
      <c r="V4" s="56">
        <f t="shared" si="8"/>
        <v>1.1585956943130395</v>
      </c>
      <c r="W4" s="79">
        <f t="shared" si="9"/>
        <v>427.53250881178764</v>
      </c>
      <c r="X4" s="79">
        <f t="shared" si="10"/>
        <v>520.88261376597677</v>
      </c>
      <c r="Y4" s="80">
        <f t="shared" si="11"/>
        <v>1033.1603385380222</v>
      </c>
      <c r="Z4" s="84">
        <f t="shared" si="12"/>
        <v>464.7205294671154</v>
      </c>
      <c r="AA4" s="59">
        <f t="shared" si="13"/>
        <v>0.9681677697231571</v>
      </c>
    </row>
    <row r="5" spans="1:27" x14ac:dyDescent="0.25">
      <c r="A5" s="53">
        <f t="shared" si="0"/>
        <v>39781</v>
      </c>
      <c r="B5" s="49">
        <v>2008</v>
      </c>
      <c r="C5" s="49">
        <v>334</v>
      </c>
      <c r="D5" s="54" t="s">
        <v>80</v>
      </c>
      <c r="E5" s="19">
        <v>2</v>
      </c>
      <c r="F5" s="55" t="s">
        <v>56</v>
      </c>
      <c r="G5" s="76">
        <f t="shared" si="1"/>
        <v>9.9870768000000005</v>
      </c>
      <c r="H5" s="55">
        <v>87</v>
      </c>
      <c r="I5" s="14">
        <v>192</v>
      </c>
      <c r="J5" s="77">
        <f t="shared" si="2"/>
        <v>2.2068965517241379</v>
      </c>
      <c r="K5" s="14" t="e">
        <v>#N/A</v>
      </c>
      <c r="L5" s="78">
        <v>1130.9000000000001</v>
      </c>
      <c r="M5" s="79">
        <v>2433.4</v>
      </c>
      <c r="N5" s="21">
        <f t="shared" si="3"/>
        <v>3564.3</v>
      </c>
      <c r="O5" s="79">
        <v>501.1</v>
      </c>
      <c r="P5" s="79">
        <v>183.3</v>
      </c>
      <c r="Q5" s="79">
        <v>97.4</v>
      </c>
      <c r="R5" s="21">
        <f t="shared" si="4"/>
        <v>0.36579525044901218</v>
      </c>
      <c r="S5" s="21">
        <f t="shared" si="5"/>
        <v>0.19437238076232288</v>
      </c>
      <c r="T5" s="83">
        <f t="shared" si="6"/>
        <v>0.34698966868542924</v>
      </c>
      <c r="U5" s="56">
        <f t="shared" si="7"/>
        <v>4.6360737627220123</v>
      </c>
      <c r="V5" s="56">
        <f t="shared" si="8"/>
        <v>2.463467454932482</v>
      </c>
      <c r="W5" s="79">
        <f t="shared" si="9"/>
        <v>356.89121765840429</v>
      </c>
      <c r="X5" s="79">
        <f t="shared" si="10"/>
        <v>473.59779124461772</v>
      </c>
      <c r="Y5" s="80">
        <f t="shared" si="11"/>
        <v>891.27797880018932</v>
      </c>
      <c r="Z5" s="84">
        <f t="shared" si="12"/>
        <v>422.53400379483185</v>
      </c>
      <c r="AA5" s="59">
        <f t="shared" si="13"/>
        <v>0.88027917457256633</v>
      </c>
    </row>
    <row r="6" spans="1:27" x14ac:dyDescent="0.25">
      <c r="A6" s="53">
        <f t="shared" si="0"/>
        <v>39781</v>
      </c>
      <c r="B6" s="49">
        <v>2008</v>
      </c>
      <c r="C6" s="49">
        <v>334</v>
      </c>
      <c r="D6" s="54" t="s">
        <v>80</v>
      </c>
      <c r="E6" s="19">
        <v>3</v>
      </c>
      <c r="F6" s="55" t="s">
        <v>55</v>
      </c>
      <c r="G6" s="76">
        <f t="shared" si="1"/>
        <v>9.9870768000000005</v>
      </c>
      <c r="H6" s="55">
        <v>131</v>
      </c>
      <c r="I6" s="14">
        <v>408</v>
      </c>
      <c r="J6" s="77">
        <f t="shared" si="2"/>
        <v>3.114503816793893</v>
      </c>
      <c r="K6" s="14" t="e">
        <v>#N/A</v>
      </c>
      <c r="L6" s="78">
        <v>1201.4000000000001</v>
      </c>
      <c r="M6" s="79">
        <v>2995.6</v>
      </c>
      <c r="N6" s="21">
        <f t="shared" si="3"/>
        <v>4197</v>
      </c>
      <c r="O6" s="79">
        <v>503.1</v>
      </c>
      <c r="P6" s="79">
        <v>162.6</v>
      </c>
      <c r="Q6" s="79">
        <v>78.7</v>
      </c>
      <c r="R6" s="21">
        <f t="shared" si="4"/>
        <v>0.32319618366129993</v>
      </c>
      <c r="S6" s="21">
        <f t="shared" si="5"/>
        <v>0.15643013317431922</v>
      </c>
      <c r="T6" s="83">
        <f t="shared" si="6"/>
        <v>0.32615002072109406</v>
      </c>
      <c r="U6" s="56">
        <f t="shared" si="7"/>
        <v>2.3729570778818383</v>
      </c>
      <c r="V6" s="56">
        <f t="shared" si="8"/>
        <v>1.1485345758259575</v>
      </c>
      <c r="W6" s="79">
        <f t="shared" si="9"/>
        <v>420.24308854819259</v>
      </c>
      <c r="X6" s="79">
        <f t="shared" si="10"/>
        <v>469.20847443266945</v>
      </c>
      <c r="Y6" s="80">
        <f t="shared" si="11"/>
        <v>969.41928770968309</v>
      </c>
      <c r="Z6" s="84">
        <f t="shared" si="12"/>
        <v>418.61794751086461</v>
      </c>
      <c r="AA6" s="59">
        <f t="shared" si="13"/>
        <v>0.87212072398096796</v>
      </c>
    </row>
    <row r="7" spans="1:27" x14ac:dyDescent="0.25">
      <c r="A7" s="53">
        <f t="shared" si="0"/>
        <v>39781</v>
      </c>
      <c r="B7" s="49">
        <v>2008</v>
      </c>
      <c r="C7" s="49">
        <v>334</v>
      </c>
      <c r="D7" s="54" t="s">
        <v>80</v>
      </c>
      <c r="E7" s="19">
        <v>3</v>
      </c>
      <c r="F7" s="55" t="s">
        <v>56</v>
      </c>
      <c r="G7" s="76">
        <f t="shared" si="1"/>
        <v>9.9870768000000005</v>
      </c>
      <c r="H7" s="55">
        <v>35</v>
      </c>
      <c r="I7" s="14">
        <v>55</v>
      </c>
      <c r="J7" s="77">
        <f t="shared" si="2"/>
        <v>1.5714285714285714</v>
      </c>
      <c r="K7" s="14" t="e">
        <v>#N/A</v>
      </c>
      <c r="L7" s="78">
        <v>1098.4000000000001</v>
      </c>
      <c r="M7" s="79">
        <v>2346.1999999999998</v>
      </c>
      <c r="N7" s="21">
        <f t="shared" si="3"/>
        <v>3444.6</v>
      </c>
      <c r="O7" s="79" t="e">
        <v>#N/A</v>
      </c>
      <c r="P7" s="79" t="e">
        <v>#N/A</v>
      </c>
      <c r="Q7" s="79" t="e">
        <v>#N/A</v>
      </c>
      <c r="R7" s="21" t="e">
        <f t="shared" si="4"/>
        <v>#N/A</v>
      </c>
      <c r="S7" s="21" t="e">
        <f t="shared" si="5"/>
        <v>#N/A</v>
      </c>
      <c r="T7" s="83" t="e">
        <f t="shared" si="6"/>
        <v>#N/A</v>
      </c>
      <c r="U7" s="56" t="e">
        <f t="shared" si="7"/>
        <v>#N/A</v>
      </c>
      <c r="V7" s="56" t="e">
        <f t="shared" si="8"/>
        <v>#N/A</v>
      </c>
      <c r="W7" s="79">
        <f t="shared" si="9"/>
        <v>344.90572857114705</v>
      </c>
      <c r="X7" s="79" t="e">
        <f t="shared" si="10"/>
        <v>#N/A</v>
      </c>
      <c r="Y7" s="80" t="e">
        <f t="shared" si="11"/>
        <v>#N/A</v>
      </c>
      <c r="Z7" s="84" t="e">
        <f t="shared" si="12"/>
        <v>#N/A</v>
      </c>
      <c r="AA7" s="59" t="e">
        <f t="shared" si="13"/>
        <v>#N/A</v>
      </c>
    </row>
    <row r="8" spans="1:27" x14ac:dyDescent="0.25">
      <c r="A8" s="53">
        <f t="shared" si="0"/>
        <v>39781</v>
      </c>
      <c r="B8" s="49">
        <v>2008</v>
      </c>
      <c r="C8" s="49">
        <v>334</v>
      </c>
      <c r="D8" s="54" t="s">
        <v>80</v>
      </c>
      <c r="E8" s="19">
        <v>4</v>
      </c>
      <c r="F8" s="55" t="s">
        <v>55</v>
      </c>
      <c r="G8" s="76">
        <f t="shared" si="1"/>
        <v>9.9870768000000005</v>
      </c>
      <c r="H8" s="55">
        <v>80</v>
      </c>
      <c r="I8" s="14">
        <v>259</v>
      </c>
      <c r="J8" s="77">
        <f t="shared" si="2"/>
        <v>3.2374999999999998</v>
      </c>
      <c r="K8" s="14" t="e">
        <v>#N/A</v>
      </c>
      <c r="L8" s="78">
        <v>1690.4</v>
      </c>
      <c r="M8" s="79">
        <v>3118.9</v>
      </c>
      <c r="N8" s="21">
        <f t="shared" si="3"/>
        <v>4809.3</v>
      </c>
      <c r="O8" s="79">
        <v>502.1</v>
      </c>
      <c r="P8" s="79">
        <v>181</v>
      </c>
      <c r="Q8" s="79">
        <v>89</v>
      </c>
      <c r="R8" s="21">
        <f t="shared" si="4"/>
        <v>0.36048595897231628</v>
      </c>
      <c r="S8" s="21">
        <f t="shared" si="5"/>
        <v>0.17725552678749251</v>
      </c>
      <c r="T8" s="83">
        <f t="shared" si="6"/>
        <v>0.32962962962962961</v>
      </c>
      <c r="U8" s="56">
        <f t="shared" si="7"/>
        <v>4.34100253837358</v>
      </c>
      <c r="V8" s="56">
        <f t="shared" si="8"/>
        <v>2.1345261100289976</v>
      </c>
      <c r="W8" s="79">
        <f t="shared" si="9"/>
        <v>481.55231969378667</v>
      </c>
      <c r="X8" s="79">
        <f t="shared" si="10"/>
        <v>553.55763610179747</v>
      </c>
      <c r="Y8" s="80">
        <f t="shared" si="11"/>
        <v>1125.7745183643299</v>
      </c>
      <c r="Z8" s="84">
        <f t="shared" si="12"/>
        <v>493.8724982196656</v>
      </c>
      <c r="AA8" s="59">
        <f t="shared" si="13"/>
        <v>1.0289010379576367</v>
      </c>
    </row>
    <row r="9" spans="1:27" x14ac:dyDescent="0.25">
      <c r="A9" s="53">
        <f t="shared" si="0"/>
        <v>39781</v>
      </c>
      <c r="B9" s="49">
        <v>2008</v>
      </c>
      <c r="C9" s="49">
        <v>334</v>
      </c>
      <c r="D9" s="54" t="s">
        <v>80</v>
      </c>
      <c r="E9" s="19">
        <v>4</v>
      </c>
      <c r="F9" s="55" t="s">
        <v>56</v>
      </c>
      <c r="G9" s="76">
        <f t="shared" si="1"/>
        <v>9.9870768000000005</v>
      </c>
      <c r="H9" s="55">
        <v>143</v>
      </c>
      <c r="I9" s="14">
        <v>262</v>
      </c>
      <c r="J9" s="77">
        <f t="shared" si="2"/>
        <v>1.8321678321678321</v>
      </c>
      <c r="K9" s="14" t="e">
        <v>#N/A</v>
      </c>
      <c r="L9" s="78">
        <v>1221</v>
      </c>
      <c r="M9" s="79">
        <v>2420</v>
      </c>
      <c r="N9" s="21">
        <f t="shared" si="3"/>
        <v>3641</v>
      </c>
      <c r="O9" s="79">
        <v>502.5</v>
      </c>
      <c r="P9" s="79">
        <v>189.9</v>
      </c>
      <c r="Q9" s="79">
        <v>100</v>
      </c>
      <c r="R9" s="21">
        <f t="shared" si="4"/>
        <v>0.37791044776119403</v>
      </c>
      <c r="S9" s="21">
        <f t="shared" si="5"/>
        <v>0.19900497512437812</v>
      </c>
      <c r="T9" s="83">
        <f t="shared" si="6"/>
        <v>0.34494653328734048</v>
      </c>
      <c r="U9" s="56">
        <f t="shared" si="7"/>
        <v>3.4906232197789677</v>
      </c>
      <c r="V9" s="56">
        <f t="shared" si="8"/>
        <v>1.8381375564923474</v>
      </c>
      <c r="W9" s="79">
        <f t="shared" si="9"/>
        <v>364.57114257897763</v>
      </c>
      <c r="X9" s="79">
        <f t="shared" si="10"/>
        <v>482.2152161691547</v>
      </c>
      <c r="Y9" s="80">
        <f t="shared" si="11"/>
        <v>915.72669550522471</v>
      </c>
      <c r="Z9" s="84">
        <f t="shared" si="12"/>
        <v>430.22228934658028</v>
      </c>
      <c r="AA9" s="59">
        <f t="shared" si="13"/>
        <v>0.89629643613870891</v>
      </c>
    </row>
    <row r="10" spans="1:27" x14ac:dyDescent="0.25">
      <c r="A10" s="53">
        <f t="shared" si="0"/>
        <v>39781</v>
      </c>
      <c r="B10" s="49">
        <v>2008</v>
      </c>
      <c r="C10" s="49">
        <v>334</v>
      </c>
      <c r="D10" s="54" t="s">
        <v>80</v>
      </c>
      <c r="E10" s="19">
        <v>5</v>
      </c>
      <c r="F10" s="55" t="s">
        <v>55</v>
      </c>
      <c r="G10" s="76">
        <f t="shared" si="1"/>
        <v>9.9870768000000005</v>
      </c>
      <c r="H10" s="55">
        <v>129</v>
      </c>
      <c r="I10" s="14">
        <v>432</v>
      </c>
      <c r="J10" s="77">
        <f t="shared" si="2"/>
        <v>3.3488372093023258</v>
      </c>
      <c r="K10" s="14" t="e">
        <v>#N/A</v>
      </c>
      <c r="L10" s="78">
        <v>1387.4</v>
      </c>
      <c r="M10" s="79">
        <v>2725.2</v>
      </c>
      <c r="N10" s="21">
        <f t="shared" si="3"/>
        <v>4112.6000000000004</v>
      </c>
      <c r="O10" s="79">
        <v>502.9</v>
      </c>
      <c r="P10" s="79">
        <v>191.9</v>
      </c>
      <c r="Q10" s="79">
        <v>100</v>
      </c>
      <c r="R10" s="21">
        <f t="shared" si="4"/>
        <v>0.38158679657983696</v>
      </c>
      <c r="S10" s="21">
        <f t="shared" si="5"/>
        <v>0.1988466892026248</v>
      </c>
      <c r="T10" s="83">
        <f t="shared" si="6"/>
        <v>0.34258307639602609</v>
      </c>
      <c r="U10" s="56">
        <f t="shared" si="7"/>
        <v>2.4071767084244717</v>
      </c>
      <c r="V10" s="56">
        <f t="shared" si="8"/>
        <v>1.2543911977198914</v>
      </c>
      <c r="W10" s="79">
        <f t="shared" si="9"/>
        <v>411.79216725358515</v>
      </c>
      <c r="X10" s="79">
        <f t="shared" si="10"/>
        <v>542.59820793106655</v>
      </c>
      <c r="Y10" s="80">
        <f t="shared" si="11"/>
        <v>1041.2459610197166</v>
      </c>
      <c r="Z10" s="84">
        <f t="shared" si="12"/>
        <v>484.09472655373105</v>
      </c>
      <c r="AA10" s="59">
        <f t="shared" si="13"/>
        <v>1.0085306803202729</v>
      </c>
    </row>
    <row r="11" spans="1:27" x14ac:dyDescent="0.25">
      <c r="A11" s="53">
        <f t="shared" si="0"/>
        <v>39781</v>
      </c>
      <c r="B11" s="49">
        <v>2008</v>
      </c>
      <c r="C11" s="49">
        <v>334</v>
      </c>
      <c r="D11" s="54" t="s">
        <v>80</v>
      </c>
      <c r="E11" s="19">
        <v>5</v>
      </c>
      <c r="F11" s="55" t="s">
        <v>56</v>
      </c>
      <c r="G11" s="76">
        <f t="shared" si="1"/>
        <v>9.9870768000000005</v>
      </c>
      <c r="H11" s="55">
        <v>92</v>
      </c>
      <c r="I11" s="14">
        <v>229</v>
      </c>
      <c r="J11" s="77">
        <f t="shared" si="2"/>
        <v>2.4891304347826089</v>
      </c>
      <c r="K11" s="14" t="e">
        <v>#N/A</v>
      </c>
      <c r="L11" s="78">
        <v>1051.2</v>
      </c>
      <c r="M11" s="79">
        <v>2023</v>
      </c>
      <c r="N11" s="21">
        <f t="shared" si="3"/>
        <v>3074.2</v>
      </c>
      <c r="O11" s="79">
        <v>499.4</v>
      </c>
      <c r="P11" s="79">
        <v>194.4</v>
      </c>
      <c r="Q11" s="79">
        <v>111.8</v>
      </c>
      <c r="R11" s="21">
        <f t="shared" si="4"/>
        <v>0.38926712054465362</v>
      </c>
      <c r="S11" s="21">
        <f t="shared" si="5"/>
        <v>0.22386864237084503</v>
      </c>
      <c r="T11" s="83">
        <f t="shared" si="6"/>
        <v>0.36512083605486612</v>
      </c>
      <c r="U11" s="56">
        <f t="shared" si="7"/>
        <v>3.4388095408813721</v>
      </c>
      <c r="V11" s="56">
        <f t="shared" si="8"/>
        <v>1.9776692729965917</v>
      </c>
      <c r="W11" s="79">
        <f t="shared" si="9"/>
        <v>307.81779909813048</v>
      </c>
      <c r="X11" s="79">
        <f t="shared" si="10"/>
        <v>453.47229483227716</v>
      </c>
      <c r="Y11" s="80">
        <f t="shared" si="11"/>
        <v>788.50638743644606</v>
      </c>
      <c r="Z11" s="84">
        <f t="shared" si="12"/>
        <v>404.57845853116623</v>
      </c>
      <c r="AA11" s="59">
        <f t="shared" si="13"/>
        <v>0.84287178860659628</v>
      </c>
    </row>
    <row r="12" spans="1:27" x14ac:dyDescent="0.25">
      <c r="A12" s="53">
        <f t="shared" si="0"/>
        <v>39781</v>
      </c>
      <c r="B12" s="49">
        <v>2008</v>
      </c>
      <c r="C12" s="49">
        <v>334</v>
      </c>
      <c r="D12" s="57" t="s">
        <v>81</v>
      </c>
      <c r="E12" s="19">
        <v>6</v>
      </c>
      <c r="F12" s="55" t="s">
        <v>55</v>
      </c>
      <c r="G12" s="76">
        <f t="shared" si="1"/>
        <v>9.9870768000000005</v>
      </c>
      <c r="H12" s="58">
        <v>118</v>
      </c>
      <c r="I12" s="57">
        <v>462</v>
      </c>
      <c r="J12" s="77">
        <f t="shared" si="2"/>
        <v>3.9152542372881354</v>
      </c>
      <c r="K12" s="14" t="e">
        <v>#N/A</v>
      </c>
      <c r="L12" s="54">
        <v>1291.7</v>
      </c>
      <c r="M12" s="57">
        <v>2390.1999999999998</v>
      </c>
      <c r="N12" s="21">
        <f t="shared" si="3"/>
        <v>3681.8999999999996</v>
      </c>
      <c r="O12" s="80">
        <v>500.7</v>
      </c>
      <c r="P12" s="80">
        <v>180</v>
      </c>
      <c r="Q12" s="80">
        <v>88.9</v>
      </c>
      <c r="R12" s="21">
        <f t="shared" si="4"/>
        <v>0.35949670461354105</v>
      </c>
      <c r="S12" s="21">
        <f t="shared" si="5"/>
        <v>0.1775514280007989</v>
      </c>
      <c r="T12" s="83">
        <f t="shared" si="6"/>
        <v>0.33060617329862407</v>
      </c>
      <c r="U12" s="56">
        <f t="shared" si="7"/>
        <v>1.859889660968151</v>
      </c>
      <c r="V12" s="56">
        <f t="shared" si="8"/>
        <v>0.91857883811149244</v>
      </c>
      <c r="W12" s="79">
        <f t="shared" si="9"/>
        <v>368.66643500728856</v>
      </c>
      <c r="X12" s="79">
        <f t="shared" si="10"/>
        <v>424.93257206904576</v>
      </c>
      <c r="Y12" s="80">
        <f t="shared" si="11"/>
        <v>860.38091082596441</v>
      </c>
      <c r="Z12" s="84">
        <f t="shared" si="12"/>
        <v>379.11591721598921</v>
      </c>
      <c r="AA12" s="59">
        <f t="shared" si="13"/>
        <v>0.78982482753331085</v>
      </c>
    </row>
    <row r="13" spans="1:27" x14ac:dyDescent="0.25">
      <c r="A13" s="53">
        <f t="shared" si="0"/>
        <v>39781</v>
      </c>
      <c r="B13" s="49">
        <v>2008</v>
      </c>
      <c r="C13" s="49">
        <v>334</v>
      </c>
      <c r="D13" s="57" t="s">
        <v>81</v>
      </c>
      <c r="E13" s="19">
        <v>6</v>
      </c>
      <c r="F13" s="55" t="s">
        <v>56</v>
      </c>
      <c r="G13" s="76">
        <f t="shared" si="1"/>
        <v>9.9870768000000005</v>
      </c>
      <c r="H13" s="58">
        <v>112</v>
      </c>
      <c r="I13" s="57">
        <v>335</v>
      </c>
      <c r="J13" s="77">
        <f t="shared" si="2"/>
        <v>2.9910714285714284</v>
      </c>
      <c r="K13" s="14" t="e">
        <v>#N/A</v>
      </c>
      <c r="L13" s="54">
        <v>1108.4000000000001</v>
      </c>
      <c r="M13" s="57">
        <v>2196.9</v>
      </c>
      <c r="N13" s="21">
        <f t="shared" si="3"/>
        <v>3305.3</v>
      </c>
      <c r="O13" s="80">
        <v>506</v>
      </c>
      <c r="P13" s="80">
        <v>186.4</v>
      </c>
      <c r="Q13" s="80">
        <v>100.5</v>
      </c>
      <c r="R13" s="21">
        <f t="shared" si="4"/>
        <v>0.36837944664031624</v>
      </c>
      <c r="S13" s="21">
        <f t="shared" si="5"/>
        <v>0.19861660079051383</v>
      </c>
      <c r="T13" s="83">
        <f t="shared" si="6"/>
        <v>0.35029627047751832</v>
      </c>
      <c r="U13" s="56">
        <f t="shared" si="7"/>
        <v>2.4157994218630172</v>
      </c>
      <c r="V13" s="56">
        <f t="shared" si="8"/>
        <v>1.302509881422925</v>
      </c>
      <c r="W13" s="79">
        <f t="shared" si="9"/>
        <v>330.95770325907574</v>
      </c>
      <c r="X13" s="79">
        <f t="shared" si="10"/>
        <v>436.90543190443861</v>
      </c>
      <c r="Y13" s="80">
        <f t="shared" si="11"/>
        <v>810.34002494514777</v>
      </c>
      <c r="Z13" s="84">
        <f t="shared" si="12"/>
        <v>389.79785133107015</v>
      </c>
      <c r="AA13" s="59">
        <f t="shared" si="13"/>
        <v>0.81207885693972948</v>
      </c>
    </row>
    <row r="14" spans="1:27" x14ac:dyDescent="0.25">
      <c r="A14" s="30">
        <f t="shared" si="0"/>
        <v>39781</v>
      </c>
      <c r="B14" s="31">
        <v>2008</v>
      </c>
      <c r="C14" s="31">
        <v>334</v>
      </c>
      <c r="D14" s="57" t="s">
        <v>81</v>
      </c>
      <c r="E14" s="19">
        <v>7</v>
      </c>
      <c r="F14" s="32" t="s">
        <v>55</v>
      </c>
      <c r="G14" s="76">
        <f t="shared" si="1"/>
        <v>9.9870768000000005</v>
      </c>
      <c r="H14" s="34">
        <v>146</v>
      </c>
      <c r="I14" s="21">
        <v>478</v>
      </c>
      <c r="J14" s="77">
        <f t="shared" si="2"/>
        <v>3.2739726027397262</v>
      </c>
      <c r="K14" s="1" t="e">
        <v>#N/A</v>
      </c>
      <c r="L14" s="20">
        <v>1520.4</v>
      </c>
      <c r="M14" s="21">
        <v>2650.1</v>
      </c>
      <c r="N14" s="21">
        <f t="shared" si="3"/>
        <v>4170.5</v>
      </c>
      <c r="O14" s="81">
        <v>504.3</v>
      </c>
      <c r="P14" s="81">
        <v>211.2</v>
      </c>
      <c r="Q14" s="81">
        <v>116.8</v>
      </c>
      <c r="R14" s="21">
        <f t="shared" si="4"/>
        <v>0.41879833432480662</v>
      </c>
      <c r="S14" s="21">
        <f t="shared" si="5"/>
        <v>0.23160816974023399</v>
      </c>
      <c r="T14" s="83">
        <f t="shared" si="6"/>
        <v>0.35609756097560974</v>
      </c>
      <c r="U14" s="56">
        <f t="shared" si="7"/>
        <v>2.3218775435024477</v>
      </c>
      <c r="V14" s="56">
        <f t="shared" si="8"/>
        <v>1.2840686414824143</v>
      </c>
      <c r="W14" s="79">
        <f t="shared" si="9"/>
        <v>417.58965946872462</v>
      </c>
      <c r="X14" s="79">
        <f t="shared" si="10"/>
        <v>614.57904341798394</v>
      </c>
      <c r="Y14" s="80">
        <f t="shared" si="11"/>
        <v>1111.2936127558064</v>
      </c>
      <c r="Z14" s="84">
        <f t="shared" si="12"/>
        <v>548.31451637761347</v>
      </c>
      <c r="AA14" s="59">
        <f t="shared" si="13"/>
        <v>1.1423219091200281</v>
      </c>
    </row>
    <row r="15" spans="1:27" x14ac:dyDescent="0.25">
      <c r="A15" s="30">
        <f t="shared" si="0"/>
        <v>39781</v>
      </c>
      <c r="B15" s="31">
        <v>2008</v>
      </c>
      <c r="C15" s="31">
        <v>334</v>
      </c>
      <c r="D15" s="57" t="s">
        <v>81</v>
      </c>
      <c r="E15" s="19">
        <v>7</v>
      </c>
      <c r="F15" s="32" t="s">
        <v>56</v>
      </c>
      <c r="G15" s="76">
        <f t="shared" si="1"/>
        <v>9.9870768000000005</v>
      </c>
      <c r="H15" s="34">
        <v>156</v>
      </c>
      <c r="I15" s="21">
        <v>413</v>
      </c>
      <c r="J15" s="77">
        <f t="shared" si="2"/>
        <v>2.6474358974358974</v>
      </c>
      <c r="K15" s="1" t="e">
        <v>#N/A</v>
      </c>
      <c r="L15" s="20">
        <v>891.5</v>
      </c>
      <c r="M15" s="21">
        <v>1713.9</v>
      </c>
      <c r="N15" s="21">
        <f t="shared" si="3"/>
        <v>2605.4</v>
      </c>
      <c r="O15" s="81">
        <v>500.9</v>
      </c>
      <c r="P15" s="81">
        <v>195.3</v>
      </c>
      <c r="Q15" s="81">
        <v>101</v>
      </c>
      <c r="R15" s="21">
        <f t="shared" si="4"/>
        <v>0.38989818327011383</v>
      </c>
      <c r="S15" s="21">
        <f t="shared" si="5"/>
        <v>0.20163705330405271</v>
      </c>
      <c r="T15" s="83">
        <f t="shared" si="6"/>
        <v>0.34087073911576105</v>
      </c>
      <c r="U15" s="56">
        <f t="shared" si="7"/>
        <v>1.6180302574010852</v>
      </c>
      <c r="V15" s="56">
        <f t="shared" si="8"/>
        <v>0.83676935994628554</v>
      </c>
      <c r="W15" s="79">
        <f t="shared" si="9"/>
        <v>260.87713674135358</v>
      </c>
      <c r="X15" s="79">
        <f t="shared" si="10"/>
        <v>346.03293093512201</v>
      </c>
      <c r="Y15" s="80">
        <f t="shared" si="11"/>
        <v>669.11120209533999</v>
      </c>
      <c r="Z15" s="84">
        <f t="shared" si="12"/>
        <v>308.72331428876623</v>
      </c>
      <c r="AA15" s="59">
        <f t="shared" si="13"/>
        <v>0.6431735714349297</v>
      </c>
    </row>
    <row r="16" spans="1:27" x14ac:dyDescent="0.25">
      <c r="A16" s="30">
        <f t="shared" si="0"/>
        <v>39781</v>
      </c>
      <c r="B16" s="31">
        <v>2008</v>
      </c>
      <c r="C16" s="31">
        <v>334</v>
      </c>
      <c r="D16" s="57" t="s">
        <v>81</v>
      </c>
      <c r="E16" s="19">
        <v>8</v>
      </c>
      <c r="F16" s="32" t="s">
        <v>55</v>
      </c>
      <c r="G16" s="76">
        <f t="shared" si="1"/>
        <v>9.9870768000000005</v>
      </c>
      <c r="H16" s="34">
        <v>111</v>
      </c>
      <c r="I16" s="21">
        <v>360</v>
      </c>
      <c r="J16" s="77">
        <f t="shared" si="2"/>
        <v>3.2432432432432434</v>
      </c>
      <c r="K16" s="1" t="e">
        <v>#N/A</v>
      </c>
      <c r="L16" s="20">
        <v>901.3</v>
      </c>
      <c r="M16" s="21">
        <v>1999.5</v>
      </c>
      <c r="N16" s="21">
        <f t="shared" si="3"/>
        <v>2900.8</v>
      </c>
      <c r="O16" s="81">
        <v>503.2</v>
      </c>
      <c r="P16" s="81">
        <v>184.3</v>
      </c>
      <c r="Q16" s="81">
        <v>102.9</v>
      </c>
      <c r="R16" s="21">
        <f t="shared" si="4"/>
        <v>0.36625596184419718</v>
      </c>
      <c r="S16" s="21">
        <f t="shared" si="5"/>
        <v>0.20449125596184423</v>
      </c>
      <c r="T16" s="83">
        <f t="shared" si="6"/>
        <v>0.3582869080779944</v>
      </c>
      <c r="U16" s="56">
        <f t="shared" si="7"/>
        <v>2.0342466547429785</v>
      </c>
      <c r="V16" s="56">
        <f t="shared" si="8"/>
        <v>1.1357785174880766</v>
      </c>
      <c r="W16" s="79">
        <f t="shared" si="9"/>
        <v>290.45536127247965</v>
      </c>
      <c r="X16" s="79">
        <f t="shared" si="10"/>
        <v>409.40935419231732</v>
      </c>
      <c r="Y16" s="80">
        <f t="shared" si="11"/>
        <v>733.27642349508335</v>
      </c>
      <c r="Z16" s="84">
        <f t="shared" si="12"/>
        <v>365.26642821394751</v>
      </c>
      <c r="AA16" s="59">
        <f t="shared" si="13"/>
        <v>0.760971725445724</v>
      </c>
    </row>
    <row r="17" spans="1:27" x14ac:dyDescent="0.25">
      <c r="A17" s="30">
        <f t="shared" si="0"/>
        <v>39781</v>
      </c>
      <c r="B17" s="31">
        <v>2008</v>
      </c>
      <c r="C17" s="31">
        <v>334</v>
      </c>
      <c r="D17" s="57" t="s">
        <v>81</v>
      </c>
      <c r="E17" s="19">
        <v>8</v>
      </c>
      <c r="F17" s="32" t="s">
        <v>56</v>
      </c>
      <c r="G17" s="76">
        <f t="shared" si="1"/>
        <v>9.9870768000000005</v>
      </c>
      <c r="H17" s="34">
        <v>138</v>
      </c>
      <c r="I17" s="21">
        <v>433</v>
      </c>
      <c r="J17" s="77">
        <f t="shared" si="2"/>
        <v>3.13768115942029</v>
      </c>
      <c r="K17" s="1" t="e">
        <v>#N/A</v>
      </c>
      <c r="L17" s="20">
        <v>1090.8</v>
      </c>
      <c r="M17" s="21">
        <v>2147.1999999999998</v>
      </c>
      <c r="N17" s="21">
        <f t="shared" si="3"/>
        <v>3238</v>
      </c>
      <c r="O17" s="81">
        <v>503.5</v>
      </c>
      <c r="P17" s="81">
        <v>188.2</v>
      </c>
      <c r="Q17" s="81">
        <v>109.6</v>
      </c>
      <c r="R17" s="21">
        <f t="shared" si="4"/>
        <v>0.37378351539225418</v>
      </c>
      <c r="S17" s="21">
        <f t="shared" si="5"/>
        <v>0.21767626613704069</v>
      </c>
      <c r="T17" s="83">
        <f t="shared" si="6"/>
        <v>0.36803223640026866</v>
      </c>
      <c r="U17" s="56">
        <f t="shared" si="7"/>
        <v>1.8535518804855615</v>
      </c>
      <c r="V17" s="56">
        <f t="shared" si="8"/>
        <v>1.0794329760957362</v>
      </c>
      <c r="W17" s="79">
        <f t="shared" si="9"/>
        <v>324.21899469121934</v>
      </c>
      <c r="X17" s="79">
        <f t="shared" si="10"/>
        <v>467.9992834834851</v>
      </c>
      <c r="Y17" s="80">
        <f t="shared" si="11"/>
        <v>803.62650685759024</v>
      </c>
      <c r="Z17" s="84">
        <f t="shared" si="12"/>
        <v>417.5391327390123</v>
      </c>
      <c r="AA17" s="59">
        <f t="shared" si="13"/>
        <v>0.86987319320627565</v>
      </c>
    </row>
    <row r="18" spans="1:27" x14ac:dyDescent="0.25">
      <c r="A18" s="30">
        <f t="shared" si="0"/>
        <v>39781</v>
      </c>
      <c r="B18" s="31">
        <v>2008</v>
      </c>
      <c r="C18" s="31">
        <v>334</v>
      </c>
      <c r="D18" s="57" t="s">
        <v>81</v>
      </c>
      <c r="E18" s="19">
        <v>9</v>
      </c>
      <c r="F18" s="32" t="s">
        <v>55</v>
      </c>
      <c r="G18" s="76">
        <f t="shared" si="1"/>
        <v>9.9870768000000005</v>
      </c>
      <c r="H18" s="34">
        <v>124</v>
      </c>
      <c r="I18" s="21">
        <v>405</v>
      </c>
      <c r="J18" s="77">
        <f t="shared" si="2"/>
        <v>3.2661290322580645</v>
      </c>
      <c r="K18" s="1" t="e">
        <v>#N/A</v>
      </c>
      <c r="L18" s="20">
        <v>1105.9000000000001</v>
      </c>
      <c r="M18" s="21">
        <v>2128.4</v>
      </c>
      <c r="N18" s="21">
        <f t="shared" si="3"/>
        <v>3234.3</v>
      </c>
      <c r="O18" s="81">
        <v>502.5</v>
      </c>
      <c r="P18" s="81">
        <v>187.1</v>
      </c>
      <c r="Q18" s="81">
        <v>100.8</v>
      </c>
      <c r="R18" s="21">
        <f t="shared" si="4"/>
        <v>0.37233830845771143</v>
      </c>
      <c r="S18" s="21">
        <f t="shared" si="5"/>
        <v>0.20059701492537313</v>
      </c>
      <c r="T18" s="83">
        <f t="shared" si="6"/>
        <v>0.35012156998957972</v>
      </c>
      <c r="U18" s="56">
        <f t="shared" si="7"/>
        <v>1.956752730176279</v>
      </c>
      <c r="V18" s="56">
        <f t="shared" si="8"/>
        <v>1.0541992260917634</v>
      </c>
      <c r="W18" s="79">
        <f t="shared" si="9"/>
        <v>323.84851591408608</v>
      </c>
      <c r="X18" s="79">
        <f t="shared" si="10"/>
        <v>427.50315744759689</v>
      </c>
      <c r="Y18" s="80">
        <f t="shared" si="11"/>
        <v>793.5103249845771</v>
      </c>
      <c r="Z18" s="84">
        <f t="shared" si="12"/>
        <v>381.40933950843959</v>
      </c>
      <c r="AA18" s="59">
        <f t="shared" si="13"/>
        <v>0.79460279064258243</v>
      </c>
    </row>
    <row r="19" spans="1:27" x14ac:dyDescent="0.25">
      <c r="A19" s="30">
        <f t="shared" si="0"/>
        <v>39781</v>
      </c>
      <c r="B19" s="31">
        <v>2008</v>
      </c>
      <c r="C19" s="31">
        <v>334</v>
      </c>
      <c r="D19" s="57" t="s">
        <v>81</v>
      </c>
      <c r="E19" s="19">
        <v>9</v>
      </c>
      <c r="F19" s="32" t="s">
        <v>56</v>
      </c>
      <c r="G19" s="76">
        <f t="shared" si="1"/>
        <v>9.9870768000000005</v>
      </c>
      <c r="H19" s="34">
        <v>145</v>
      </c>
      <c r="I19" s="21">
        <v>402</v>
      </c>
      <c r="J19" s="77">
        <f t="shared" si="2"/>
        <v>2.7724137931034485</v>
      </c>
      <c r="K19" s="1" t="e">
        <v>#N/A</v>
      </c>
      <c r="L19" s="20">
        <v>1080.4000000000001</v>
      </c>
      <c r="M19" s="21">
        <v>2125.1999999999998</v>
      </c>
      <c r="N19" s="21">
        <f t="shared" si="3"/>
        <v>3205.6</v>
      </c>
      <c r="O19" s="81">
        <v>504.1</v>
      </c>
      <c r="P19" s="81">
        <v>193.3</v>
      </c>
      <c r="Q19" s="81">
        <v>107.6</v>
      </c>
      <c r="R19" s="21">
        <f t="shared" si="4"/>
        <v>0.38345566355881772</v>
      </c>
      <c r="S19" s="21">
        <f t="shared" si="5"/>
        <v>0.21344971235865898</v>
      </c>
      <c r="T19" s="83">
        <f t="shared" si="6"/>
        <v>0.35759388501163181</v>
      </c>
      <c r="U19" s="56">
        <f t="shared" si="7"/>
        <v>2.0271641198885555</v>
      </c>
      <c r="V19" s="56">
        <f t="shared" si="8"/>
        <v>1.1284162405587612</v>
      </c>
      <c r="W19" s="79">
        <f t="shared" si="9"/>
        <v>320.97480215632265</v>
      </c>
      <c r="X19" s="79">
        <f t="shared" si="10"/>
        <v>454.21031377732265</v>
      </c>
      <c r="Y19" s="80">
        <f t="shared" si="11"/>
        <v>815.97447633045067</v>
      </c>
      <c r="Z19" s="84">
        <f t="shared" si="12"/>
        <v>405.23690353553798</v>
      </c>
      <c r="AA19" s="59">
        <f t="shared" si="13"/>
        <v>0.84424354903237075</v>
      </c>
    </row>
    <row r="20" spans="1:27" x14ac:dyDescent="0.25">
      <c r="A20" s="30">
        <f t="shared" si="0"/>
        <v>39781</v>
      </c>
      <c r="B20" s="31">
        <v>2008</v>
      </c>
      <c r="C20" s="31">
        <v>334</v>
      </c>
      <c r="D20" s="57" t="s">
        <v>81</v>
      </c>
      <c r="E20" s="19">
        <v>10</v>
      </c>
      <c r="F20" s="32" t="s">
        <v>55</v>
      </c>
      <c r="G20" s="76">
        <f t="shared" si="1"/>
        <v>9.9870768000000005</v>
      </c>
      <c r="H20" s="34">
        <v>139</v>
      </c>
      <c r="I20" s="21">
        <v>413</v>
      </c>
      <c r="J20" s="77">
        <f t="shared" si="2"/>
        <v>2.971223021582734</v>
      </c>
      <c r="K20" s="1" t="e">
        <v>#N/A</v>
      </c>
      <c r="L20" s="20">
        <v>1308.5999999999999</v>
      </c>
      <c r="M20" s="21">
        <v>2411.6</v>
      </c>
      <c r="N20" s="21">
        <f t="shared" si="3"/>
        <v>3720.2</v>
      </c>
      <c r="O20" s="81">
        <v>502.2</v>
      </c>
      <c r="P20" s="81">
        <v>186.5</v>
      </c>
      <c r="Q20" s="81">
        <v>105.8</v>
      </c>
      <c r="R20" s="21">
        <f t="shared" si="4"/>
        <v>0.37136598964555956</v>
      </c>
      <c r="S20" s="21">
        <f t="shared" si="5"/>
        <v>0.21067303863002787</v>
      </c>
      <c r="T20" s="83">
        <f t="shared" si="6"/>
        <v>0.36195689360246319</v>
      </c>
      <c r="U20" s="56">
        <f t="shared" si="7"/>
        <v>2.1684896383274368</v>
      </c>
      <c r="V20" s="56">
        <f t="shared" si="8"/>
        <v>1.2301673122522403</v>
      </c>
      <c r="W20" s="79">
        <f t="shared" si="9"/>
        <v>372.50139099761401</v>
      </c>
      <c r="X20" s="79">
        <f t="shared" si="10"/>
        <v>508.71652449911591</v>
      </c>
      <c r="Y20" s="80">
        <f t="shared" si="11"/>
        <v>896.74510225978383</v>
      </c>
      <c r="Z20" s="84">
        <f t="shared" si="12"/>
        <v>453.86620011109676</v>
      </c>
      <c r="AA20" s="59">
        <f t="shared" si="13"/>
        <v>0.94555458356478495</v>
      </c>
    </row>
    <row r="21" spans="1:27" x14ac:dyDescent="0.25">
      <c r="A21" s="53">
        <f t="shared" si="0"/>
        <v>39781</v>
      </c>
      <c r="B21" s="49">
        <v>2008</v>
      </c>
      <c r="C21" s="49">
        <v>334</v>
      </c>
      <c r="D21" s="57" t="s">
        <v>81</v>
      </c>
      <c r="E21" s="52">
        <v>10</v>
      </c>
      <c r="F21" s="55" t="s">
        <v>56</v>
      </c>
      <c r="G21" s="89">
        <f t="shared" si="1"/>
        <v>9.9870768000000005</v>
      </c>
      <c r="H21" s="58">
        <v>156</v>
      </c>
      <c r="I21" s="57">
        <v>477</v>
      </c>
      <c r="J21" s="90">
        <f t="shared" si="2"/>
        <v>3.0576923076923075</v>
      </c>
      <c r="K21" s="14" t="e">
        <v>#N/A</v>
      </c>
      <c r="L21" s="54">
        <v>1275</v>
      </c>
      <c r="M21" s="57">
        <v>2404.6999999999998</v>
      </c>
      <c r="N21" s="57">
        <f t="shared" si="3"/>
        <v>3679.7</v>
      </c>
      <c r="O21" s="80">
        <v>504.3</v>
      </c>
      <c r="P21" s="80">
        <v>212.3</v>
      </c>
      <c r="Q21" s="80">
        <v>120.4</v>
      </c>
      <c r="R21" s="57">
        <f t="shared" si="4"/>
        <v>0.42097957564941502</v>
      </c>
      <c r="S21" s="57">
        <f t="shared" si="5"/>
        <v>0.23874677771167957</v>
      </c>
      <c r="T21" s="83">
        <f t="shared" si="6"/>
        <v>0.36188758641418695</v>
      </c>
      <c r="U21" s="56">
        <f t="shared" si="7"/>
        <v>2.1222842464657194</v>
      </c>
      <c r="V21" s="56">
        <f t="shared" si="8"/>
        <v>1.2035940804261547</v>
      </c>
      <c r="W21" s="79">
        <f t="shared" si="9"/>
        <v>368.4461503289931</v>
      </c>
      <c r="X21" s="79">
        <f t="shared" si="10"/>
        <v>574.85727591809029</v>
      </c>
      <c r="Y21" s="80">
        <f t="shared" si="11"/>
        <v>1013.6395322044067</v>
      </c>
      <c r="Z21" s="79">
        <f t="shared" si="12"/>
        <v>512.87558957132592</v>
      </c>
      <c r="AA21" s="59">
        <f t="shared" si="13"/>
        <v>1.0684908116069289</v>
      </c>
    </row>
    <row r="22" spans="1:27" x14ac:dyDescent="0.25">
      <c r="A22" s="53">
        <f>DATE(B22,1,C22)</f>
        <v>39776</v>
      </c>
      <c r="B22" s="49">
        <v>2008</v>
      </c>
      <c r="C22" s="49">
        <v>329</v>
      </c>
      <c r="D22" s="54" t="s">
        <v>66</v>
      </c>
      <c r="E22" s="19">
        <v>1</v>
      </c>
      <c r="F22" s="19" t="e">
        <v>#N/A</v>
      </c>
      <c r="G22" s="57">
        <v>2.29</v>
      </c>
      <c r="H22" s="87">
        <v>33</v>
      </c>
      <c r="I22" s="88">
        <v>114</v>
      </c>
      <c r="J22" s="35">
        <f>I22/H22</f>
        <v>3.4545454545454546</v>
      </c>
      <c r="K22" s="14" t="e">
        <v>#N/A</v>
      </c>
      <c r="L22" s="54">
        <v>203.6</v>
      </c>
      <c r="M22" s="14">
        <v>840.8</v>
      </c>
      <c r="N22" s="79">
        <f>L22+M22</f>
        <v>1044.3999999999999</v>
      </c>
      <c r="O22" s="1">
        <v>506.9</v>
      </c>
      <c r="P22" s="1">
        <v>212.1</v>
      </c>
      <c r="Q22" s="1">
        <v>123.5</v>
      </c>
      <c r="R22" s="85">
        <f>P22/O22</f>
        <v>0.41842572499506808</v>
      </c>
      <c r="S22" s="85">
        <f>Q22/O22</f>
        <v>0.24363779838232394</v>
      </c>
      <c r="T22" s="86">
        <f>Q22/(Q22+P22)</f>
        <v>0.3679976162097735</v>
      </c>
      <c r="U22" s="33">
        <f>R22*M22/I22</f>
        <v>3.0860732418934491</v>
      </c>
      <c r="V22" s="33">
        <f>S22*M22/I22</f>
        <v>1.79693562175314</v>
      </c>
      <c r="W22" s="84">
        <f>(L22+M22)/G22</f>
        <v>456.0698689956331</v>
      </c>
      <c r="X22" s="84">
        <f>S22*M22*10/G22</f>
        <v>894.54437065440163</v>
      </c>
      <c r="Y22" s="84">
        <f>R22*M22/G22</f>
        <v>153.62984697635511</v>
      </c>
      <c r="Z22" s="84">
        <f>X22*0.892179</f>
        <v>798.09370206607343</v>
      </c>
      <c r="AA22" s="35">
        <f>Z22/480</f>
        <v>1.6626952126376531</v>
      </c>
    </row>
    <row r="23" spans="1:27" x14ac:dyDescent="0.25">
      <c r="A23" s="30">
        <v>39776</v>
      </c>
      <c r="B23" s="31">
        <v>2008</v>
      </c>
      <c r="C23" s="31">
        <v>329</v>
      </c>
      <c r="D23" s="54" t="s">
        <v>66</v>
      </c>
      <c r="E23" s="19">
        <v>2</v>
      </c>
      <c r="F23" s="19" t="e">
        <v>#N/A</v>
      </c>
      <c r="G23" s="21">
        <v>2.29</v>
      </c>
      <c r="H23" s="39">
        <v>34</v>
      </c>
      <c r="I23" s="17">
        <v>115</v>
      </c>
      <c r="J23" s="35">
        <f t="shared" ref="J23:J29" si="14">I23/H23</f>
        <v>3.3823529411764706</v>
      </c>
      <c r="K23" s="1" t="e">
        <v>#N/A</v>
      </c>
      <c r="L23" s="20">
        <v>239</v>
      </c>
      <c r="M23" s="1">
        <v>717.9</v>
      </c>
      <c r="N23" s="79">
        <f t="shared" ref="N23:N29" si="15">L23+M23</f>
        <v>956.9</v>
      </c>
      <c r="O23" s="1">
        <v>505.1</v>
      </c>
      <c r="P23" s="1">
        <v>211.1</v>
      </c>
      <c r="Q23" s="1">
        <v>115.6</v>
      </c>
      <c r="R23" s="85">
        <f t="shared" ref="R23:R29" si="16">P23/O23</f>
        <v>0.41793704216986732</v>
      </c>
      <c r="S23" s="85">
        <f t="shared" ref="S23:S29" si="17">Q23/O23</f>
        <v>0.22886557117402492</v>
      </c>
      <c r="T23" s="86">
        <f t="shared" ref="T23:T29" si="18">Q23/(Q23+P23)</f>
        <v>0.35384144475053564</v>
      </c>
      <c r="U23" s="33">
        <f t="shared" ref="U23:U29" si="19">R23*M23/I23</f>
        <v>2.6090174136847626</v>
      </c>
      <c r="V23" s="33">
        <f t="shared" ref="V23:V29" si="20">S23*M23/I23</f>
        <v>1.4287182047463693</v>
      </c>
      <c r="W23" s="84">
        <f t="shared" ref="W23:W29" si="21">(L23+M23)/G23</f>
        <v>417.86026200873363</v>
      </c>
      <c r="X23" s="84">
        <f t="shared" ref="X23:X29" si="22">S23*M23*10/G23</f>
        <v>717.47857443594967</v>
      </c>
      <c r="Y23" s="84">
        <f t="shared" ref="Y23:Y29" si="23">R23*M23/G23</f>
        <v>131.02052514137455</v>
      </c>
      <c r="Z23" s="84">
        <f t="shared" ref="Z23:Z29" si="24">X23*0.892179</f>
        <v>640.11931706169116</v>
      </c>
      <c r="AA23" s="35">
        <f t="shared" ref="AA23:AA29" si="25">Z23/480</f>
        <v>1.3335819105451898</v>
      </c>
    </row>
    <row r="24" spans="1:27" x14ac:dyDescent="0.25">
      <c r="A24" s="30">
        <v>39776</v>
      </c>
      <c r="B24" s="31">
        <v>2008</v>
      </c>
      <c r="C24" s="31">
        <v>329</v>
      </c>
      <c r="D24" s="54" t="s">
        <v>66</v>
      </c>
      <c r="E24" s="19">
        <v>3</v>
      </c>
      <c r="F24" s="19" t="e">
        <v>#N/A</v>
      </c>
      <c r="G24" s="21">
        <v>2.29</v>
      </c>
      <c r="H24" s="39">
        <v>32</v>
      </c>
      <c r="I24" s="17">
        <v>98</v>
      </c>
      <c r="J24" s="35">
        <f t="shared" si="14"/>
        <v>3.0625</v>
      </c>
      <c r="K24" s="1" t="e">
        <v>#N/A</v>
      </c>
      <c r="L24" s="20">
        <v>167.1</v>
      </c>
      <c r="M24" s="1">
        <v>555.79999999999995</v>
      </c>
      <c r="N24" s="79">
        <f t="shared" si="15"/>
        <v>722.9</v>
      </c>
      <c r="O24" s="1">
        <v>500.1</v>
      </c>
      <c r="P24" s="1">
        <v>212.4</v>
      </c>
      <c r="Q24" s="1">
        <v>118.5</v>
      </c>
      <c r="R24" s="85">
        <f t="shared" si="16"/>
        <v>0.42471505698860229</v>
      </c>
      <c r="S24" s="85">
        <f t="shared" si="17"/>
        <v>0.23695260947810437</v>
      </c>
      <c r="T24" s="86">
        <f t="shared" si="18"/>
        <v>0.35811423390752495</v>
      </c>
      <c r="U24" s="33">
        <f t="shared" si="19"/>
        <v>2.4087411089210731</v>
      </c>
      <c r="V24" s="33">
        <f t="shared" si="20"/>
        <v>1.3438597994686774</v>
      </c>
      <c r="W24" s="84">
        <f t="shared" si="21"/>
        <v>315.67685589519647</v>
      </c>
      <c r="X24" s="84">
        <f t="shared" si="22"/>
        <v>575.10157357174842</v>
      </c>
      <c r="Y24" s="84">
        <f t="shared" si="23"/>
        <v>103.08149723767036</v>
      </c>
      <c r="Z24" s="84">
        <f t="shared" si="24"/>
        <v>513.09354680766899</v>
      </c>
      <c r="AA24" s="35">
        <f t="shared" si="25"/>
        <v>1.0689448891826436</v>
      </c>
    </row>
    <row r="25" spans="1:27" x14ac:dyDescent="0.25">
      <c r="A25" s="30">
        <v>39776</v>
      </c>
      <c r="B25" s="31">
        <v>2008</v>
      </c>
      <c r="C25" s="31">
        <v>329</v>
      </c>
      <c r="D25" s="54" t="s">
        <v>66</v>
      </c>
      <c r="E25" s="19">
        <v>4</v>
      </c>
      <c r="F25" s="19" t="e">
        <v>#N/A</v>
      </c>
      <c r="G25" s="21">
        <v>2.29</v>
      </c>
      <c r="H25" s="39">
        <v>33</v>
      </c>
      <c r="I25" s="17">
        <v>111</v>
      </c>
      <c r="J25" s="35">
        <f t="shared" si="14"/>
        <v>3.3636363636363638</v>
      </c>
      <c r="K25" s="1" t="e">
        <v>#N/A</v>
      </c>
      <c r="L25" s="20">
        <v>199.3</v>
      </c>
      <c r="M25" s="1">
        <v>666.5</v>
      </c>
      <c r="N25" s="79">
        <f t="shared" si="15"/>
        <v>865.8</v>
      </c>
      <c r="O25" s="1">
        <v>503.2</v>
      </c>
      <c r="P25" s="1">
        <v>236.1</v>
      </c>
      <c r="Q25" s="1">
        <v>135.4</v>
      </c>
      <c r="R25" s="85">
        <f t="shared" si="16"/>
        <v>0.46919713831478538</v>
      </c>
      <c r="S25" s="85">
        <f t="shared" si="17"/>
        <v>0.26907790143084265</v>
      </c>
      <c r="T25" s="86">
        <f t="shared" si="18"/>
        <v>0.3644683714670256</v>
      </c>
      <c r="U25" s="33">
        <f t="shared" si="19"/>
        <v>2.8172963305117515</v>
      </c>
      <c r="V25" s="33">
        <f t="shared" si="20"/>
        <v>1.6156794712041138</v>
      </c>
      <c r="W25" s="84">
        <f t="shared" si="21"/>
        <v>378.07860262008734</v>
      </c>
      <c r="X25" s="84">
        <f t="shared" si="22"/>
        <v>783.14594455745248</v>
      </c>
      <c r="Y25" s="84">
        <f t="shared" si="23"/>
        <v>136.55890510340805</v>
      </c>
      <c r="Z25" s="84">
        <f t="shared" si="24"/>
        <v>698.70636566932342</v>
      </c>
      <c r="AA25" s="35">
        <f t="shared" si="25"/>
        <v>1.4556382618110904</v>
      </c>
    </row>
    <row r="26" spans="1:27" x14ac:dyDescent="0.25">
      <c r="A26" s="30">
        <v>39776</v>
      </c>
      <c r="B26" s="31">
        <v>2008</v>
      </c>
      <c r="C26" s="31">
        <v>329</v>
      </c>
      <c r="D26" s="20" t="s">
        <v>67</v>
      </c>
      <c r="E26" s="19">
        <v>1</v>
      </c>
      <c r="F26" s="19" t="e">
        <v>#N/A</v>
      </c>
      <c r="G26" s="21">
        <v>2.29</v>
      </c>
      <c r="H26" s="17">
        <v>35</v>
      </c>
      <c r="I26" s="17">
        <v>109</v>
      </c>
      <c r="J26" s="35">
        <f t="shared" si="14"/>
        <v>3.1142857142857143</v>
      </c>
      <c r="K26" s="1" t="e">
        <v>#N/A</v>
      </c>
      <c r="L26" s="1">
        <v>375.8</v>
      </c>
      <c r="M26" s="1">
        <v>570.70000000000005</v>
      </c>
      <c r="N26" s="79">
        <f t="shared" si="15"/>
        <v>946.5</v>
      </c>
      <c r="O26" s="1">
        <v>503.1</v>
      </c>
      <c r="P26" s="1">
        <v>213.9</v>
      </c>
      <c r="Q26" s="1">
        <v>116.2</v>
      </c>
      <c r="R26" s="85">
        <f t="shared" si="16"/>
        <v>0.42516398330351818</v>
      </c>
      <c r="S26" s="85">
        <f t="shared" si="17"/>
        <v>0.23096799840985888</v>
      </c>
      <c r="T26" s="86">
        <f t="shared" si="18"/>
        <v>0.35201454104816721</v>
      </c>
      <c r="U26" s="33">
        <f t="shared" si="19"/>
        <v>2.2260650024891544</v>
      </c>
      <c r="V26" s="33">
        <f t="shared" si="20"/>
        <v>1.2092975843349218</v>
      </c>
      <c r="W26" s="84">
        <f t="shared" si="21"/>
        <v>413.31877729257639</v>
      </c>
      <c r="X26" s="84">
        <f t="shared" si="22"/>
        <v>575.60452704151305</v>
      </c>
      <c r="Y26" s="84">
        <f t="shared" si="23"/>
        <v>105.9568057953353</v>
      </c>
      <c r="Z26" s="84">
        <f t="shared" si="24"/>
        <v>513.5422713313701</v>
      </c>
      <c r="AA26" s="35">
        <f t="shared" si="25"/>
        <v>1.0698797319403544</v>
      </c>
    </row>
    <row r="27" spans="1:27" x14ac:dyDescent="0.25">
      <c r="A27" s="30">
        <v>39776</v>
      </c>
      <c r="B27" s="31">
        <v>2008</v>
      </c>
      <c r="C27" s="31">
        <v>329</v>
      </c>
      <c r="D27" s="20" t="s">
        <v>67</v>
      </c>
      <c r="E27" s="19">
        <v>2</v>
      </c>
      <c r="F27" s="19" t="e">
        <v>#N/A</v>
      </c>
      <c r="G27" s="21">
        <v>2.29</v>
      </c>
      <c r="H27" s="40">
        <v>30</v>
      </c>
      <c r="I27" s="40">
        <v>101</v>
      </c>
      <c r="J27" s="35">
        <f t="shared" si="14"/>
        <v>3.3666666666666667</v>
      </c>
      <c r="K27" s="1" t="e">
        <v>#N/A</v>
      </c>
      <c r="L27" s="21">
        <v>270.60000000000002</v>
      </c>
      <c r="M27" s="21">
        <v>589.6</v>
      </c>
      <c r="N27" s="79">
        <f t="shared" si="15"/>
        <v>860.2</v>
      </c>
      <c r="O27" s="21">
        <v>507.5</v>
      </c>
      <c r="P27" s="21">
        <v>265.10000000000002</v>
      </c>
      <c r="Q27" s="21">
        <v>142.6</v>
      </c>
      <c r="R27" s="85">
        <f t="shared" si="16"/>
        <v>0.52236453201970445</v>
      </c>
      <c r="S27" s="85">
        <f t="shared" si="17"/>
        <v>0.28098522167487683</v>
      </c>
      <c r="T27" s="86">
        <f t="shared" si="18"/>
        <v>0.34976698552857488</v>
      </c>
      <c r="U27" s="33">
        <f t="shared" si="19"/>
        <v>3.0493676047407701</v>
      </c>
      <c r="V27" s="33">
        <f t="shared" si="20"/>
        <v>1.6402860069258158</v>
      </c>
      <c r="W27" s="84">
        <f t="shared" si="21"/>
        <v>375.63318777292579</v>
      </c>
      <c r="X27" s="84">
        <f t="shared" si="22"/>
        <v>723.44492008518512</v>
      </c>
      <c r="Y27" s="84">
        <f t="shared" si="23"/>
        <v>134.4917589863833</v>
      </c>
      <c r="Z27" s="84">
        <f t="shared" si="24"/>
        <v>645.4423653566804</v>
      </c>
      <c r="AA27" s="35">
        <f t="shared" si="25"/>
        <v>1.3446715944930843</v>
      </c>
    </row>
    <row r="28" spans="1:27" x14ac:dyDescent="0.25">
      <c r="A28" s="30">
        <v>39776</v>
      </c>
      <c r="B28" s="31">
        <v>2008</v>
      </c>
      <c r="C28" s="31">
        <v>329</v>
      </c>
      <c r="D28" s="20" t="s">
        <v>67</v>
      </c>
      <c r="E28" s="19">
        <v>3</v>
      </c>
      <c r="F28" s="19" t="e">
        <v>#N/A</v>
      </c>
      <c r="G28" s="21">
        <v>2.29</v>
      </c>
      <c r="H28" s="40">
        <v>33</v>
      </c>
      <c r="I28" s="40">
        <v>87</v>
      </c>
      <c r="J28" s="35">
        <f t="shared" si="14"/>
        <v>2.6363636363636362</v>
      </c>
      <c r="K28" s="1" t="e">
        <v>#N/A</v>
      </c>
      <c r="L28" s="21">
        <v>317.60000000000002</v>
      </c>
      <c r="M28" s="21">
        <v>488.1</v>
      </c>
      <c r="N28" s="79">
        <f t="shared" si="15"/>
        <v>805.7</v>
      </c>
      <c r="O28" s="21">
        <v>505.1</v>
      </c>
      <c r="P28" s="21">
        <v>198.4</v>
      </c>
      <c r="Q28" s="21">
        <v>102.5</v>
      </c>
      <c r="R28" s="85">
        <f t="shared" si="16"/>
        <v>0.39279350623638881</v>
      </c>
      <c r="S28" s="85">
        <f t="shared" si="17"/>
        <v>0.2029301128489408</v>
      </c>
      <c r="T28" s="86">
        <f t="shared" si="18"/>
        <v>0.34064473246925892</v>
      </c>
      <c r="U28" s="33">
        <f t="shared" si="19"/>
        <v>2.2037070160227747</v>
      </c>
      <c r="V28" s="33">
        <f t="shared" si="20"/>
        <v>1.1385079089835404</v>
      </c>
      <c r="W28" s="84">
        <f t="shared" si="21"/>
        <v>351.8340611353712</v>
      </c>
      <c r="X28" s="84">
        <f t="shared" si="22"/>
        <v>432.53357240859395</v>
      </c>
      <c r="Y28" s="84">
        <f t="shared" si="23"/>
        <v>83.721620259380515</v>
      </c>
      <c r="Z28" s="84">
        <f t="shared" si="24"/>
        <v>385.89737009792697</v>
      </c>
      <c r="AA28" s="35">
        <f t="shared" si="25"/>
        <v>0.8039528543706812</v>
      </c>
    </row>
    <row r="29" spans="1:27" x14ac:dyDescent="0.25">
      <c r="A29" s="30">
        <v>39776</v>
      </c>
      <c r="B29" s="31">
        <v>2008</v>
      </c>
      <c r="C29" s="31">
        <v>329</v>
      </c>
      <c r="D29" s="20" t="s">
        <v>67</v>
      </c>
      <c r="E29" s="19">
        <v>4</v>
      </c>
      <c r="F29" s="19" t="e">
        <v>#N/A</v>
      </c>
      <c r="G29" s="21">
        <v>2.29</v>
      </c>
      <c r="H29" s="40">
        <v>33</v>
      </c>
      <c r="I29" s="40">
        <v>104</v>
      </c>
      <c r="J29" s="35">
        <f t="shared" si="14"/>
        <v>3.1515151515151514</v>
      </c>
      <c r="K29" s="1" t="e">
        <v>#N/A</v>
      </c>
      <c r="L29" s="21">
        <v>300.10000000000002</v>
      </c>
      <c r="M29" s="21">
        <v>554.9</v>
      </c>
      <c r="N29" s="79">
        <f t="shared" si="15"/>
        <v>855</v>
      </c>
      <c r="O29" s="21">
        <v>504.5</v>
      </c>
      <c r="P29" s="21">
        <v>213.4</v>
      </c>
      <c r="Q29" s="21">
        <v>118.9</v>
      </c>
      <c r="R29" s="85">
        <f t="shared" si="16"/>
        <v>0.42299306243805751</v>
      </c>
      <c r="S29" s="85">
        <f t="shared" si="17"/>
        <v>0.23567888999008921</v>
      </c>
      <c r="T29" s="86">
        <f t="shared" si="18"/>
        <v>0.35780920854649412</v>
      </c>
      <c r="U29" s="33">
        <f t="shared" si="19"/>
        <v>2.2569120225661354</v>
      </c>
      <c r="V29" s="33">
        <f t="shared" si="20"/>
        <v>1.257482846687505</v>
      </c>
      <c r="W29" s="84">
        <f t="shared" si="21"/>
        <v>373.36244541484717</v>
      </c>
      <c r="X29" s="84">
        <f t="shared" si="22"/>
        <v>571.08391290611576</v>
      </c>
      <c r="Y29" s="84">
        <f t="shared" si="23"/>
        <v>102.49731456195551</v>
      </c>
      <c r="Z29" s="84">
        <f t="shared" si="24"/>
        <v>509.50907433266548</v>
      </c>
      <c r="AA29" s="35">
        <f t="shared" si="25"/>
        <v>1.0614772381930531</v>
      </c>
    </row>
    <row r="85" spans="16:17" x14ac:dyDescent="0.25">
      <c r="P85" s="36">
        <v>16.312571465819151</v>
      </c>
      <c r="Q85" s="36" t="s">
        <v>57</v>
      </c>
    </row>
    <row r="140" spans="16:17" x14ac:dyDescent="0.25">
      <c r="P140" s="36">
        <v>20.550111099010316</v>
      </c>
      <c r="Q140" s="36" t="s">
        <v>58</v>
      </c>
    </row>
    <row r="184" spans="16:17" x14ac:dyDescent="0.25">
      <c r="P184" s="36" t="e">
        <f>SUM(#REF!)</f>
        <v>#REF!</v>
      </c>
      <c r="Q184" s="36" t="s">
        <v>59</v>
      </c>
    </row>
    <row r="213" spans="1:2" x14ac:dyDescent="0.25">
      <c r="A213" s="37" t="s">
        <v>60</v>
      </c>
      <c r="B213" s="19" t="s">
        <v>61</v>
      </c>
    </row>
    <row r="214" spans="1:2" x14ac:dyDescent="0.25">
      <c r="A214" s="37" t="e">
        <f>#REF!-#REF!*#REF!</f>
        <v>#REF!</v>
      </c>
      <c r="B214" s="19" t="e">
        <f>A214/(22*0.4046873*1000)</f>
        <v>#REF!</v>
      </c>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6BBA5-7DDB-42CC-ADCB-0A2E3AE36E4F}">
  <dimension ref="A1:H14"/>
  <sheetViews>
    <sheetView workbookViewId="0"/>
  </sheetViews>
  <sheetFormatPr defaultRowHeight="14.4" x14ac:dyDescent="0.3"/>
  <cols>
    <col min="1" max="1" width="26.5546875" customWidth="1"/>
    <col min="2" max="2" width="15.6640625" customWidth="1"/>
    <col min="3" max="3" width="91.88671875" style="107" customWidth="1"/>
    <col min="4" max="4" width="13.44140625" customWidth="1"/>
    <col min="5" max="5" width="12.33203125" customWidth="1"/>
    <col min="6" max="6" width="12.5546875" customWidth="1"/>
    <col min="7" max="7" width="12" customWidth="1"/>
    <col min="8" max="8" width="12.6640625" customWidth="1"/>
  </cols>
  <sheetData>
    <row r="1" spans="1:8" ht="41.4" x14ac:dyDescent="0.3">
      <c r="A1" s="7" t="s">
        <v>29</v>
      </c>
      <c r="B1" s="7" t="s">
        <v>30</v>
      </c>
      <c r="C1" s="7" t="s">
        <v>31</v>
      </c>
      <c r="D1" s="7" t="s">
        <v>32</v>
      </c>
      <c r="E1" s="7" t="s">
        <v>33</v>
      </c>
      <c r="F1" s="7" t="s">
        <v>34</v>
      </c>
      <c r="G1" s="7" t="s">
        <v>35</v>
      </c>
      <c r="H1" s="7" t="s">
        <v>36</v>
      </c>
    </row>
    <row r="2" spans="1:8" x14ac:dyDescent="0.3">
      <c r="A2" s="104" t="s">
        <v>205</v>
      </c>
      <c r="B2" t="s">
        <v>1</v>
      </c>
      <c r="C2" s="22" t="s">
        <v>1</v>
      </c>
      <c r="D2" s="22" t="s">
        <v>40</v>
      </c>
      <c r="E2" s="104">
        <v>4</v>
      </c>
      <c r="F2" s="104"/>
      <c r="G2" s="104" t="s">
        <v>38</v>
      </c>
      <c r="H2" s="104" t="s">
        <v>39</v>
      </c>
    </row>
    <row r="3" spans="1:8" ht="27.6" x14ac:dyDescent="0.3">
      <c r="A3" s="104" t="s">
        <v>205</v>
      </c>
      <c r="B3" s="105" t="s">
        <v>82</v>
      </c>
      <c r="C3" s="22" t="s">
        <v>207</v>
      </c>
      <c r="D3" s="22" t="s">
        <v>97</v>
      </c>
      <c r="E3" s="104"/>
      <c r="F3" s="104"/>
      <c r="G3" s="104" t="s">
        <v>38</v>
      </c>
      <c r="H3" s="104" t="s">
        <v>39</v>
      </c>
    </row>
    <row r="4" spans="1:8" ht="28.8" x14ac:dyDescent="0.3">
      <c r="A4" s="104" t="s">
        <v>205</v>
      </c>
      <c r="B4" s="105" t="s">
        <v>110</v>
      </c>
      <c r="C4" s="22" t="s">
        <v>208</v>
      </c>
      <c r="D4" s="106" t="s">
        <v>42</v>
      </c>
      <c r="E4" s="106" t="s">
        <v>171</v>
      </c>
      <c r="F4" s="106" t="s">
        <v>172</v>
      </c>
      <c r="G4" s="106" t="s">
        <v>38</v>
      </c>
      <c r="H4" s="106" t="s">
        <v>39</v>
      </c>
    </row>
    <row r="5" spans="1:8" ht="27.6" x14ac:dyDescent="0.3">
      <c r="A5" s="104" t="s">
        <v>205</v>
      </c>
      <c r="B5" s="105" t="s">
        <v>206</v>
      </c>
      <c r="C5" s="22" t="s">
        <v>209</v>
      </c>
      <c r="D5" s="106" t="s">
        <v>97</v>
      </c>
      <c r="E5" s="106">
        <v>1</v>
      </c>
      <c r="F5" s="106" t="s">
        <v>129</v>
      </c>
      <c r="G5" s="106" t="s">
        <v>38</v>
      </c>
      <c r="H5" s="106" t="s">
        <v>39</v>
      </c>
    </row>
    <row r="6" spans="1:8" ht="69" x14ac:dyDescent="0.3">
      <c r="A6" s="104" t="s">
        <v>205</v>
      </c>
      <c r="B6" s="105" t="s">
        <v>173</v>
      </c>
      <c r="C6" s="22" t="s">
        <v>174</v>
      </c>
      <c r="D6" s="22" t="s">
        <v>44</v>
      </c>
      <c r="E6" s="22"/>
      <c r="F6" s="22"/>
      <c r="G6" s="22" t="s">
        <v>38</v>
      </c>
      <c r="H6" s="22" t="s">
        <v>175</v>
      </c>
    </row>
    <row r="7" spans="1:8" x14ac:dyDescent="0.3">
      <c r="A7" s="104" t="s">
        <v>205</v>
      </c>
      <c r="B7" s="105" t="s">
        <v>176</v>
      </c>
      <c r="C7" s="22" t="s">
        <v>177</v>
      </c>
      <c r="D7" s="22" t="s">
        <v>44</v>
      </c>
      <c r="E7" s="22"/>
      <c r="F7" s="22"/>
      <c r="G7" s="22" t="s">
        <v>38</v>
      </c>
      <c r="H7" s="22" t="s">
        <v>175</v>
      </c>
    </row>
    <row r="8" spans="1:8" ht="27.6" x14ac:dyDescent="0.3">
      <c r="A8" s="104" t="s">
        <v>205</v>
      </c>
      <c r="B8" s="105" t="s">
        <v>178</v>
      </c>
      <c r="C8" s="22" t="s">
        <v>179</v>
      </c>
      <c r="D8" s="22" t="s">
        <v>44</v>
      </c>
      <c r="E8" s="22"/>
      <c r="F8" s="22"/>
      <c r="G8" s="22" t="s">
        <v>38</v>
      </c>
      <c r="H8" s="22" t="s">
        <v>175</v>
      </c>
    </row>
    <row r="9" spans="1:8" ht="43.2" x14ac:dyDescent="0.3">
      <c r="A9" s="104" t="s">
        <v>205</v>
      </c>
      <c r="B9" s="105" t="s">
        <v>180</v>
      </c>
      <c r="C9" s="107" t="s">
        <v>181</v>
      </c>
      <c r="D9" s="22" t="s">
        <v>44</v>
      </c>
      <c r="E9" s="22"/>
      <c r="F9" s="22"/>
      <c r="G9" s="22" t="s">
        <v>38</v>
      </c>
      <c r="H9" s="22" t="s">
        <v>175</v>
      </c>
    </row>
    <row r="10" spans="1:8" x14ac:dyDescent="0.3">
      <c r="A10" s="104" t="s">
        <v>205</v>
      </c>
      <c r="B10" s="105" t="s">
        <v>182</v>
      </c>
      <c r="C10" s="107" t="s">
        <v>183</v>
      </c>
      <c r="D10" s="22" t="s">
        <v>44</v>
      </c>
      <c r="E10" s="22"/>
      <c r="F10" s="22"/>
      <c r="G10" s="22" t="s">
        <v>38</v>
      </c>
      <c r="H10" s="22" t="s">
        <v>175</v>
      </c>
    </row>
    <row r="11" spans="1:8" ht="28.8" x14ac:dyDescent="0.3">
      <c r="A11" s="104" t="s">
        <v>205</v>
      </c>
      <c r="B11" s="105" t="s">
        <v>184</v>
      </c>
      <c r="C11" s="107" t="s">
        <v>185</v>
      </c>
      <c r="D11" s="22" t="s">
        <v>44</v>
      </c>
      <c r="E11" s="22"/>
      <c r="F11" s="22"/>
      <c r="G11" s="22" t="s">
        <v>38</v>
      </c>
      <c r="H11" s="22" t="s">
        <v>175</v>
      </c>
    </row>
    <row r="12" spans="1:8" x14ac:dyDescent="0.3">
      <c r="A12" s="104" t="s">
        <v>205</v>
      </c>
      <c r="B12" s="105" t="s">
        <v>186</v>
      </c>
      <c r="C12" s="107" t="s">
        <v>187</v>
      </c>
      <c r="D12" s="22" t="s">
        <v>44</v>
      </c>
      <c r="E12" s="22"/>
      <c r="F12" s="22"/>
      <c r="G12" s="22" t="s">
        <v>38</v>
      </c>
      <c r="H12" s="22" t="s">
        <v>175</v>
      </c>
    </row>
    <row r="13" spans="1:8" x14ac:dyDescent="0.3">
      <c r="A13" s="104" t="s">
        <v>205</v>
      </c>
      <c r="B13" s="105" t="s">
        <v>188</v>
      </c>
      <c r="C13" s="107" t="s">
        <v>189</v>
      </c>
      <c r="D13" s="22" t="s">
        <v>44</v>
      </c>
      <c r="E13" s="22"/>
      <c r="F13" s="22"/>
      <c r="G13" s="22" t="s">
        <v>38</v>
      </c>
      <c r="H13" s="22" t="s">
        <v>175</v>
      </c>
    </row>
    <row r="14" spans="1:8" ht="28.8" x14ac:dyDescent="0.3">
      <c r="A14" s="104" t="s">
        <v>205</v>
      </c>
      <c r="B14" s="105" t="s">
        <v>190</v>
      </c>
      <c r="C14" s="107" t="s">
        <v>191</v>
      </c>
      <c r="D14" s="22" t="s">
        <v>73</v>
      </c>
      <c r="E14" s="22"/>
      <c r="F14" s="22"/>
      <c r="G14" s="22" t="s">
        <v>38</v>
      </c>
      <c r="H14" s="22" t="s">
        <v>175</v>
      </c>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9D6AC-AE80-4A5F-BE5D-9D309E2AB7C4}">
  <dimension ref="A1:M29"/>
  <sheetViews>
    <sheetView workbookViewId="0"/>
  </sheetViews>
  <sheetFormatPr defaultColWidth="9.109375" defaultRowHeight="14.4" x14ac:dyDescent="0.3"/>
  <cols>
    <col min="1" max="4" width="9.109375" style="110"/>
    <col min="5" max="5" width="10.5546875" style="110" customWidth="1"/>
    <col min="6" max="16384" width="9.109375" style="110"/>
  </cols>
  <sheetData>
    <row r="1" spans="1:13" s="108" customFormat="1" ht="43.2" x14ac:dyDescent="0.3">
      <c r="A1" s="108" t="s">
        <v>1</v>
      </c>
      <c r="B1" s="109" t="s">
        <v>82</v>
      </c>
      <c r="C1" s="109" t="s">
        <v>110</v>
      </c>
      <c r="D1" s="109" t="s">
        <v>206</v>
      </c>
      <c r="E1" s="109" t="s">
        <v>173</v>
      </c>
      <c r="F1" s="109" t="s">
        <v>192</v>
      </c>
      <c r="G1" s="109" t="s">
        <v>178</v>
      </c>
      <c r="H1" s="109" t="s">
        <v>180</v>
      </c>
      <c r="I1" s="109" t="s">
        <v>182</v>
      </c>
      <c r="J1" s="109" t="s">
        <v>184</v>
      </c>
      <c r="K1" s="109" t="s">
        <v>186</v>
      </c>
      <c r="L1" s="109" t="s">
        <v>188</v>
      </c>
      <c r="M1" s="109" t="s">
        <v>190</v>
      </c>
    </row>
    <row r="2" spans="1:13" x14ac:dyDescent="0.3">
      <c r="A2" s="110">
        <v>2008</v>
      </c>
      <c r="B2" s="110" t="s">
        <v>80</v>
      </c>
      <c r="C2" s="110">
        <v>1</v>
      </c>
      <c r="D2" s="110" t="s">
        <v>55</v>
      </c>
      <c r="E2" s="110">
        <v>2</v>
      </c>
      <c r="F2" s="110">
        <v>1.1299999999999999</v>
      </c>
      <c r="G2" s="110">
        <v>79.599999999999994</v>
      </c>
      <c r="H2" s="110">
        <v>24.4</v>
      </c>
      <c r="I2" s="110">
        <v>5.9</v>
      </c>
      <c r="J2" s="110">
        <v>2</v>
      </c>
      <c r="K2" s="110">
        <v>76</v>
      </c>
      <c r="L2" s="110">
        <v>11.2</v>
      </c>
      <c r="M2" s="110" t="s">
        <v>199</v>
      </c>
    </row>
    <row r="3" spans="1:13" x14ac:dyDescent="0.3">
      <c r="A3" s="110">
        <v>2008</v>
      </c>
      <c r="B3" s="110" t="s">
        <v>80</v>
      </c>
      <c r="C3" s="110">
        <v>1</v>
      </c>
      <c r="D3" s="110" t="s">
        <v>56</v>
      </c>
      <c r="E3" s="110">
        <v>2.2999999999999998</v>
      </c>
      <c r="F3" s="110">
        <v>1.05</v>
      </c>
      <c r="G3" s="110">
        <v>79.7</v>
      </c>
      <c r="H3" s="110">
        <v>24.3</v>
      </c>
      <c r="I3" s="110">
        <v>6.2</v>
      </c>
      <c r="J3" s="110">
        <v>2</v>
      </c>
      <c r="K3" s="110">
        <v>67.2</v>
      </c>
      <c r="L3" s="110">
        <v>14.2</v>
      </c>
      <c r="M3" s="110" t="s">
        <v>194</v>
      </c>
    </row>
    <row r="4" spans="1:13" x14ac:dyDescent="0.3">
      <c r="A4" s="110">
        <v>2008</v>
      </c>
      <c r="B4" s="110" t="s">
        <v>80</v>
      </c>
      <c r="C4" s="110">
        <v>2</v>
      </c>
      <c r="D4" s="110" t="s">
        <v>55</v>
      </c>
      <c r="E4" s="110">
        <v>2</v>
      </c>
      <c r="F4" s="110">
        <v>1.1399999999999999</v>
      </c>
      <c r="G4" s="110">
        <v>79.5</v>
      </c>
      <c r="H4" s="110">
        <v>24.7</v>
      </c>
      <c r="I4" s="110">
        <v>6</v>
      </c>
      <c r="J4" s="110">
        <v>3</v>
      </c>
      <c r="K4" s="110">
        <v>72.599999999999994</v>
      </c>
      <c r="L4" s="110">
        <v>13.2</v>
      </c>
      <c r="M4" s="110" t="s">
        <v>198</v>
      </c>
    </row>
    <row r="5" spans="1:13" x14ac:dyDescent="0.3">
      <c r="A5" s="110">
        <v>2008</v>
      </c>
      <c r="B5" s="110" t="s">
        <v>80</v>
      </c>
      <c r="C5" s="110">
        <v>2</v>
      </c>
      <c r="D5" s="110" t="s">
        <v>56</v>
      </c>
      <c r="E5" s="110">
        <v>2.1</v>
      </c>
      <c r="F5" s="110">
        <v>1.0900000000000001</v>
      </c>
      <c r="G5" s="110">
        <v>79.900000000000006</v>
      </c>
      <c r="H5" s="110">
        <v>24.3</v>
      </c>
      <c r="I5" s="110">
        <v>6.1</v>
      </c>
      <c r="J5" s="110">
        <v>1</v>
      </c>
      <c r="K5" s="110">
        <v>70.099999999999994</v>
      </c>
      <c r="L5" s="110">
        <v>12.7</v>
      </c>
      <c r="M5" s="110" t="s">
        <v>200</v>
      </c>
    </row>
    <row r="6" spans="1:13" x14ac:dyDescent="0.3">
      <c r="A6" s="110">
        <v>2008</v>
      </c>
      <c r="B6" s="110" t="s">
        <v>80</v>
      </c>
      <c r="C6" s="110">
        <v>3</v>
      </c>
      <c r="D6" s="110" t="s">
        <v>55</v>
      </c>
      <c r="E6" s="110">
        <v>2.1</v>
      </c>
      <c r="F6" s="110">
        <v>1.1399999999999999</v>
      </c>
      <c r="G6" s="110">
        <v>80.8</v>
      </c>
      <c r="H6" s="110">
        <v>24.9</v>
      </c>
      <c r="I6" s="110">
        <v>6</v>
      </c>
      <c r="J6" s="110">
        <v>2</v>
      </c>
      <c r="K6" s="110">
        <v>70.900000000000006</v>
      </c>
      <c r="L6" s="110">
        <v>13.3</v>
      </c>
      <c r="M6" s="110" t="s">
        <v>195</v>
      </c>
    </row>
    <row r="7" spans="1:13" x14ac:dyDescent="0.3">
      <c r="A7" s="110">
        <v>2008</v>
      </c>
      <c r="B7" s="110" t="s">
        <v>80</v>
      </c>
      <c r="C7" s="110">
        <v>3</v>
      </c>
      <c r="D7" s="110" t="s">
        <v>56</v>
      </c>
      <c r="E7" s="110" t="e">
        <v>#N/A</v>
      </c>
      <c r="F7" s="110" t="e">
        <v>#N/A</v>
      </c>
      <c r="G7" s="110" t="e">
        <v>#N/A</v>
      </c>
      <c r="H7" s="110" t="e">
        <v>#N/A</v>
      </c>
      <c r="I7" s="110" t="e">
        <v>#N/A</v>
      </c>
      <c r="J7" s="110" t="e">
        <v>#N/A</v>
      </c>
      <c r="K7" s="110" t="e">
        <v>#N/A</v>
      </c>
      <c r="L7" s="110" t="e">
        <v>#N/A</v>
      </c>
      <c r="M7" s="110" t="e">
        <v>#N/A</v>
      </c>
    </row>
    <row r="8" spans="1:13" x14ac:dyDescent="0.3">
      <c r="A8" s="110">
        <v>2008</v>
      </c>
      <c r="B8" s="110" t="s">
        <v>80</v>
      </c>
      <c r="C8" s="110">
        <v>4</v>
      </c>
      <c r="D8" s="110" t="s">
        <v>55</v>
      </c>
      <c r="E8" s="110">
        <v>2.1</v>
      </c>
      <c r="F8" s="110">
        <v>1.1200000000000001</v>
      </c>
      <c r="G8" s="110">
        <v>78.400000000000006</v>
      </c>
      <c r="H8" s="110">
        <v>24.6</v>
      </c>
      <c r="I8" s="110">
        <v>6.1</v>
      </c>
      <c r="J8" s="110">
        <v>2</v>
      </c>
      <c r="K8" s="110">
        <v>70.2</v>
      </c>
      <c r="L8" s="110">
        <v>14.3</v>
      </c>
      <c r="M8" s="110" t="s">
        <v>195</v>
      </c>
    </row>
    <row r="9" spans="1:13" x14ac:dyDescent="0.3">
      <c r="A9" s="110">
        <v>2008</v>
      </c>
      <c r="B9" s="110" t="s">
        <v>80</v>
      </c>
      <c r="C9" s="110">
        <v>4</v>
      </c>
      <c r="D9" s="110" t="s">
        <v>56</v>
      </c>
      <c r="E9" s="110">
        <v>2.1</v>
      </c>
      <c r="F9" s="110">
        <v>1.1499999999999999</v>
      </c>
      <c r="G9" s="110">
        <v>80.3</v>
      </c>
      <c r="H9" s="110">
        <v>24.6</v>
      </c>
      <c r="I9" s="110">
        <v>5.9</v>
      </c>
      <c r="J9" s="110">
        <v>1</v>
      </c>
      <c r="K9" s="110">
        <v>71.099999999999994</v>
      </c>
      <c r="L9" s="110">
        <v>13.1</v>
      </c>
      <c r="M9" s="110" t="s">
        <v>197</v>
      </c>
    </row>
    <row r="10" spans="1:13" x14ac:dyDescent="0.3">
      <c r="A10" s="110">
        <v>2008</v>
      </c>
      <c r="B10" s="110" t="s">
        <v>80</v>
      </c>
      <c r="C10" s="110">
        <v>5</v>
      </c>
      <c r="D10" s="110" t="s">
        <v>55</v>
      </c>
      <c r="E10" s="110">
        <v>2.1</v>
      </c>
      <c r="F10" s="110">
        <v>1.1399999999999999</v>
      </c>
      <c r="G10" s="110">
        <v>79.900000000000006</v>
      </c>
      <c r="H10" s="110">
        <v>24.7</v>
      </c>
      <c r="I10" s="110">
        <v>6.3</v>
      </c>
      <c r="J10" s="110">
        <v>1</v>
      </c>
      <c r="K10" s="110">
        <v>70.2</v>
      </c>
      <c r="L10" s="110">
        <v>13.7</v>
      </c>
      <c r="M10" s="110" t="s">
        <v>195</v>
      </c>
    </row>
    <row r="11" spans="1:13" x14ac:dyDescent="0.3">
      <c r="A11" s="110">
        <v>2008</v>
      </c>
      <c r="B11" s="110" t="s">
        <v>80</v>
      </c>
      <c r="C11" s="110">
        <v>5</v>
      </c>
      <c r="D11" s="110" t="s">
        <v>56</v>
      </c>
      <c r="E11" s="110">
        <v>2.5</v>
      </c>
      <c r="F11" s="110">
        <v>1.1299999999999999</v>
      </c>
      <c r="G11" s="110">
        <v>79.3</v>
      </c>
      <c r="H11" s="110">
        <v>26.2</v>
      </c>
      <c r="I11" s="110">
        <v>6.7</v>
      </c>
      <c r="J11" s="110">
        <v>2</v>
      </c>
      <c r="K11" s="110">
        <v>66</v>
      </c>
      <c r="L11" s="110">
        <v>14</v>
      </c>
      <c r="M11" s="110" t="s">
        <v>194</v>
      </c>
    </row>
    <row r="12" spans="1:13" x14ac:dyDescent="0.3">
      <c r="A12" s="110">
        <v>2008</v>
      </c>
      <c r="B12" s="110" t="s">
        <v>81</v>
      </c>
      <c r="C12" s="110">
        <v>6</v>
      </c>
      <c r="D12" s="110" t="s">
        <v>55</v>
      </c>
      <c r="E12" s="110">
        <v>2.1</v>
      </c>
      <c r="F12" s="110">
        <v>1.1599999999999999</v>
      </c>
      <c r="G12" s="110">
        <v>80.8</v>
      </c>
      <c r="H12" s="110">
        <v>25.3</v>
      </c>
      <c r="I12" s="110">
        <v>6.3</v>
      </c>
      <c r="J12" s="110">
        <v>2</v>
      </c>
      <c r="K12" s="110">
        <v>72</v>
      </c>
      <c r="L12" s="110">
        <v>12.7</v>
      </c>
      <c r="M12" s="110" t="s">
        <v>197</v>
      </c>
    </row>
    <row r="13" spans="1:13" x14ac:dyDescent="0.3">
      <c r="A13" s="110">
        <v>2008</v>
      </c>
      <c r="B13" s="110" t="s">
        <v>81</v>
      </c>
      <c r="C13" s="110">
        <v>6</v>
      </c>
      <c r="D13" s="110" t="s">
        <v>56</v>
      </c>
      <c r="E13" s="110">
        <v>2.2000000000000002</v>
      </c>
      <c r="F13" s="110">
        <v>1.1100000000000001</v>
      </c>
      <c r="G13" s="110">
        <v>80.099999999999994</v>
      </c>
      <c r="H13" s="110">
        <v>26.2</v>
      </c>
      <c r="I13" s="110">
        <v>6.3</v>
      </c>
      <c r="J13" s="110">
        <v>2</v>
      </c>
      <c r="K13" s="110">
        <v>68.099999999999994</v>
      </c>
      <c r="L13" s="110">
        <v>14.1</v>
      </c>
      <c r="M13" s="110" t="s">
        <v>194</v>
      </c>
    </row>
    <row r="14" spans="1:13" x14ac:dyDescent="0.3">
      <c r="A14" s="110">
        <v>2008</v>
      </c>
      <c r="B14" s="110" t="s">
        <v>81</v>
      </c>
      <c r="C14" s="110">
        <v>7</v>
      </c>
      <c r="D14" s="110" t="s">
        <v>55</v>
      </c>
      <c r="E14" s="110">
        <v>2.8</v>
      </c>
      <c r="F14" s="110">
        <v>1.1200000000000001</v>
      </c>
      <c r="G14" s="110">
        <v>79.8</v>
      </c>
      <c r="H14" s="110">
        <v>26.2</v>
      </c>
      <c r="I14" s="110">
        <v>6.9</v>
      </c>
      <c r="J14" s="110">
        <v>3</v>
      </c>
      <c r="K14" s="110">
        <v>68.900000000000006</v>
      </c>
      <c r="L14" s="110">
        <v>12.9</v>
      </c>
      <c r="M14" s="110" t="s">
        <v>193</v>
      </c>
    </row>
    <row r="15" spans="1:13" x14ac:dyDescent="0.3">
      <c r="A15" s="110">
        <v>2008</v>
      </c>
      <c r="B15" s="110" t="s">
        <v>81</v>
      </c>
      <c r="C15" s="110">
        <v>7</v>
      </c>
      <c r="D15" s="110" t="s">
        <v>56</v>
      </c>
      <c r="E15" s="110">
        <v>2.5</v>
      </c>
      <c r="F15" s="110">
        <v>1.1299999999999999</v>
      </c>
      <c r="G15" s="110">
        <v>79.7</v>
      </c>
      <c r="H15" s="110">
        <v>26.2</v>
      </c>
      <c r="I15" s="110">
        <v>6.8</v>
      </c>
      <c r="J15" s="110">
        <v>3</v>
      </c>
      <c r="K15" s="110">
        <v>65.8</v>
      </c>
      <c r="L15" s="110">
        <v>14.2</v>
      </c>
      <c r="M15" s="110" t="s">
        <v>194</v>
      </c>
    </row>
    <row r="16" spans="1:13" x14ac:dyDescent="0.3">
      <c r="A16" s="110">
        <v>2008</v>
      </c>
      <c r="B16" s="110" t="s">
        <v>81</v>
      </c>
      <c r="C16" s="110">
        <v>8</v>
      </c>
      <c r="D16" s="110" t="s">
        <v>55</v>
      </c>
      <c r="E16" s="110">
        <v>2.4</v>
      </c>
      <c r="F16" s="110">
        <v>1.1100000000000001</v>
      </c>
      <c r="G16" s="110">
        <v>80.8</v>
      </c>
      <c r="H16" s="110">
        <v>25.8</v>
      </c>
      <c r="I16" s="110">
        <v>6.6</v>
      </c>
      <c r="J16" s="110">
        <v>1</v>
      </c>
      <c r="K16" s="110">
        <v>64</v>
      </c>
      <c r="L16" s="110">
        <v>15.3</v>
      </c>
      <c r="M16" s="110" t="s">
        <v>196</v>
      </c>
    </row>
    <row r="17" spans="1:13" x14ac:dyDescent="0.3">
      <c r="A17" s="110">
        <v>2008</v>
      </c>
      <c r="B17" s="110" t="s">
        <v>81</v>
      </c>
      <c r="C17" s="110">
        <v>8</v>
      </c>
      <c r="D17" s="110" t="s">
        <v>56</v>
      </c>
      <c r="E17" s="110">
        <v>2.5</v>
      </c>
      <c r="F17" s="110">
        <v>1.1200000000000001</v>
      </c>
      <c r="G17" s="110">
        <v>79.599999999999994</v>
      </c>
      <c r="H17" s="110">
        <v>25</v>
      </c>
      <c r="I17" s="110">
        <v>6.7</v>
      </c>
      <c r="J17" s="110">
        <v>4</v>
      </c>
      <c r="K17" s="110">
        <v>65.400000000000006</v>
      </c>
      <c r="L17" s="110">
        <v>14.2</v>
      </c>
      <c r="M17" s="110" t="s">
        <v>201</v>
      </c>
    </row>
    <row r="18" spans="1:13" x14ac:dyDescent="0.3">
      <c r="A18" s="110">
        <v>2008</v>
      </c>
      <c r="B18" s="110" t="s">
        <v>81</v>
      </c>
      <c r="C18" s="110">
        <v>9</v>
      </c>
      <c r="D18" s="110" t="s">
        <v>55</v>
      </c>
      <c r="E18" s="110">
        <v>2.5</v>
      </c>
      <c r="F18" s="110">
        <v>1.1200000000000001</v>
      </c>
      <c r="G18" s="110">
        <v>79.599999999999994</v>
      </c>
      <c r="H18" s="110">
        <v>25.3</v>
      </c>
      <c r="I18" s="110">
        <v>6.2</v>
      </c>
      <c r="J18" s="110">
        <v>2</v>
      </c>
      <c r="K18" s="110">
        <v>67.599999999999994</v>
      </c>
      <c r="L18" s="110">
        <v>13.8</v>
      </c>
      <c r="M18" s="110" t="s">
        <v>193</v>
      </c>
    </row>
    <row r="19" spans="1:13" x14ac:dyDescent="0.3">
      <c r="A19" s="110">
        <v>2008</v>
      </c>
      <c r="B19" s="110" t="s">
        <v>81</v>
      </c>
      <c r="C19" s="110">
        <v>9</v>
      </c>
      <c r="D19" s="110" t="s">
        <v>56</v>
      </c>
      <c r="E19" s="110">
        <v>2.6</v>
      </c>
      <c r="F19" s="110">
        <v>1.1399999999999999</v>
      </c>
      <c r="G19" s="110">
        <v>79.5</v>
      </c>
      <c r="H19" s="110">
        <v>26.1</v>
      </c>
      <c r="I19" s="110">
        <v>6.8</v>
      </c>
      <c r="J19" s="110">
        <v>2</v>
      </c>
      <c r="K19" s="110">
        <v>65.400000000000006</v>
      </c>
      <c r="L19" s="110">
        <v>14.3</v>
      </c>
      <c r="M19" s="110" t="s">
        <v>201</v>
      </c>
    </row>
    <row r="20" spans="1:13" x14ac:dyDescent="0.3">
      <c r="A20" s="110">
        <v>2008</v>
      </c>
      <c r="B20" s="110" t="s">
        <v>81</v>
      </c>
      <c r="C20" s="110">
        <v>10</v>
      </c>
      <c r="D20" s="110" t="s">
        <v>55</v>
      </c>
      <c r="E20" s="110">
        <v>2.7</v>
      </c>
      <c r="F20" s="110">
        <v>1.1200000000000001</v>
      </c>
      <c r="G20" s="110">
        <v>79.2</v>
      </c>
      <c r="H20" s="110">
        <v>27</v>
      </c>
      <c r="I20" s="110">
        <v>6.6</v>
      </c>
      <c r="J20" s="110">
        <v>1</v>
      </c>
      <c r="K20" s="110">
        <v>65.7</v>
      </c>
      <c r="L20" s="110">
        <v>14</v>
      </c>
      <c r="M20" s="110" t="s">
        <v>194</v>
      </c>
    </row>
    <row r="21" spans="1:13" x14ac:dyDescent="0.3">
      <c r="A21" s="110">
        <v>2008</v>
      </c>
      <c r="B21" s="110" t="s">
        <v>81</v>
      </c>
      <c r="C21" s="110">
        <v>10</v>
      </c>
      <c r="D21" s="110" t="s">
        <v>56</v>
      </c>
      <c r="E21" s="110">
        <v>2.5</v>
      </c>
      <c r="F21" s="110">
        <v>1.1599999999999999</v>
      </c>
      <c r="G21" s="110">
        <v>78.3</v>
      </c>
      <c r="H21" s="110">
        <v>26.5</v>
      </c>
      <c r="I21" s="110">
        <v>6.7</v>
      </c>
      <c r="J21" s="110">
        <v>2</v>
      </c>
      <c r="K21" s="110">
        <v>67.3</v>
      </c>
      <c r="L21" s="110">
        <v>14.4</v>
      </c>
      <c r="M21" s="110" t="s">
        <v>194</v>
      </c>
    </row>
    <row r="22" spans="1:13" x14ac:dyDescent="0.3">
      <c r="A22" s="110">
        <v>2008</v>
      </c>
      <c r="B22" s="110" t="s">
        <v>66</v>
      </c>
      <c r="C22" s="110">
        <v>1</v>
      </c>
      <c r="D22" s="110" t="e">
        <v>#N/A</v>
      </c>
      <c r="E22" s="110">
        <v>2.9</v>
      </c>
      <c r="F22" s="110">
        <v>1.1200000000000001</v>
      </c>
      <c r="G22" s="110">
        <v>79.8</v>
      </c>
      <c r="H22" s="110">
        <v>26.5</v>
      </c>
      <c r="I22" s="110">
        <v>6.8</v>
      </c>
      <c r="J22" s="110">
        <v>2</v>
      </c>
      <c r="K22" s="110">
        <v>68.599999999999994</v>
      </c>
      <c r="L22" s="110">
        <v>13.3</v>
      </c>
      <c r="M22" s="110" t="s">
        <v>193</v>
      </c>
    </row>
    <row r="23" spans="1:13" x14ac:dyDescent="0.3">
      <c r="A23" s="110">
        <v>2008</v>
      </c>
      <c r="B23" s="110" t="s">
        <v>66</v>
      </c>
      <c r="C23" s="110">
        <v>2</v>
      </c>
      <c r="D23" s="110" t="e">
        <v>#N/A</v>
      </c>
      <c r="E23" s="110">
        <v>2.8</v>
      </c>
      <c r="F23" s="110">
        <v>1.1499999999999999</v>
      </c>
      <c r="G23" s="110">
        <v>80.599999999999994</v>
      </c>
      <c r="H23" s="110">
        <v>27.9</v>
      </c>
      <c r="I23" s="110">
        <v>6.8</v>
      </c>
      <c r="J23" s="110">
        <v>3</v>
      </c>
      <c r="K23" s="110">
        <v>71.400000000000006</v>
      </c>
      <c r="L23" s="110">
        <v>11.6</v>
      </c>
      <c r="M23" s="110" t="s">
        <v>202</v>
      </c>
    </row>
    <row r="24" spans="1:13" x14ac:dyDescent="0.3">
      <c r="A24" s="110">
        <v>2008</v>
      </c>
      <c r="B24" s="110" t="s">
        <v>66</v>
      </c>
      <c r="C24" s="110">
        <v>3</v>
      </c>
      <c r="D24" s="110" t="e">
        <v>#N/A</v>
      </c>
      <c r="E24" s="110">
        <v>3.2</v>
      </c>
      <c r="F24" s="110">
        <v>1.1299999999999999</v>
      </c>
      <c r="G24" s="110">
        <v>79.7</v>
      </c>
      <c r="H24" s="110">
        <v>27.3</v>
      </c>
      <c r="I24" s="110">
        <v>6.7</v>
      </c>
      <c r="J24" s="110">
        <v>3</v>
      </c>
      <c r="K24" s="110">
        <v>73.099999999999994</v>
      </c>
      <c r="L24" s="110">
        <v>9.9</v>
      </c>
      <c r="M24" s="110" t="s">
        <v>203</v>
      </c>
    </row>
    <row r="25" spans="1:13" x14ac:dyDescent="0.3">
      <c r="A25" s="110">
        <v>2008</v>
      </c>
      <c r="B25" s="110" t="s">
        <v>66</v>
      </c>
      <c r="C25" s="110">
        <v>4</v>
      </c>
      <c r="D25" s="110" t="e">
        <v>#N/A</v>
      </c>
      <c r="E25" s="110">
        <v>3.1</v>
      </c>
      <c r="F25" s="110">
        <v>1.1599999999999999</v>
      </c>
      <c r="G25" s="110">
        <v>82.2</v>
      </c>
      <c r="H25" s="110">
        <v>27.9</v>
      </c>
      <c r="I25" s="110">
        <v>6.8</v>
      </c>
      <c r="J25" s="110">
        <v>3</v>
      </c>
      <c r="K25" s="110">
        <v>67.7</v>
      </c>
      <c r="L25" s="110">
        <v>12.3</v>
      </c>
      <c r="M25" s="110" t="s">
        <v>204</v>
      </c>
    </row>
    <row r="26" spans="1:13" x14ac:dyDescent="0.3">
      <c r="A26" s="110">
        <v>2008</v>
      </c>
      <c r="B26" s="110" t="s">
        <v>67</v>
      </c>
      <c r="C26" s="110">
        <v>1</v>
      </c>
      <c r="D26" s="110" t="e">
        <v>#N/A</v>
      </c>
      <c r="E26" s="110">
        <v>3.4</v>
      </c>
      <c r="F26" s="110">
        <v>1.17</v>
      </c>
      <c r="G26" s="110">
        <v>81.3</v>
      </c>
      <c r="H26" s="110">
        <v>29.3</v>
      </c>
      <c r="I26" s="110">
        <v>7.2</v>
      </c>
      <c r="J26" s="110">
        <v>5</v>
      </c>
      <c r="K26" s="110">
        <v>69.7</v>
      </c>
      <c r="L26" s="110">
        <v>11.7</v>
      </c>
      <c r="M26" s="110" t="s">
        <v>204</v>
      </c>
    </row>
    <row r="27" spans="1:13" x14ac:dyDescent="0.3">
      <c r="A27" s="110">
        <v>2008</v>
      </c>
      <c r="B27" s="110" t="s">
        <v>67</v>
      </c>
      <c r="C27" s="110">
        <v>2</v>
      </c>
      <c r="D27" s="110" t="e">
        <v>#N/A</v>
      </c>
      <c r="E27" s="110">
        <v>3</v>
      </c>
      <c r="F27" s="110">
        <v>1.2</v>
      </c>
      <c r="G27" s="110">
        <v>81.2</v>
      </c>
      <c r="H27" s="110">
        <v>29.2</v>
      </c>
      <c r="I27" s="110">
        <v>6</v>
      </c>
      <c r="J27" s="110">
        <v>2</v>
      </c>
      <c r="K27" s="110">
        <v>64.5</v>
      </c>
      <c r="L27" s="110">
        <v>14.1</v>
      </c>
      <c r="M27" s="110" t="s">
        <v>201</v>
      </c>
    </row>
    <row r="28" spans="1:13" x14ac:dyDescent="0.3">
      <c r="A28" s="110">
        <v>2008</v>
      </c>
      <c r="B28" s="110" t="s">
        <v>67</v>
      </c>
      <c r="C28" s="110">
        <v>3</v>
      </c>
      <c r="D28" s="110" t="e">
        <v>#N/A</v>
      </c>
      <c r="E28" s="110">
        <v>2.7</v>
      </c>
      <c r="F28" s="110">
        <v>1.19</v>
      </c>
      <c r="G28" s="110">
        <v>82</v>
      </c>
      <c r="H28" s="110">
        <v>29.3</v>
      </c>
      <c r="I28" s="110">
        <v>6.5</v>
      </c>
      <c r="J28" s="110">
        <v>1</v>
      </c>
      <c r="K28" s="110">
        <v>68.400000000000006</v>
      </c>
      <c r="L28" s="110">
        <v>13.3</v>
      </c>
      <c r="M28" s="110" t="s">
        <v>193</v>
      </c>
    </row>
    <row r="29" spans="1:13" x14ac:dyDescent="0.3">
      <c r="A29" s="110">
        <v>2008</v>
      </c>
      <c r="B29" s="110" t="s">
        <v>67</v>
      </c>
      <c r="C29" s="110">
        <v>4</v>
      </c>
      <c r="D29" s="110" t="e">
        <v>#N/A</v>
      </c>
      <c r="E29" s="110">
        <v>2.8</v>
      </c>
      <c r="F29" s="110">
        <v>1.1599999999999999</v>
      </c>
      <c r="G29" s="110">
        <v>81.2</v>
      </c>
      <c r="H29" s="110">
        <v>28.6</v>
      </c>
      <c r="I29" s="110">
        <v>6.6</v>
      </c>
      <c r="J29" s="110">
        <v>2</v>
      </c>
      <c r="K29" s="110">
        <v>67.7</v>
      </c>
      <c r="L29" s="110">
        <v>13.4</v>
      </c>
      <c r="M29" s="110"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2008 W Cotton Introduction</vt:lpstr>
      <vt:lpstr>Dic. 2008 W Cotton Growth</vt:lpstr>
      <vt:lpstr>2008 W Cotton Growth</vt:lpstr>
      <vt:lpstr>Dic. 2008 W Cotton Harvest</vt:lpstr>
      <vt:lpstr>2008 W Cotton Harvest</vt:lpstr>
      <vt:lpstr>Dic. 2008 W Cotton Quality</vt:lpstr>
      <vt:lpstr>2008 W Cotton Quality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2023-02-25T14:41:06Z</dcterms:modified>
</cp:coreProperties>
</file>