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
    </mc:Choice>
  </mc:AlternateContent>
  <xr:revisionPtr revIDLastSave="0" documentId="13_ncr:1_{03FAF03F-7EF1-414F-BBC7-64DCB0C20C95}" xr6:coauthVersionLast="47" xr6:coauthVersionMax="47" xr10:uidLastSave="{00000000-0000-0000-0000-000000000000}"/>
  <bookViews>
    <workbookView xWindow="-120" yWindow="-120" windowWidth="29040" windowHeight="15840" tabRatio="877" xr2:uid="{37FCF2C9-8955-401F-BC95-058283B818BE}"/>
  </bookViews>
  <sheets>
    <sheet name="2001 W Cotton Introduction" sheetId="2" r:id="rId1"/>
    <sheet name="Dic. 2001 W Cotton Growth" sheetId="6" r:id="rId2"/>
    <sheet name="2001 W Cotton Growth" sheetId="7" r:id="rId3"/>
    <sheet name="Dic. 2001 W Cotton Harvest" sheetId="8" r:id="rId4"/>
    <sheet name="2001 W Cotton Harvest" sheetId="9" r:id="rId5"/>
    <sheet name="Dic. 2001 W Cotton Density" sheetId="10" r:id="rId6"/>
    <sheet name="2001 W Cotton Density" sheetId="11"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1" i="7" l="1"/>
  <c r="O40" i="7"/>
  <c r="O39" i="7"/>
  <c r="O38" i="7"/>
  <c r="O37" i="7"/>
  <c r="O36" i="7"/>
  <c r="O35" i="7"/>
  <c r="O34" i="7"/>
  <c r="O33" i="7"/>
  <c r="O32" i="7"/>
  <c r="O31" i="7"/>
  <c r="O30" i="7"/>
  <c r="O29" i="7"/>
  <c r="O28" i="7"/>
  <c r="O27" i="7"/>
  <c r="O26" i="7"/>
  <c r="O25" i="7"/>
  <c r="O24" i="7"/>
  <c r="O23" i="7"/>
  <c r="O22" i="7"/>
  <c r="O21" i="7"/>
  <c r="O20" i="7"/>
  <c r="O19" i="7"/>
  <c r="O18" i="7"/>
  <c r="O17" i="7"/>
  <c r="O16" i="7"/>
  <c r="O15" i="7"/>
  <c r="O14" i="7"/>
  <c r="O13" i="7"/>
  <c r="O12" i="7"/>
  <c r="O11" i="7"/>
  <c r="O10" i="7"/>
  <c r="O9" i="7"/>
  <c r="O8" i="7"/>
  <c r="O7" i="7"/>
  <c r="O6" i="7"/>
  <c r="O5" i="7"/>
  <c r="O4" i="7"/>
  <c r="O3" i="7"/>
  <c r="O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 r="K4" i="7"/>
  <c r="K3" i="7"/>
  <c r="K2" i="7"/>
  <c r="E21" i="11"/>
  <c r="G21" i="11" s="1"/>
  <c r="A21" i="11"/>
  <c r="E20" i="11"/>
  <c r="G20" i="11" s="1"/>
  <c r="A20" i="11"/>
  <c r="E19" i="11"/>
  <c r="G19" i="11" s="1"/>
  <c r="A19" i="11"/>
  <c r="E18" i="11"/>
  <c r="G18" i="11" s="1"/>
  <c r="A18" i="11"/>
  <c r="E17" i="11"/>
  <c r="G17" i="11" s="1"/>
  <c r="A17" i="11"/>
  <c r="E16" i="11"/>
  <c r="G16" i="11" s="1"/>
  <c r="A16" i="11"/>
  <c r="E15" i="11"/>
  <c r="G15" i="11" s="1"/>
  <c r="A15" i="11"/>
  <c r="E14" i="11"/>
  <c r="G14" i="11" s="1"/>
  <c r="A14" i="11"/>
  <c r="E13" i="11"/>
  <c r="G13" i="11" s="1"/>
  <c r="A13" i="11"/>
  <c r="E12" i="11"/>
  <c r="G12" i="11" s="1"/>
  <c r="A12" i="11"/>
  <c r="E11" i="11"/>
  <c r="G11" i="11" s="1"/>
  <c r="A11" i="11"/>
  <c r="E10" i="11"/>
  <c r="G10" i="11" s="1"/>
  <c r="A10" i="11"/>
  <c r="E9" i="11"/>
  <c r="G9" i="11" s="1"/>
  <c r="A9" i="11"/>
  <c r="G8" i="11"/>
  <c r="E8" i="11"/>
  <c r="A8" i="11"/>
  <c r="E7" i="11"/>
  <c r="G7" i="11" s="1"/>
  <c r="A7" i="11"/>
  <c r="E6" i="11"/>
  <c r="G6" i="11" s="1"/>
  <c r="A6" i="11"/>
  <c r="E5" i="11"/>
  <c r="G5" i="11" s="1"/>
  <c r="A5" i="11"/>
  <c r="G4" i="11"/>
  <c r="E4" i="11"/>
  <c r="A4" i="11"/>
  <c r="E3" i="11"/>
  <c r="G3" i="11" s="1"/>
  <c r="A3" i="11"/>
  <c r="E2" i="11"/>
  <c r="G2" i="11" s="1"/>
  <c r="A2" i="11"/>
  <c r="Q13" i="9"/>
  <c r="T13" i="9" s="1"/>
  <c r="P13" i="9"/>
  <c r="R13" i="9" s="1"/>
  <c r="Q12" i="9"/>
  <c r="T12" i="9" s="1"/>
  <c r="P12" i="9"/>
  <c r="S12" i="9" s="1"/>
  <c r="U12" i="9" s="1"/>
  <c r="Q11" i="9"/>
  <c r="T11" i="9" s="1"/>
  <c r="P11" i="9"/>
  <c r="Q10" i="9"/>
  <c r="T10" i="9" s="1"/>
  <c r="P10" i="9"/>
  <c r="S10" i="9" s="1"/>
  <c r="U10" i="9" s="1"/>
  <c r="Q9" i="9"/>
  <c r="T9" i="9" s="1"/>
  <c r="P9" i="9"/>
  <c r="Q8" i="9"/>
  <c r="T8" i="9" s="1"/>
  <c r="P8" i="9"/>
  <c r="S8" i="9" s="1"/>
  <c r="U8" i="9" s="1"/>
  <c r="Q7" i="9"/>
  <c r="T7" i="9" s="1"/>
  <c r="P7" i="9"/>
  <c r="Q6" i="9"/>
  <c r="T6" i="9" s="1"/>
  <c r="P6" i="9"/>
  <c r="R6" i="9" s="1"/>
  <c r="Q5" i="9"/>
  <c r="T5" i="9" s="1"/>
  <c r="P5" i="9"/>
  <c r="Q4" i="9"/>
  <c r="T4" i="9" s="1"/>
  <c r="P4" i="9"/>
  <c r="R4" i="9" s="1"/>
  <c r="Q3" i="9"/>
  <c r="T3" i="9" s="1"/>
  <c r="P3" i="9"/>
  <c r="S3" i="9" s="1"/>
  <c r="Q2" i="9"/>
  <c r="T2" i="9" s="1"/>
  <c r="P2" i="9"/>
  <c r="S2" i="9" s="1"/>
  <c r="W2" i="9" s="1"/>
  <c r="K13" i="9"/>
  <c r="K12" i="9"/>
  <c r="K11" i="9"/>
  <c r="K10" i="9"/>
  <c r="K9" i="9"/>
  <c r="K8" i="9"/>
  <c r="K7" i="9"/>
  <c r="K6" i="9"/>
  <c r="K5" i="9"/>
  <c r="K4" i="9"/>
  <c r="K3" i="9"/>
  <c r="K2" i="9"/>
  <c r="F13" i="9"/>
  <c r="J13" i="9" s="1"/>
  <c r="F12" i="9"/>
  <c r="J12" i="9" s="1"/>
  <c r="F11" i="9"/>
  <c r="H11" i="9" s="1"/>
  <c r="F10" i="9"/>
  <c r="J10" i="9" s="1"/>
  <c r="F9" i="9"/>
  <c r="J9" i="9" s="1"/>
  <c r="F8" i="9"/>
  <c r="J8" i="9" s="1"/>
  <c r="F7" i="9"/>
  <c r="J7" i="9" s="1"/>
  <c r="F6" i="9"/>
  <c r="H6" i="9" s="1"/>
  <c r="F5" i="9"/>
  <c r="J5" i="9" s="1"/>
  <c r="F4" i="9"/>
  <c r="J4" i="9" s="1"/>
  <c r="F3" i="9"/>
  <c r="H3" i="9" s="1"/>
  <c r="F2" i="9"/>
  <c r="J2" i="9" s="1"/>
  <c r="A13" i="9"/>
  <c r="A12" i="9"/>
  <c r="A11" i="9"/>
  <c r="A10" i="9"/>
  <c r="A9" i="9"/>
  <c r="A8" i="9"/>
  <c r="A7" i="9"/>
  <c r="A6" i="9"/>
  <c r="A5" i="9"/>
  <c r="A4" i="9"/>
  <c r="A3" i="9"/>
  <c r="A2" i="9"/>
  <c r="A179" i="9"/>
  <c r="B179" i="9" s="1"/>
  <c r="AA148" i="9"/>
  <c r="A25" i="7"/>
  <c r="A24" i="7"/>
  <c r="A23" i="7"/>
  <c r="A22" i="7"/>
  <c r="A21" i="7"/>
  <c r="A20" i="7"/>
  <c r="A19" i="7"/>
  <c r="A18" i="7"/>
  <c r="A41" i="7"/>
  <c r="A40" i="7"/>
  <c r="A39" i="7"/>
  <c r="A38" i="7"/>
  <c r="A37" i="7"/>
  <c r="A36" i="7"/>
  <c r="A35" i="7"/>
  <c r="A34" i="7"/>
  <c r="A33" i="7"/>
  <c r="A32" i="7"/>
  <c r="A31" i="7"/>
  <c r="A30" i="7"/>
  <c r="A29" i="7"/>
  <c r="A28" i="7"/>
  <c r="A27" i="7"/>
  <c r="A26" i="7"/>
  <c r="A17" i="7"/>
  <c r="A16" i="7"/>
  <c r="A15" i="7"/>
  <c r="A14" i="7"/>
  <c r="A13" i="7"/>
  <c r="A12" i="7"/>
  <c r="A11" i="7"/>
  <c r="A10" i="7"/>
  <c r="A9" i="7"/>
  <c r="A8" i="7"/>
  <c r="A7" i="7"/>
  <c r="A6" i="7"/>
  <c r="A5" i="7"/>
  <c r="A4" i="7"/>
  <c r="A3" i="7"/>
  <c r="A2" i="7"/>
  <c r="Y3" i="9" l="1"/>
  <c r="Z3" i="9" s="1"/>
  <c r="AA3" i="9" s="1"/>
  <c r="V2" i="9"/>
  <c r="V10" i="9"/>
  <c r="Y2" i="9"/>
  <c r="Z2" i="9" s="1"/>
  <c r="AA2" i="9" s="1"/>
  <c r="Y10" i="9"/>
  <c r="Z10" i="9" s="1"/>
  <c r="AA10" i="9" s="1"/>
  <c r="V3" i="9"/>
  <c r="W3" i="9"/>
  <c r="X3" i="9"/>
  <c r="W10" i="9"/>
  <c r="X10" i="9"/>
  <c r="R9" i="9"/>
  <c r="R11" i="9"/>
  <c r="V8" i="9"/>
  <c r="V12" i="9"/>
  <c r="W8" i="9"/>
  <c r="W12" i="9"/>
  <c r="X8" i="9"/>
  <c r="X12" i="9"/>
  <c r="Y8" i="9"/>
  <c r="Z8" i="9" s="1"/>
  <c r="AA8" i="9" s="1"/>
  <c r="Y12" i="9"/>
  <c r="Z12" i="9" s="1"/>
  <c r="AA12" i="9" s="1"/>
  <c r="U2" i="9"/>
  <c r="X2" i="9" s="1"/>
  <c r="R5" i="9"/>
  <c r="R7" i="9"/>
  <c r="R8" i="9"/>
  <c r="S6" i="9"/>
  <c r="U3" i="9"/>
  <c r="R12" i="9"/>
  <c r="S7" i="9"/>
  <c r="S11" i="9"/>
  <c r="R2" i="9"/>
  <c r="S4" i="9"/>
  <c r="R3" i="9"/>
  <c r="R10" i="9"/>
  <c r="S5" i="9"/>
  <c r="S9" i="9"/>
  <c r="S13" i="9"/>
  <c r="H2" i="9"/>
  <c r="H10" i="9"/>
  <c r="J6" i="9"/>
  <c r="H7" i="9"/>
  <c r="J3" i="9"/>
  <c r="J11" i="9"/>
  <c r="H4" i="9"/>
  <c r="H8" i="9"/>
  <c r="H12" i="9"/>
  <c r="H5" i="9"/>
  <c r="H9" i="9"/>
  <c r="H13" i="9"/>
  <c r="U7" i="9" l="1"/>
  <c r="Y7" i="9"/>
  <c r="Z7" i="9" s="1"/>
  <c r="AA7" i="9" s="1"/>
  <c r="X7" i="9"/>
  <c r="W7" i="9"/>
  <c r="V7" i="9"/>
  <c r="U9" i="9"/>
  <c r="Y9" i="9"/>
  <c r="Z9" i="9" s="1"/>
  <c r="AA9" i="9" s="1"/>
  <c r="X9" i="9"/>
  <c r="W9" i="9"/>
  <c r="V9" i="9"/>
  <c r="U4" i="9"/>
  <c r="X4" i="9" s="1"/>
  <c r="Y4" i="9"/>
  <c r="Z4" i="9" s="1"/>
  <c r="AA4" i="9" s="1"/>
  <c r="W4" i="9"/>
  <c r="V4" i="9"/>
  <c r="U13" i="9"/>
  <c r="X13" i="9" s="1"/>
  <c r="Y13" i="9"/>
  <c r="Z13" i="9" s="1"/>
  <c r="AA13" i="9" s="1"/>
  <c r="W13" i="9"/>
  <c r="V13" i="9"/>
  <c r="U5" i="9"/>
  <c r="X5" i="9" s="1"/>
  <c r="Y5" i="9"/>
  <c r="Z5" i="9" s="1"/>
  <c r="AA5" i="9" s="1"/>
  <c r="W5" i="9"/>
  <c r="V5" i="9"/>
  <c r="U11" i="9"/>
  <c r="X11" i="9" s="1"/>
  <c r="Y11" i="9"/>
  <c r="Z11" i="9" s="1"/>
  <c r="AA11" i="9" s="1"/>
  <c r="W11" i="9"/>
  <c r="V11" i="9"/>
  <c r="U6" i="9"/>
  <c r="X6" i="9" s="1"/>
  <c r="Y6" i="9"/>
  <c r="Z6" i="9" s="1"/>
  <c r="AA6" i="9" s="1"/>
  <c r="W6" i="9"/>
  <c r="V6" i="9"/>
</calcChain>
</file>

<file path=xl/sharedStrings.xml><?xml version="1.0" encoding="utf-8"?>
<sst xmlns="http://schemas.openxmlformats.org/spreadsheetml/2006/main" count="531" uniqueCount="175">
  <si>
    <t>Date</t>
  </si>
  <si>
    <t>Year</t>
  </si>
  <si>
    <t>DOY</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</si>
  <si>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</si>
  <si>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</si>
  <si>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</si>
  <si>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</si>
  <si>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</si>
  <si>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</si>
  <si>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</si>
  <si>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</si>
  <si>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</si>
  <si>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</si>
  <si>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</si>
  <si>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</si>
  <si>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</si>
  <si>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</si>
  <si>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</si>
  <si>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</si>
  <si>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</si>
  <si>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</si>
  <si>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</si>
  <si>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</si>
  <si>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</si>
  <si>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</si>
  <si>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</si>
  <si>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</si>
  <si>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Span</t>
  </si>
  <si>
    <t>day of year. January 1 is DOY 1, February 1 is DOY 32, etc.</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</si>
  <si>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</si>
  <si>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</si>
  <si>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</si>
  <si>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</si>
  <si>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</si>
  <si>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</si>
  <si>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</si>
  <si>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</si>
  <si>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</si>
  <si>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</si>
  <si>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</si>
  <si>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</si>
  <si>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</si>
  <si>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</si>
  <si>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</si>
  <si>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</si>
  <si>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decimal</t>
  </si>
  <si>
    <t>Yes, #N/A</t>
  </si>
  <si>
    <t>NWLYS</t>
  </si>
  <si>
    <t>SWLYS</t>
  </si>
  <si>
    <t>Mg/ha total 1997 dry yield</t>
  </si>
  <si>
    <t>Mg/ha total 1998 yield</t>
  </si>
  <si>
    <t>Mg/ha total 1999 yield</t>
  </si>
  <si>
    <t>Total dry (kg)</t>
  </si>
  <si>
    <t>Total dry (Mg/ha)</t>
  </si>
  <si>
    <t>number of plants per square meter</t>
  </si>
  <si>
    <t>Total number of bolls on harvested plants</t>
  </si>
  <si>
    <t>Number of bolls per square meter</t>
  </si>
  <si>
    <t>Number of bolls per plant</t>
  </si>
  <si>
    <t>Dic. 2001 W Cotton Harvest</t>
  </si>
  <si>
    <t>Data dictionary for sheet or CSV file named "2001 W Cotton Harvest"</t>
  </si>
  <si>
    <t>2001 W Cotton Harvest</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</si>
  <si>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</si>
  <si>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Measured mean plant height in centimeters</t>
  </si>
  <si>
    <t>Yield in lbs/acre</t>
  </si>
  <si>
    <t>Yield in bales/acre</t>
  </si>
  <si>
    <t>Lint mass/boll in g</t>
  </si>
  <si>
    <t>Sample size in m^2</t>
  </si>
  <si>
    <t>2001 W Cotton Introduction</t>
  </si>
  <si>
    <t>Variable</t>
  </si>
  <si>
    <t>Location</t>
  </si>
  <si>
    <t>Span number</t>
  </si>
  <si>
    <t>Number of plants</t>
  </si>
  <si>
    <t>Number of plants/m^2</t>
  </si>
  <si>
    <t>Number of bolls</t>
  </si>
  <si>
    <t>Number of bolls/m^2</t>
  </si>
  <si>
    <t>Number of bolls/plant</t>
  </si>
  <si>
    <t>Burr cotton mass in g</t>
  </si>
  <si>
    <t>Subsample burr cotton mass in g</t>
  </si>
  <si>
    <t>Subsample lint mass in g</t>
  </si>
  <si>
    <t>Subsample seed mass in g</t>
  </si>
  <si>
    <t>Fractional lint mass</t>
  </si>
  <si>
    <t>Fractional seed mass</t>
  </si>
  <si>
    <t>Fractional burr mass</t>
  </si>
  <si>
    <t>Total lint mass in g</t>
  </si>
  <si>
    <t>Total seed mass in g</t>
  </si>
  <si>
    <t>Seed + lint mass in g</t>
  </si>
  <si>
    <t>Lint weight in lbs</t>
  </si>
  <si>
    <t>Turn out</t>
  </si>
  <si>
    <t>Yield in kg/ha</t>
  </si>
  <si>
    <t>SW</t>
  </si>
  <si>
    <t>NW</t>
  </si>
  <si>
    <t>Alphabetical</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</si>
  <si>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</si>
  <si>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Size of area sampled in square meters</t>
  </si>
  <si>
    <t>Number of plants harvested from sample area</t>
  </si>
  <si>
    <t>Mass in grams of burr cotton</t>
  </si>
  <si>
    <t>Mass in grams of burr cotton subsample</t>
  </si>
  <si>
    <t>Mass in grams of subsample lint</t>
  </si>
  <si>
    <t>Mass in grams of subsample seed</t>
  </si>
  <si>
    <t>Fraction of burr cotton that is lint</t>
  </si>
  <si>
    <t>Fraction of burr cotton that is seed</t>
  </si>
  <si>
    <t>Fraction of burr cotton that is burr</t>
  </si>
  <si>
    <t>Total mass in grams of lint in sample</t>
  </si>
  <si>
    <t>Total mass in grams of seed in sample</t>
  </si>
  <si>
    <t>Total mass in grams of seed + cotton lint in sample</t>
  </si>
  <si>
    <t>Weight in pounds of line</t>
  </si>
  <si>
    <t>Mass in grams of lint per boll</t>
  </si>
  <si>
    <t>Fraction of seed + lint that is lint</t>
  </si>
  <si>
    <t>Yield of cotton lint in kilograms per hectare</t>
  </si>
  <si>
    <t>Yield of cotton lint in pounds per acre</t>
  </si>
  <si>
    <t>Yield of cotton line in bales per acre based on 480 pounds per bale</t>
  </si>
  <si>
    <t>Location of the sample - either in the northwest (NW) field, the southwest (SW) field or in the northwest lysimeter (NWLYS) or southwest lysimeter (SWLYS)</t>
  </si>
  <si>
    <t>1 to 3</t>
  </si>
  <si>
    <t>Field</t>
  </si>
  <si>
    <t>NWLYS designates the northwest lysimeter. SWLYS designates the southwest lysimeter. NW designates the northwest field. SW designates the southwest field.</t>
  </si>
  <si>
    <t>alphabetical</t>
  </si>
  <si>
    <t>Sample number</t>
  </si>
  <si>
    <t>Number of the sample taken</t>
  </si>
  <si>
    <t>1 to 2</t>
  </si>
  <si>
    <t>1 to 10</t>
  </si>
  <si>
    <t>Size of area sampled in square meters. This was two rows, each 20.0 feet long.</t>
  </si>
  <si>
    <t>Yes. #N/A</t>
  </si>
  <si>
    <t>Number of plants in the sample area</t>
  </si>
  <si>
    <t>Density in plants/m^2</t>
  </si>
  <si>
    <t>Mean number of plants per square meter in the sample area</t>
  </si>
  <si>
    <t>2001 W Cotton Density</t>
  </si>
  <si>
    <t>Cotton plant density in plants per square meter countered after full crop emergence in each of five locations in the NW and SW fields</t>
  </si>
  <si>
    <t>Dic. 2001 W Cotton Density</t>
  </si>
  <si>
    <t>Data dictionary for sheet or CSV file named "2001 W Cotton Density"</t>
  </si>
  <si>
    <t>Number of nodes</t>
  </si>
  <si>
    <t>Leaf area in cm^2</t>
  </si>
  <si>
    <t>Number of open bolls</t>
  </si>
  <si>
    <t>Height in cm</t>
  </si>
  <si>
    <t>Leaf area index</t>
  </si>
  <si>
    <t>Dry leaf mass in g</t>
  </si>
  <si>
    <t xml:space="preserve">Dry stem mass in g </t>
  </si>
  <si>
    <t>Boll mass in g</t>
  </si>
  <si>
    <t>Above ground dry matter in  g/m^2</t>
  </si>
  <si>
    <t>Location of the sample. There were three samples taken randomly in the NE field, and three samples taken randomly in the SE field. Plant height only was measured in the NE lysimeter (NELYS) and southeast lysimeter (SELYS)</t>
  </si>
  <si>
    <t>Number of the random sample</t>
  </si>
  <si>
    <t>Areas harvested in square meters</t>
  </si>
  <si>
    <t>Growth stage was recorded as number of nodes present on plant</t>
  </si>
  <si>
    <t>Number of plants in the sample plot</t>
  </si>
  <si>
    <t>One-sided green leaf area in square centimeters measured using a Licor Leaf Area Meter</t>
  </si>
  <si>
    <t>Leaf Area Index - one-sided green leaf area per unit area of ground surface</t>
  </si>
  <si>
    <t>Mass in grams of leaves dried to constant mass at 60 degrees  C.</t>
  </si>
  <si>
    <t>Mass in grams of stems dried to constant mass at 60 degrees C.</t>
  </si>
  <si>
    <t>Mass in grams of bolls in sample</t>
  </si>
  <si>
    <t>Total dry stems and leaves per square meter of ground surface. Includes boll mass on some dates.</t>
  </si>
  <si>
    <t>Number of bolls in sample</t>
  </si>
  <si>
    <t>2001 W Cotton Growth</t>
  </si>
  <si>
    <t>Number of open bolls in sample</t>
  </si>
  <si>
    <t>Dic. 2001 W Cotton Growth</t>
  </si>
  <si>
    <t>Data dictionary for sheet or CSV file named "2001 W Cotton Growth" where "W" is west</t>
  </si>
  <si>
    <t>Plant height, growth stage in addition to mass of plant components and number of bolls measured in three random sample areas in each field and on the lysimeters</t>
  </si>
  <si>
    <t>Cotton yield data harvested under each of 10 sprinkler spans covering the NW and SW fields and from all four rows (combined sample) on each lysimeter</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</si>
  <si>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</si>
  <si>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</si>
  <si>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</si>
  <si>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</si>
  <si>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Booker, J.D., R.J. Lascano, S.R. Evett and R.E. Zartman. (2014). Evaluation of a landscape-scale approach to cotton modeling. Agron. J. 106:2263-2279. doi:10.2134/agronj14.0202.</t>
  </si>
  <si>
    <t>Baumhardt, R.L., R.C. Schwartz, T.A. Howell, S.R. Evett and P.D. Colaizzi. (2013). Residue management effects on water use and yield of deficit irrigated cotton. Agron. J. 105(4):1026-1034.  https://doi.org/10.2134/agronj2012.0361</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</si>
  <si>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</si>
  <si>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Agam, N., W.P. Kustas, S.R. Evett, P.D. Colaizzi, M.H. Cosh and L.G. McKee. (2012). Soil heat flux variability influenced by row direction in irrigated cotton. Adv. Water Resour. 50:31-40. http://dx.doi.org/10.1016/j.advwatres.2012.07.017.</t>
  </si>
  <si>
    <t>Agam, N., S.R. Evett, J.A. Tolk, W.P. Kustas, P.D. Colaizzi, J.G. Alfieri, L.G. McKee, K.S. Copeland, T.A. Howell and J.L. Chavez. (2012). Evaporative loss from irrigated interrows in a highly advective semi-arid agricultural area. Adv. Water Resour. 50:20-30. http://dx.doi.org/10.1016/j.advwatres.2012.07.010.</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</si>
  <si>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</si>
  <si>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</si>
  <si>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Chávez, J.L., Howell, T.A. &amp; Copeland, K.S. (2009). Evaluating eddy covariance cotton ET measurements in an advective environment with large weighing lysimeters. Irrig Sci 28, 35–50 (2009). https://doi.org/10.1007/s00271-009-0179-7</t>
  </si>
  <si>
    <t>Baumhardt, R.L., S.A. Staggenborg, P.H. Gowda, P.D. Colaizzi and T.A. Howell. (2009). Modeling irrigation management strategies to maximize cotton lint yield and water use efficiency. Agron. J. 101:460–468. https://doi.org/10.2134/agronj2008.0041xs</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</si>
  <si>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</si>
  <si>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Tolk, J.A., T.A. Howell, and S.R. Evett. (2006). Nighttime evapotranspiration from alfalfa and cotton in a semiarid climate. Agron. J. 98:730–736. https://doi.org/10.2134/agronj2005.0276</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</si>
  <si>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</si>
  <si>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</si>
  <si>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</si>
  <si>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 R. Evett, and T. A. Howell. (2004). Irrigation capacities and methods for cotton in the Northern High Plains. In Proc. 2004 High Plains Groundwater Resources Conference, Soil and Water Conservation Society of America, 7-9 Dec, Lubbock, TX. 2004.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</si>
</sst>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5"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5">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medium">
        <color auto="1"/>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96">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10" fillId="0" borderId="0" xfId="13" applyAlignment="1">
      <alignment vertical="top" wrapText="1"/>
    </xf>
    <xf numFmtId="0" fontId="20" fillId="0" borderId="0" xfId="0" applyFont="1" applyAlignment="1">
      <alignment horizontal="center"/>
    </xf>
    <xf numFmtId="0" fontId="20" fillId="0" borderId="0" xfId="0" applyFont="1" applyAlignment="1">
      <alignment horizontal="center" wrapText="1"/>
    </xf>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64" fontId="5" fillId="0" borderId="0" xfId="0" applyNumberFormat="1" applyFont="1" applyBorder="1" applyAlignment="1">
      <alignment horizontal="right"/>
    </xf>
    <xf numFmtId="0" fontId="0" fillId="0" borderId="0" xfId="0" applyBorder="1"/>
    <xf numFmtId="14" fontId="5" fillId="0" borderId="0" xfId="0" applyNumberFormat="1" applyFont="1" applyBorder="1" applyAlignment="1">
      <alignment horizontal="right"/>
    </xf>
    <xf numFmtId="164" fontId="0" fillId="0" borderId="0" xfId="0" applyNumberFormat="1" applyAlignment="1">
      <alignment horizontal="right"/>
    </xf>
    <xf numFmtId="165" fontId="5" fillId="0" borderId="0" xfId="0" applyNumberFormat="1" applyFont="1" applyAlignment="1">
      <alignment horizontal="right"/>
    </xf>
    <xf numFmtId="0" fontId="2" fillId="0" borderId="0" xfId="21"/>
    <xf numFmtId="0" fontId="21" fillId="0" borderId="0" xfId="21" applyFont="1"/>
    <xf numFmtId="0" fontId="21" fillId="0" borderId="0" xfId="13" applyFont="1" applyAlignment="1">
      <alignment vertical="top" wrapText="1"/>
    </xf>
    <xf numFmtId="0" fontId="21" fillId="0" borderId="0" xfId="13" applyFont="1" applyAlignment="1">
      <alignment vertical="top"/>
    </xf>
    <xf numFmtId="14" fontId="23" fillId="0" borderId="0" xfId="21" applyNumberFormat="1" applyFont="1"/>
    <xf numFmtId="0" fontId="23" fillId="0" borderId="0" xfId="21" applyFont="1" applyAlignment="1">
      <alignment wrapText="1"/>
    </xf>
    <xf numFmtId="0" fontId="23" fillId="0" borderId="0" xfId="21" applyFont="1" applyAlignment="1">
      <alignment horizontal="center" wrapText="1"/>
    </xf>
    <xf numFmtId="0" fontId="23" fillId="0" borderId="0" xfId="13" applyFont="1" applyAlignment="1">
      <alignment wrapText="1"/>
    </xf>
    <xf numFmtId="0" fontId="20" fillId="0" borderId="0" xfId="13" applyFont="1" applyAlignment="1">
      <alignment wrapText="1"/>
    </xf>
    <xf numFmtId="14" fontId="21" fillId="0" borderId="4" xfId="21" applyNumberFormat="1" applyFont="1" applyBorder="1"/>
    <xf numFmtId="0" fontId="5" fillId="0" borderId="4" xfId="0" applyFont="1" applyBorder="1" applyAlignment="1">
      <alignment horizontal="center"/>
    </xf>
    <xf numFmtId="0" fontId="5" fillId="0" borderId="4" xfId="0" applyFont="1" applyBorder="1"/>
    <xf numFmtId="0" fontId="21" fillId="0" borderId="4" xfId="13" applyFont="1" applyBorder="1" applyAlignment="1">
      <alignment horizontal="center"/>
    </xf>
    <xf numFmtId="14" fontId="21" fillId="0" borderId="0" xfId="21" applyNumberFormat="1" applyFont="1"/>
    <xf numFmtId="0" fontId="5" fillId="0" borderId="0" xfId="0" applyFont="1" applyAlignment="1">
      <alignment horizontal="center"/>
    </xf>
    <xf numFmtId="0" fontId="21" fillId="0" borderId="0" xfId="13" applyFont="1" applyAlignment="1">
      <alignment horizontal="center"/>
    </xf>
    <xf numFmtId="0" fontId="21" fillId="0" borderId="0" xfId="21" applyFont="1" applyAlignment="1">
      <alignment horizontal="center"/>
    </xf>
    <xf numFmtId="164" fontId="2" fillId="0" borderId="0" xfId="21" applyNumberFormat="1"/>
    <xf numFmtId="14" fontId="2" fillId="0" borderId="0" xfId="21" applyNumberFormat="1"/>
    <xf numFmtId="0" fontId="2" fillId="0" borderId="0" xfId="21" applyAlignment="1">
      <alignment horizontal="center"/>
    </xf>
    <xf numFmtId="0" fontId="2" fillId="0" borderId="0" xfId="21" applyAlignment="1">
      <alignment vertical="top"/>
    </xf>
    <xf numFmtId="0" fontId="0" fillId="0" borderId="0" xfId="0" applyAlignment="1">
      <alignment vertical="top"/>
    </xf>
    <xf numFmtId="1" fontId="5" fillId="0" borderId="0" xfId="0" applyNumberFormat="1" applyFont="1" applyAlignment="1">
      <alignment horizontal="center"/>
    </xf>
    <xf numFmtId="164" fontId="20" fillId="0" borderId="0" xfId="0" applyNumberFormat="1" applyFont="1" applyAlignment="1">
      <alignment horizontal="center" wrapText="1"/>
    </xf>
    <xf numFmtId="2" fontId="21" fillId="0" borderId="4" xfId="13" applyNumberFormat="1" applyFont="1" applyBorder="1"/>
    <xf numFmtId="2" fontId="21" fillId="0" borderId="0" xfId="13" applyNumberFormat="1" applyFont="1"/>
    <xf numFmtId="164" fontId="5" fillId="0" borderId="4" xfId="0" applyNumberFormat="1" applyFont="1" applyBorder="1"/>
    <xf numFmtId="164" fontId="5" fillId="0" borderId="0" xfId="0" applyNumberFormat="1" applyFont="1" applyBorder="1"/>
    <xf numFmtId="2" fontId="5" fillId="0" borderId="4" xfId="0" applyNumberFormat="1" applyFont="1" applyBorder="1"/>
    <xf numFmtId="2" fontId="5" fillId="0" borderId="0" xfId="0" applyNumberFormat="1" applyFont="1" applyBorder="1"/>
    <xf numFmtId="165" fontId="21" fillId="0" borderId="4" xfId="13" applyNumberFormat="1" applyFont="1" applyBorder="1" applyAlignment="1">
      <alignment horizontal="center"/>
    </xf>
    <xf numFmtId="165" fontId="21" fillId="0" borderId="0" xfId="13" applyNumberFormat="1" applyFont="1" applyBorder="1" applyAlignment="1">
      <alignment horizontal="center"/>
    </xf>
    <xf numFmtId="164" fontId="21" fillId="0" borderId="4" xfId="13" applyNumberFormat="1" applyFont="1" applyBorder="1"/>
    <xf numFmtId="164" fontId="21" fillId="0" borderId="0" xfId="13" applyNumberFormat="1" applyFont="1" applyBorder="1"/>
    <xf numFmtId="164" fontId="5" fillId="0" borderId="0" xfId="0" applyNumberFormat="1" applyFont="1"/>
    <xf numFmtId="165" fontId="21" fillId="0" borderId="4" xfId="13" applyNumberFormat="1" applyFont="1" applyBorder="1"/>
    <xf numFmtId="165" fontId="21" fillId="0" borderId="0" xfId="13" applyNumberFormat="1" applyFont="1" applyBorder="1"/>
    <xf numFmtId="2" fontId="5" fillId="0" borderId="0" xfId="0" applyNumberFormat="1" applyFont="1"/>
    <xf numFmtId="165" fontId="5" fillId="0" borderId="0" xfId="0" applyNumberFormat="1" applyFont="1"/>
    <xf numFmtId="14" fontId="21" fillId="0" borderId="0" xfId="21" applyNumberFormat="1" applyFont="1" applyAlignment="1">
      <alignment horizontal="left" vertical="top"/>
    </xf>
    <xf numFmtId="0" fontId="21" fillId="0" borderId="0" xfId="21" applyFont="1" applyAlignment="1">
      <alignment horizontal="left" vertical="top" wrapText="1"/>
    </xf>
    <xf numFmtId="0" fontId="21" fillId="0" borderId="0" xfId="13" applyFont="1" applyAlignment="1">
      <alignment horizontal="left" vertical="top" wrapText="1"/>
    </xf>
    <xf numFmtId="0" fontId="5" fillId="0" borderId="0" xfId="13" applyFont="1" applyAlignment="1">
      <alignment horizontal="left" vertical="top" wrapText="1"/>
    </xf>
    <xf numFmtId="0" fontId="22" fillId="0" borderId="0" xfId="13" applyFont="1" applyAlignment="1">
      <alignment vertical="top" wrapText="1"/>
    </xf>
    <xf numFmtId="0" fontId="2" fillId="0" borderId="0" xfId="21" applyAlignment="1">
      <alignment horizontal="left" vertical="top" wrapText="1"/>
    </xf>
    <xf numFmtId="0" fontId="21" fillId="0" borderId="0" xfId="13" applyFont="1" applyAlignment="1">
      <alignment horizontal="left" vertical="top"/>
    </xf>
    <xf numFmtId="0" fontId="2" fillId="0" borderId="0" xfId="21" applyAlignment="1">
      <alignment horizontal="left" vertical="top"/>
    </xf>
    <xf numFmtId="0" fontId="21" fillId="0" borderId="0" xfId="21" applyFont="1" applyAlignment="1">
      <alignment horizontal="left" vertical="top"/>
    </xf>
    <xf numFmtId="0" fontId="0" fillId="0" borderId="0" xfId="0" applyAlignment="1">
      <alignment horizontal="left" vertical="top" wrapText="1"/>
    </xf>
    <xf numFmtId="0" fontId="0" fillId="0" borderId="0" xfId="0" applyAlignment="1">
      <alignment wrapText="1"/>
    </xf>
    <xf numFmtId="14" fontId="0" fillId="0" borderId="0" xfId="0" applyNumberFormat="1"/>
    <xf numFmtId="2" fontId="0" fillId="0" borderId="0" xfId="0" applyNumberFormat="1"/>
    <xf numFmtId="164" fontId="0" fillId="0" borderId="0" xfId="0" applyNumberFormat="1"/>
    <xf numFmtId="14" fontId="5" fillId="0" borderId="0" xfId="0" applyNumberFormat="1" applyFont="1" applyFill="1" applyBorder="1" applyAlignment="1">
      <alignment horizontal="right"/>
    </xf>
    <xf numFmtId="0" fontId="5" fillId="0" borderId="0" xfId="0" applyFont="1" applyFill="1" applyBorder="1" applyAlignment="1">
      <alignment horizontal="right"/>
    </xf>
    <xf numFmtId="1" fontId="5" fillId="0" borderId="0" xfId="0" applyNumberFormat="1" applyFont="1" applyFill="1" applyAlignment="1">
      <alignment horizontal="center"/>
    </xf>
    <xf numFmtId="164" fontId="5" fillId="0" borderId="0" xfId="0" applyNumberFormat="1" applyFont="1" applyFill="1" applyAlignment="1">
      <alignment horizontal="right"/>
    </xf>
    <xf numFmtId="1" fontId="5" fillId="0" borderId="0" xfId="0" applyNumberFormat="1" applyFont="1" applyFill="1" applyAlignment="1">
      <alignment horizontal="right"/>
    </xf>
    <xf numFmtId="165" fontId="5" fillId="0" borderId="0" xfId="0" applyNumberFormat="1" applyFont="1" applyFill="1" applyAlignment="1">
      <alignment horizontal="right"/>
    </xf>
    <xf numFmtId="0" fontId="5" fillId="0" borderId="0" xfId="0" applyFont="1" applyFill="1" applyAlignment="1">
      <alignment horizontal="right"/>
    </xf>
    <xf numFmtId="1" fontId="5" fillId="0" borderId="0" xfId="0" applyNumberFormat="1" applyFont="1" applyFill="1" applyBorder="1" applyAlignment="1">
      <alignment horizontal="center"/>
    </xf>
    <xf numFmtId="164" fontId="5" fillId="0" borderId="0" xfId="0" applyNumberFormat="1" applyFont="1" applyFill="1" applyBorder="1" applyAlignment="1">
      <alignment horizontal="right"/>
    </xf>
    <xf numFmtId="1" fontId="5" fillId="0" borderId="0" xfId="0" applyNumberFormat="1" applyFont="1" applyFill="1" applyBorder="1" applyAlignment="1">
      <alignment horizontal="right"/>
    </xf>
    <xf numFmtId="164" fontId="20" fillId="0" borderId="0" xfId="0" applyNumberFormat="1" applyFont="1" applyAlignment="1">
      <alignment horizontal="right" wrapText="1"/>
    </xf>
    <xf numFmtId="2" fontId="20" fillId="0" borderId="0" xfId="0" applyNumberFormat="1" applyFont="1" applyAlignment="1">
      <alignment horizontal="right" wrapText="1"/>
    </xf>
    <xf numFmtId="0" fontId="5" fillId="0" borderId="0" xfId="0" applyFont="1" applyAlignment="1">
      <alignment horizontal="left" vertical="top"/>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0" fontId="21" fillId="3" borderId="3" xfId="14" applyFont="1" applyFill="1" applyBorder="1" applyAlignment="1">
      <alignment vertical="top" wrapText="1"/>
    </xf>
    <xf numFmtId="0" fontId="5" fillId="0" borderId="0" xfId="0" applyFont="1" applyAlignment="1">
      <alignment vertical="top"/>
    </xf>
    <xf numFmtId="2" fontId="5" fillId="0" borderId="0" xfId="0" applyNumberFormat="1" applyFont="1" applyAlignment="1">
      <alignment horizontal="left" vertical="top" wrapText="1"/>
    </xf>
    <xf numFmtId="0" fontId="24" fillId="0" borderId="0" xfId="13" applyFont="1" applyAlignment="1">
      <alignment horizontal="left" vertical="center" readingOrder="1"/>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8278638E-C83A-45B2-8E50-154AC21C2328}"/>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7"/>
  <sheetViews>
    <sheetView tabSelected="1" workbookViewId="0"/>
  </sheetViews>
  <sheetFormatPr defaultRowHeight="15" x14ac:dyDescent="0.25"/>
  <cols>
    <col min="1" max="1" width="33" customWidth="1"/>
    <col min="2" max="2" width="58.140625" customWidth="1"/>
  </cols>
  <sheetData>
    <row r="1" spans="1:21" x14ac:dyDescent="0.25">
      <c r="A1" s="5" t="s">
        <v>3</v>
      </c>
      <c r="B1" s="3" t="s">
        <v>4</v>
      </c>
      <c r="C1" s="3"/>
      <c r="D1" s="3"/>
      <c r="E1" s="3"/>
      <c r="F1" s="3"/>
      <c r="G1" s="3"/>
      <c r="H1" s="3"/>
      <c r="I1" s="3"/>
      <c r="J1" s="3"/>
      <c r="K1" s="3"/>
      <c r="L1" s="3"/>
      <c r="M1" s="3"/>
      <c r="N1" s="3"/>
      <c r="O1" s="3"/>
      <c r="P1" s="3"/>
      <c r="Q1" s="3"/>
      <c r="R1" s="3"/>
      <c r="S1" s="3"/>
      <c r="T1" s="3"/>
      <c r="U1" s="3"/>
    </row>
    <row r="2" spans="1:21" x14ac:dyDescent="0.25">
      <c r="A2" s="5" t="s">
        <v>67</v>
      </c>
      <c r="B2" s="3" t="s">
        <v>5</v>
      </c>
      <c r="C2" s="3"/>
      <c r="D2" s="3"/>
      <c r="E2" s="3"/>
      <c r="F2" s="3"/>
      <c r="G2" s="3"/>
      <c r="H2" s="3"/>
      <c r="I2" s="3"/>
      <c r="J2" s="3"/>
      <c r="K2" s="3"/>
      <c r="L2" s="3"/>
      <c r="M2" s="3"/>
      <c r="N2" s="3"/>
      <c r="O2" s="3"/>
      <c r="P2" s="3"/>
      <c r="Q2" s="3"/>
      <c r="R2" s="3"/>
      <c r="S2" s="3"/>
      <c r="T2" s="3"/>
      <c r="U2" s="3"/>
    </row>
    <row r="3" spans="1:21" x14ac:dyDescent="0.25">
      <c r="A3" s="5" t="s">
        <v>152</v>
      </c>
      <c r="B3" s="3" t="s">
        <v>153</v>
      </c>
      <c r="C3" s="3"/>
      <c r="D3" s="3"/>
      <c r="E3" s="3"/>
      <c r="F3" s="3"/>
      <c r="G3" s="3"/>
      <c r="H3" s="3"/>
      <c r="I3" s="3"/>
      <c r="J3" s="3"/>
      <c r="K3" s="3"/>
      <c r="L3" s="3"/>
      <c r="M3" s="3"/>
      <c r="N3" s="3"/>
      <c r="O3" s="3"/>
      <c r="P3" s="3"/>
      <c r="Q3" s="3"/>
      <c r="R3" s="3"/>
      <c r="S3" s="3"/>
      <c r="T3" s="3"/>
      <c r="U3" s="3"/>
    </row>
    <row r="4" spans="1:21" x14ac:dyDescent="0.25">
      <c r="A4" s="5" t="s">
        <v>150</v>
      </c>
      <c r="B4" s="3" t="s">
        <v>154</v>
      </c>
      <c r="C4" s="3"/>
      <c r="D4" s="3"/>
      <c r="E4" s="3"/>
      <c r="F4" s="3"/>
      <c r="G4" s="3"/>
      <c r="H4" s="3"/>
      <c r="I4" s="3"/>
      <c r="J4" s="3"/>
      <c r="K4" s="3"/>
      <c r="L4" s="3"/>
      <c r="M4" s="3"/>
      <c r="N4" s="3"/>
      <c r="O4" s="3"/>
      <c r="P4" s="3"/>
      <c r="Q4" s="3"/>
      <c r="R4" s="3"/>
      <c r="S4" s="3"/>
      <c r="T4" s="3"/>
      <c r="U4" s="3"/>
    </row>
    <row r="5" spans="1:21" x14ac:dyDescent="0.25">
      <c r="A5" s="5" t="s">
        <v>58</v>
      </c>
      <c r="B5" s="3" t="s">
        <v>59</v>
      </c>
      <c r="C5" s="3"/>
      <c r="D5" s="3"/>
      <c r="E5" s="3"/>
      <c r="F5" s="3"/>
      <c r="G5" s="3"/>
      <c r="H5" s="3"/>
      <c r="I5" s="3"/>
      <c r="J5" s="3"/>
      <c r="K5" s="3"/>
      <c r="L5" s="3"/>
      <c r="M5" s="3"/>
      <c r="N5" s="3"/>
      <c r="O5" s="3"/>
      <c r="P5" s="3"/>
      <c r="Q5" s="3"/>
      <c r="R5" s="3"/>
      <c r="S5" s="3"/>
      <c r="T5" s="3"/>
      <c r="U5" s="3"/>
    </row>
    <row r="6" spans="1:21" x14ac:dyDescent="0.25">
      <c r="A6" s="5" t="s">
        <v>60</v>
      </c>
      <c r="B6" s="3" t="s">
        <v>155</v>
      </c>
      <c r="C6" s="3"/>
      <c r="D6" s="3"/>
      <c r="E6" s="3"/>
      <c r="F6" s="3"/>
      <c r="G6" s="3"/>
      <c r="H6" s="3"/>
      <c r="I6" s="3"/>
      <c r="J6" s="3"/>
      <c r="K6" s="3"/>
      <c r="L6" s="3"/>
      <c r="M6" s="3"/>
      <c r="N6" s="3"/>
      <c r="O6" s="3"/>
      <c r="P6" s="3"/>
      <c r="Q6" s="3"/>
      <c r="R6" s="3"/>
      <c r="S6" s="3"/>
      <c r="T6" s="3"/>
      <c r="U6" s="3"/>
    </row>
    <row r="7" spans="1:21" x14ac:dyDescent="0.25">
      <c r="A7" s="5" t="s">
        <v>127</v>
      </c>
      <c r="B7" s="3" t="s">
        <v>128</v>
      </c>
      <c r="C7" s="3"/>
      <c r="D7" s="3"/>
      <c r="E7" s="3"/>
      <c r="F7" s="3"/>
      <c r="G7" s="3"/>
      <c r="H7" s="3"/>
      <c r="I7" s="3"/>
      <c r="J7" s="3"/>
      <c r="K7" s="3"/>
      <c r="L7" s="3"/>
      <c r="M7" s="3"/>
      <c r="N7" s="3"/>
      <c r="O7" s="3"/>
      <c r="P7" s="3"/>
      <c r="Q7" s="3"/>
      <c r="R7" s="3"/>
      <c r="S7" s="3"/>
      <c r="T7" s="3"/>
      <c r="U7" s="3"/>
    </row>
    <row r="8" spans="1:21" x14ac:dyDescent="0.25">
      <c r="A8" s="5" t="s">
        <v>125</v>
      </c>
      <c r="B8" s="3" t="s">
        <v>126</v>
      </c>
      <c r="C8" s="3"/>
      <c r="D8" s="3"/>
      <c r="E8" s="3"/>
      <c r="F8" s="3"/>
      <c r="G8" s="3"/>
      <c r="H8" s="3"/>
      <c r="I8" s="3"/>
      <c r="J8" s="3"/>
      <c r="K8" s="3"/>
      <c r="L8" s="3"/>
      <c r="M8" s="3"/>
      <c r="N8" s="3"/>
      <c r="O8" s="3"/>
      <c r="P8" s="3"/>
      <c r="Q8" s="3"/>
      <c r="R8" s="3"/>
      <c r="S8" s="3"/>
      <c r="T8" s="3"/>
      <c r="U8" s="3"/>
    </row>
    <row r="9" spans="1:21" ht="18.75" x14ac:dyDescent="0.25">
      <c r="A9" s="4" t="s">
        <v>6</v>
      </c>
      <c r="B9" s="3"/>
      <c r="C9" s="3"/>
      <c r="D9" s="3"/>
      <c r="E9" s="3"/>
      <c r="F9" s="3"/>
      <c r="G9" s="3"/>
      <c r="H9" s="3"/>
      <c r="I9" s="3"/>
      <c r="J9" s="3"/>
      <c r="K9" s="3"/>
      <c r="L9" s="3"/>
      <c r="M9" s="3"/>
      <c r="N9" s="3"/>
      <c r="O9" s="3"/>
      <c r="P9" s="3"/>
      <c r="Q9" s="3"/>
      <c r="R9" s="3"/>
      <c r="S9" s="3"/>
      <c r="T9" s="3"/>
      <c r="U9" s="3"/>
    </row>
    <row r="10" spans="1:21" x14ac:dyDescent="0.25">
      <c r="A10" s="2" t="s">
        <v>7</v>
      </c>
      <c r="B10" s="3"/>
      <c r="C10" s="3"/>
      <c r="D10" s="3"/>
      <c r="E10" s="3"/>
      <c r="F10" s="3"/>
      <c r="G10" s="3"/>
      <c r="H10" s="3"/>
      <c r="I10" s="3"/>
      <c r="J10" s="3"/>
      <c r="K10" s="3"/>
      <c r="L10" s="3"/>
      <c r="M10" s="3"/>
      <c r="N10" s="3"/>
      <c r="O10" s="3"/>
      <c r="P10" s="3"/>
      <c r="Q10" s="3"/>
      <c r="R10" s="3"/>
      <c r="S10" s="3"/>
      <c r="T10" s="3"/>
      <c r="U10" s="3"/>
    </row>
    <row r="11" spans="1:21" x14ac:dyDescent="0.25">
      <c r="A11" s="3" t="s">
        <v>8</v>
      </c>
      <c r="B11" s="6" t="s">
        <v>9</v>
      </c>
      <c r="C11" s="3"/>
      <c r="D11" s="3"/>
      <c r="E11" s="3"/>
      <c r="F11" s="3"/>
      <c r="G11" s="3"/>
      <c r="H11" s="3"/>
      <c r="I11" s="3"/>
      <c r="J11" s="3"/>
      <c r="K11" s="3"/>
      <c r="L11" s="3"/>
      <c r="M11" s="3"/>
      <c r="N11" s="3"/>
      <c r="O11" s="3"/>
      <c r="P11" s="3"/>
      <c r="Q11" s="3"/>
      <c r="R11" s="3"/>
      <c r="S11" s="3"/>
      <c r="T11" s="3"/>
      <c r="U11" s="3"/>
    </row>
    <row r="12" spans="1:21" x14ac:dyDescent="0.25">
      <c r="A12" s="3" t="s">
        <v>8</v>
      </c>
      <c r="B12" s="2" t="s">
        <v>10</v>
      </c>
      <c r="C12" s="3"/>
      <c r="D12" s="3"/>
      <c r="E12" s="3"/>
      <c r="F12" s="3"/>
      <c r="G12" s="3"/>
      <c r="H12" s="3"/>
      <c r="I12" s="3"/>
      <c r="J12" s="3"/>
      <c r="K12" s="3"/>
      <c r="L12" s="3"/>
      <c r="M12" s="3"/>
      <c r="N12" s="3"/>
      <c r="O12" s="3"/>
      <c r="P12" s="3"/>
      <c r="Q12" s="3"/>
      <c r="R12" s="3"/>
      <c r="S12" s="3"/>
      <c r="T12" s="3"/>
      <c r="U12" s="3"/>
    </row>
    <row r="13" spans="1:21" x14ac:dyDescent="0.25">
      <c r="A13" s="3" t="s">
        <v>8</v>
      </c>
      <c r="B13" s="6" t="s">
        <v>11</v>
      </c>
      <c r="C13" s="3"/>
      <c r="D13" s="3"/>
      <c r="E13" s="3"/>
      <c r="F13" s="3"/>
      <c r="G13" s="3"/>
      <c r="H13" s="3"/>
      <c r="I13" s="3"/>
      <c r="J13" s="3"/>
      <c r="K13" s="3"/>
      <c r="L13" s="3"/>
      <c r="M13" s="3"/>
      <c r="N13" s="3"/>
      <c r="O13" s="3"/>
      <c r="P13" s="3"/>
      <c r="Q13" s="3"/>
      <c r="R13" s="3"/>
      <c r="S13" s="3"/>
      <c r="T13" s="3"/>
      <c r="U13" s="3"/>
    </row>
    <row r="14" spans="1:21" x14ac:dyDescent="0.25">
      <c r="A14" s="3" t="s">
        <v>8</v>
      </c>
      <c r="B14" s="6" t="s">
        <v>12</v>
      </c>
      <c r="C14" s="3"/>
      <c r="D14" s="3"/>
      <c r="E14" s="3"/>
      <c r="F14" s="3"/>
      <c r="G14" s="3"/>
      <c r="H14" s="3"/>
      <c r="I14" s="3"/>
      <c r="J14" s="3"/>
      <c r="K14" s="3"/>
      <c r="L14" s="3"/>
      <c r="M14" s="3"/>
      <c r="N14" s="3"/>
      <c r="O14" s="3"/>
      <c r="P14" s="3"/>
      <c r="Q14" s="3"/>
      <c r="R14" s="3"/>
      <c r="S14" s="3"/>
      <c r="T14" s="3"/>
      <c r="U14" s="3"/>
    </row>
    <row r="15" spans="1:21" x14ac:dyDescent="0.25">
      <c r="A15" s="3" t="s">
        <v>8</v>
      </c>
      <c r="B15" s="6" t="s">
        <v>13</v>
      </c>
      <c r="C15" s="3"/>
      <c r="D15" s="3"/>
      <c r="E15" s="3"/>
      <c r="F15" s="3"/>
      <c r="G15" s="3"/>
      <c r="H15" s="3"/>
      <c r="I15" s="3"/>
      <c r="J15" s="3"/>
      <c r="K15" s="3"/>
      <c r="L15" s="3"/>
      <c r="M15" s="3"/>
      <c r="N15" s="3"/>
      <c r="O15" s="3"/>
      <c r="P15" s="3"/>
      <c r="Q15" s="3"/>
      <c r="R15" s="3"/>
      <c r="S15" s="3"/>
      <c r="T15" s="3"/>
      <c r="U15" s="3"/>
    </row>
    <row r="16" spans="1:21" x14ac:dyDescent="0.25">
      <c r="A16" s="3" t="s">
        <v>8</v>
      </c>
      <c r="B16" s="6" t="s">
        <v>14</v>
      </c>
      <c r="C16" s="3"/>
      <c r="D16" s="3"/>
      <c r="E16" s="3"/>
      <c r="F16" s="3"/>
      <c r="G16" s="3"/>
      <c r="H16" s="3"/>
      <c r="I16" s="3"/>
      <c r="J16" s="3"/>
      <c r="K16" s="3"/>
      <c r="L16" s="3"/>
      <c r="M16" s="3"/>
      <c r="N16" s="3"/>
      <c r="O16" s="3"/>
      <c r="P16" s="3"/>
      <c r="Q16" s="3"/>
      <c r="R16" s="3"/>
      <c r="S16" s="3"/>
      <c r="T16" s="3"/>
      <c r="U16" s="3"/>
    </row>
    <row r="17" spans="1:21" x14ac:dyDescent="0.25">
      <c r="A17" s="2" t="s">
        <v>15</v>
      </c>
      <c r="B17" s="3"/>
      <c r="C17" s="3"/>
      <c r="D17" s="3"/>
      <c r="E17" s="3"/>
      <c r="F17" s="3"/>
      <c r="G17" s="3"/>
      <c r="H17" s="3"/>
      <c r="I17" s="3"/>
      <c r="J17" s="3"/>
      <c r="K17" s="3"/>
      <c r="L17" s="3"/>
      <c r="M17" s="3"/>
      <c r="N17" s="3"/>
      <c r="O17" s="3"/>
      <c r="P17" s="3"/>
      <c r="Q17" s="3"/>
      <c r="R17" s="3"/>
      <c r="S17" s="3"/>
      <c r="T17" s="3"/>
      <c r="U17" s="3"/>
    </row>
    <row r="18" spans="1:21" x14ac:dyDescent="0.25">
      <c r="A18" s="2" t="s">
        <v>16</v>
      </c>
      <c r="B18" s="3"/>
      <c r="C18" s="3"/>
      <c r="D18" s="3"/>
      <c r="E18" s="3"/>
      <c r="F18" s="3"/>
      <c r="G18" s="3"/>
      <c r="H18" s="3"/>
      <c r="I18" s="3"/>
      <c r="J18" s="3"/>
      <c r="K18" s="3"/>
      <c r="L18" s="3"/>
      <c r="M18" s="3"/>
      <c r="N18" s="3"/>
      <c r="O18" s="3"/>
      <c r="P18" s="3"/>
      <c r="Q18" s="3"/>
      <c r="R18" s="3"/>
      <c r="S18" s="3"/>
      <c r="T18" s="3"/>
      <c r="U18" s="3"/>
    </row>
    <row r="19" spans="1:21" ht="18.75" x14ac:dyDescent="0.25">
      <c r="A19" s="4" t="s">
        <v>17</v>
      </c>
      <c r="B19" s="3"/>
      <c r="C19" s="3"/>
      <c r="D19" s="3"/>
      <c r="E19" s="3"/>
      <c r="F19" s="3"/>
      <c r="G19" s="3"/>
      <c r="H19" s="3"/>
      <c r="I19" s="3"/>
      <c r="J19" s="3"/>
      <c r="K19" s="3"/>
      <c r="L19" s="3"/>
      <c r="M19" s="3"/>
      <c r="N19" s="3"/>
      <c r="O19" s="3"/>
      <c r="P19" s="3"/>
      <c r="Q19" s="3"/>
      <c r="R19" s="3"/>
      <c r="S19" s="3"/>
      <c r="T19" s="3"/>
      <c r="U19" s="3"/>
    </row>
    <row r="20" spans="1:21" x14ac:dyDescent="0.25">
      <c r="A20" s="2" t="s">
        <v>18</v>
      </c>
      <c r="B20" s="3"/>
      <c r="C20" s="3"/>
      <c r="D20" s="3"/>
      <c r="E20" s="3"/>
      <c r="F20" s="3"/>
      <c r="G20" s="3"/>
      <c r="H20" s="3"/>
      <c r="I20" s="3"/>
      <c r="J20" s="3"/>
      <c r="K20" s="3"/>
      <c r="L20" s="3"/>
      <c r="M20" s="3"/>
      <c r="N20" s="3"/>
      <c r="O20" s="3"/>
      <c r="P20" s="3"/>
      <c r="Q20" s="3"/>
      <c r="R20" s="3"/>
      <c r="S20" s="3"/>
      <c r="T20" s="3"/>
      <c r="U20" s="3"/>
    </row>
    <row r="21" spans="1:21" x14ac:dyDescent="0.25">
      <c r="A21" s="2" t="s">
        <v>19</v>
      </c>
      <c r="B21" s="3"/>
      <c r="C21" s="3"/>
      <c r="D21" s="3"/>
      <c r="E21" s="3"/>
      <c r="F21" s="3"/>
      <c r="G21" s="3"/>
      <c r="H21" s="3"/>
      <c r="I21" s="3"/>
      <c r="J21" s="3"/>
      <c r="K21" s="3"/>
      <c r="L21" s="3"/>
      <c r="M21" s="3"/>
      <c r="N21" s="3"/>
      <c r="O21" s="3"/>
      <c r="P21" s="3"/>
      <c r="Q21" s="3"/>
      <c r="R21" s="3"/>
      <c r="S21" s="3"/>
      <c r="T21" s="3"/>
      <c r="U21" s="3"/>
    </row>
    <row r="22" spans="1:21" x14ac:dyDescent="0.25">
      <c r="A22" s="2" t="s">
        <v>20</v>
      </c>
      <c r="B22" s="3"/>
      <c r="C22" s="3"/>
      <c r="D22" s="3"/>
      <c r="E22" s="3"/>
      <c r="F22" s="3"/>
      <c r="G22" s="3"/>
      <c r="H22" s="3"/>
      <c r="I22" s="3"/>
      <c r="J22" s="3"/>
      <c r="K22" s="3"/>
      <c r="L22" s="3"/>
      <c r="M22" s="3"/>
      <c r="N22" s="3"/>
      <c r="O22" s="3"/>
      <c r="P22" s="3"/>
      <c r="Q22" s="3"/>
      <c r="R22" s="3"/>
      <c r="S22" s="3"/>
      <c r="T22" s="3"/>
      <c r="U22" s="3"/>
    </row>
    <row r="23" spans="1:21" x14ac:dyDescent="0.25">
      <c r="A23" s="2" t="s">
        <v>21</v>
      </c>
      <c r="B23" s="3"/>
      <c r="C23" s="3"/>
      <c r="D23" s="3"/>
      <c r="E23" s="3"/>
      <c r="F23" s="3"/>
      <c r="G23" s="3"/>
      <c r="H23" s="3"/>
      <c r="I23" s="3"/>
      <c r="J23" s="3"/>
      <c r="K23" s="3"/>
      <c r="L23" s="3"/>
      <c r="M23" s="3"/>
      <c r="N23" s="3"/>
      <c r="O23" s="3"/>
      <c r="P23" s="3"/>
      <c r="Q23" s="3"/>
      <c r="R23" s="3"/>
      <c r="S23" s="3"/>
      <c r="T23" s="3"/>
      <c r="U23" s="3"/>
    </row>
    <row r="24" spans="1:21" ht="18.75" x14ac:dyDescent="0.25">
      <c r="A24" s="4" t="s">
        <v>22</v>
      </c>
      <c r="B24" s="3"/>
      <c r="C24" s="3"/>
      <c r="D24" s="3"/>
      <c r="E24" s="3"/>
      <c r="F24" s="3"/>
      <c r="G24" s="3"/>
      <c r="H24" s="3"/>
      <c r="I24" s="3"/>
      <c r="J24" s="3"/>
      <c r="K24" s="3"/>
      <c r="L24" s="3"/>
      <c r="M24" s="3"/>
      <c r="N24" s="3"/>
      <c r="O24" s="3"/>
      <c r="P24" s="3"/>
      <c r="Q24" s="3"/>
      <c r="R24" s="3"/>
      <c r="S24" s="3"/>
      <c r="T24" s="3"/>
      <c r="U24" s="3"/>
    </row>
    <row r="25" spans="1:21" x14ac:dyDescent="0.25">
      <c r="A25" s="2" t="s">
        <v>174</v>
      </c>
      <c r="B25" s="3"/>
      <c r="C25" s="3"/>
      <c r="D25" s="3"/>
      <c r="E25" s="3"/>
      <c r="F25" s="3"/>
      <c r="G25" s="3"/>
      <c r="H25" s="3"/>
      <c r="I25" s="3"/>
      <c r="J25" s="3"/>
      <c r="K25" s="3"/>
      <c r="L25" s="3"/>
      <c r="M25" s="3"/>
      <c r="N25" s="3"/>
      <c r="O25" s="3"/>
      <c r="P25" s="3"/>
      <c r="Q25" s="3"/>
      <c r="R25" s="3"/>
      <c r="S25" s="3"/>
      <c r="T25" s="3"/>
      <c r="U25" s="3"/>
    </row>
    <row r="26" spans="1:21" x14ac:dyDescent="0.25">
      <c r="A26" s="95" t="s">
        <v>173</v>
      </c>
      <c r="B26" s="3"/>
      <c r="C26" s="3"/>
      <c r="D26" s="3"/>
      <c r="E26" s="3"/>
      <c r="F26" s="3"/>
      <c r="G26" s="3"/>
      <c r="H26" s="3"/>
      <c r="I26" s="3"/>
      <c r="J26" s="3"/>
      <c r="K26" s="3"/>
      <c r="L26" s="3"/>
      <c r="M26" s="3"/>
      <c r="N26" s="3"/>
      <c r="O26" s="3"/>
      <c r="P26" s="3"/>
      <c r="Q26" s="3"/>
      <c r="R26" s="3"/>
      <c r="S26" s="3"/>
      <c r="T26" s="3"/>
      <c r="U26" s="3"/>
    </row>
    <row r="27" spans="1:21" x14ac:dyDescent="0.25">
      <c r="A27" s="2" t="s">
        <v>172</v>
      </c>
      <c r="B27" s="3"/>
      <c r="C27" s="3"/>
      <c r="D27" s="3"/>
      <c r="E27" s="3"/>
      <c r="F27" s="3"/>
      <c r="G27" s="3"/>
      <c r="H27" s="3"/>
      <c r="I27" s="3"/>
      <c r="J27" s="3"/>
      <c r="K27" s="3"/>
      <c r="L27" s="3"/>
      <c r="M27" s="3"/>
      <c r="N27" s="3"/>
      <c r="O27" s="3"/>
      <c r="P27" s="3"/>
      <c r="Q27" s="3"/>
      <c r="R27" s="3"/>
      <c r="S27" s="3"/>
      <c r="T27" s="3"/>
      <c r="U27" s="3"/>
    </row>
    <row r="28" spans="1:21" x14ac:dyDescent="0.25">
      <c r="A28" s="3" t="s">
        <v>159</v>
      </c>
      <c r="B28" s="3"/>
      <c r="C28" s="3"/>
      <c r="D28" s="3"/>
      <c r="E28" s="3"/>
      <c r="F28" s="3"/>
      <c r="G28" s="3"/>
      <c r="H28" s="3"/>
      <c r="I28" s="3"/>
      <c r="J28" s="3"/>
      <c r="K28" s="3"/>
      <c r="L28" s="3"/>
      <c r="M28" s="3"/>
      <c r="N28" s="3"/>
      <c r="O28" s="3"/>
      <c r="P28" s="3"/>
      <c r="Q28" s="3"/>
      <c r="R28" s="3"/>
      <c r="S28" s="3"/>
      <c r="T28" s="3"/>
      <c r="U28" s="3"/>
    </row>
    <row r="29" spans="1:21" x14ac:dyDescent="0.25">
      <c r="A29" s="3" t="s">
        <v>171</v>
      </c>
      <c r="B29" s="3"/>
      <c r="C29" s="3"/>
      <c r="D29" s="3"/>
      <c r="E29" s="3"/>
      <c r="F29" s="3"/>
      <c r="G29" s="3"/>
      <c r="H29" s="3"/>
      <c r="I29" s="3"/>
      <c r="J29" s="3"/>
      <c r="K29" s="3"/>
      <c r="L29" s="3"/>
      <c r="M29" s="3"/>
      <c r="N29" s="3"/>
      <c r="O29" s="3"/>
      <c r="P29" s="3"/>
      <c r="Q29" s="3"/>
      <c r="R29" s="3"/>
      <c r="S29" s="3"/>
      <c r="T29" s="3"/>
      <c r="U29" s="3"/>
    </row>
    <row r="30" spans="1:21" x14ac:dyDescent="0.25">
      <c r="A30" s="3" t="s">
        <v>170</v>
      </c>
      <c r="B30" s="3"/>
      <c r="C30" s="3"/>
      <c r="D30" s="3"/>
      <c r="E30" s="3"/>
      <c r="F30" s="3"/>
      <c r="G30" s="3"/>
      <c r="H30" s="3"/>
      <c r="I30" s="3"/>
      <c r="J30" s="3"/>
      <c r="K30" s="3"/>
      <c r="L30" s="3"/>
      <c r="M30" s="3"/>
      <c r="N30" s="3"/>
      <c r="O30" s="3"/>
      <c r="P30" s="3"/>
      <c r="Q30" s="3"/>
      <c r="R30" s="3"/>
      <c r="S30" s="3"/>
      <c r="T30" s="3"/>
      <c r="U30" s="3"/>
    </row>
    <row r="31" spans="1:21" x14ac:dyDescent="0.25">
      <c r="A31" s="3" t="s">
        <v>169</v>
      </c>
      <c r="B31" s="3"/>
      <c r="C31" s="3"/>
      <c r="D31" s="3"/>
      <c r="E31" s="3"/>
      <c r="F31" s="3"/>
      <c r="G31" s="3"/>
      <c r="H31" s="3"/>
      <c r="I31" s="3"/>
      <c r="J31" s="3"/>
      <c r="K31" s="3"/>
      <c r="L31" s="3"/>
      <c r="M31" s="3"/>
      <c r="N31" s="3"/>
      <c r="O31" s="3"/>
      <c r="P31" s="3"/>
      <c r="Q31" s="3"/>
      <c r="R31" s="3"/>
      <c r="S31" s="3"/>
      <c r="T31" s="3"/>
      <c r="U31" s="3"/>
    </row>
    <row r="32" spans="1:21" x14ac:dyDescent="0.25">
      <c r="A32" s="3" t="s">
        <v>168</v>
      </c>
      <c r="B32" s="3"/>
      <c r="C32" s="3"/>
      <c r="D32" s="3"/>
      <c r="E32" s="3"/>
      <c r="F32" s="3"/>
      <c r="G32" s="3"/>
      <c r="H32" s="3"/>
      <c r="I32" s="3"/>
      <c r="J32" s="3"/>
      <c r="K32" s="3"/>
      <c r="L32" s="3"/>
      <c r="M32" s="3"/>
      <c r="N32" s="3"/>
      <c r="O32" s="3"/>
      <c r="P32" s="3"/>
      <c r="Q32" s="3"/>
      <c r="R32" s="3"/>
      <c r="S32" s="3"/>
      <c r="T32" s="3"/>
      <c r="U32" s="3"/>
    </row>
    <row r="33" spans="1:21" x14ac:dyDescent="0.25">
      <c r="A33" s="3" t="s">
        <v>167</v>
      </c>
      <c r="B33" s="3"/>
      <c r="C33" s="3"/>
      <c r="D33" s="3"/>
      <c r="E33" s="3"/>
      <c r="F33" s="3"/>
      <c r="G33" s="3"/>
      <c r="H33" s="3"/>
      <c r="I33" s="3"/>
      <c r="J33" s="3"/>
      <c r="K33" s="3"/>
      <c r="L33" s="3"/>
      <c r="M33" s="3"/>
      <c r="N33" s="3"/>
      <c r="O33" s="3"/>
      <c r="P33" s="3"/>
      <c r="Q33" s="3"/>
      <c r="R33" s="3"/>
      <c r="S33" s="3"/>
      <c r="T33" s="3"/>
      <c r="U33" s="3"/>
    </row>
    <row r="34" spans="1:21" x14ac:dyDescent="0.25">
      <c r="A34" s="3" t="s">
        <v>166</v>
      </c>
      <c r="B34" s="3"/>
      <c r="C34" s="3"/>
      <c r="D34" s="3"/>
      <c r="E34" s="3"/>
      <c r="F34" s="3"/>
      <c r="G34" s="3"/>
      <c r="H34" s="3"/>
      <c r="I34" s="3"/>
      <c r="J34" s="3"/>
      <c r="K34" s="3"/>
      <c r="L34" s="3"/>
      <c r="M34" s="3"/>
      <c r="N34" s="3"/>
      <c r="O34" s="3"/>
      <c r="P34" s="3"/>
      <c r="Q34" s="3"/>
      <c r="R34" s="3"/>
      <c r="S34" s="3"/>
      <c r="T34" s="3"/>
      <c r="U34" s="3"/>
    </row>
    <row r="35" spans="1:21" x14ac:dyDescent="0.25">
      <c r="A35" s="3" t="s">
        <v>165</v>
      </c>
      <c r="B35" s="3"/>
      <c r="C35" s="3"/>
      <c r="D35" s="3"/>
      <c r="E35" s="3"/>
      <c r="F35" s="3"/>
      <c r="G35" s="3"/>
      <c r="H35" s="3"/>
      <c r="I35" s="3"/>
      <c r="J35" s="3"/>
      <c r="K35" s="3"/>
      <c r="L35" s="3"/>
      <c r="M35" s="3"/>
      <c r="N35" s="3"/>
      <c r="O35" s="3"/>
      <c r="P35" s="3"/>
      <c r="Q35" s="3"/>
      <c r="R35" s="3"/>
      <c r="S35" s="3"/>
      <c r="T35" s="3"/>
      <c r="U35" s="3"/>
    </row>
    <row r="36" spans="1:21" x14ac:dyDescent="0.25">
      <c r="A36" s="3" t="s">
        <v>164</v>
      </c>
      <c r="B36" s="3"/>
      <c r="C36" s="3"/>
      <c r="D36" s="3"/>
      <c r="E36" s="3"/>
      <c r="F36" s="3"/>
      <c r="G36" s="3"/>
      <c r="H36" s="3"/>
      <c r="I36" s="3"/>
      <c r="J36" s="3"/>
      <c r="K36" s="3"/>
      <c r="L36" s="3"/>
      <c r="M36" s="3"/>
      <c r="N36" s="3"/>
      <c r="O36" s="3"/>
      <c r="P36" s="3"/>
      <c r="Q36" s="3"/>
      <c r="R36" s="3"/>
      <c r="S36" s="3"/>
      <c r="T36" s="3"/>
      <c r="U36" s="3"/>
    </row>
    <row r="37" spans="1:21" x14ac:dyDescent="0.25">
      <c r="A37" s="3" t="s">
        <v>163</v>
      </c>
      <c r="B37" s="3"/>
      <c r="C37" s="3"/>
      <c r="D37" s="3"/>
      <c r="E37" s="3"/>
      <c r="F37" s="3"/>
      <c r="G37" s="3"/>
      <c r="H37" s="3"/>
      <c r="I37" s="3"/>
      <c r="J37" s="3"/>
      <c r="K37" s="3"/>
      <c r="L37" s="3"/>
      <c r="M37" s="3"/>
      <c r="N37" s="3"/>
      <c r="O37" s="3"/>
      <c r="P37" s="3"/>
      <c r="Q37" s="3"/>
      <c r="R37" s="3"/>
      <c r="S37" s="3"/>
      <c r="T37" s="3"/>
      <c r="U37" s="3"/>
    </row>
    <row r="38" spans="1:21" x14ac:dyDescent="0.25">
      <c r="A38" s="3" t="s">
        <v>162</v>
      </c>
      <c r="B38" s="3"/>
      <c r="C38" s="3"/>
      <c r="D38" s="3"/>
      <c r="E38" s="3"/>
      <c r="F38" s="3"/>
      <c r="G38" s="3"/>
      <c r="H38" s="3"/>
      <c r="I38" s="3"/>
      <c r="J38" s="3"/>
      <c r="K38" s="3"/>
      <c r="L38" s="3"/>
      <c r="M38" s="3"/>
      <c r="N38" s="3"/>
      <c r="O38" s="3"/>
      <c r="P38" s="3"/>
      <c r="Q38" s="3"/>
      <c r="R38" s="3"/>
      <c r="S38" s="3"/>
      <c r="T38" s="3"/>
      <c r="U38" s="3"/>
    </row>
    <row r="39" spans="1:21" x14ac:dyDescent="0.25">
      <c r="A39" s="3" t="s">
        <v>161</v>
      </c>
      <c r="B39" s="3"/>
      <c r="C39" s="3"/>
      <c r="D39" s="3"/>
      <c r="E39" s="3"/>
      <c r="F39" s="3"/>
      <c r="G39" s="3"/>
      <c r="H39" s="3"/>
      <c r="I39" s="3"/>
      <c r="J39" s="3"/>
      <c r="K39" s="3"/>
      <c r="L39" s="3"/>
      <c r="M39" s="3"/>
      <c r="N39" s="3"/>
      <c r="O39" s="3"/>
      <c r="P39" s="3"/>
      <c r="Q39" s="3"/>
      <c r="R39" s="3"/>
      <c r="S39" s="3"/>
      <c r="T39" s="3"/>
      <c r="U39" s="3"/>
    </row>
    <row r="40" spans="1:21" x14ac:dyDescent="0.25">
      <c r="A40" s="3" t="s">
        <v>160</v>
      </c>
      <c r="B40" s="3"/>
      <c r="C40" s="3"/>
      <c r="D40" s="3"/>
      <c r="E40" s="3"/>
      <c r="F40" s="3"/>
      <c r="G40" s="3"/>
      <c r="H40" s="3"/>
      <c r="I40" s="3"/>
      <c r="J40" s="3"/>
      <c r="K40" s="3"/>
      <c r="L40" s="3"/>
      <c r="M40" s="3"/>
      <c r="N40" s="3"/>
      <c r="O40" s="3"/>
      <c r="P40" s="3"/>
      <c r="Q40" s="3"/>
      <c r="R40" s="3"/>
      <c r="S40" s="3"/>
      <c r="T40" s="3"/>
      <c r="U40" s="3"/>
    </row>
    <row r="41" spans="1:21" x14ac:dyDescent="0.25">
      <c r="A41" s="3" t="s">
        <v>156</v>
      </c>
      <c r="B41" s="3"/>
      <c r="C41" s="3"/>
      <c r="D41" s="3"/>
      <c r="E41" s="3"/>
      <c r="F41" s="3"/>
      <c r="G41" s="3"/>
      <c r="H41" s="3"/>
      <c r="I41" s="3"/>
      <c r="J41" s="3"/>
      <c r="K41" s="3"/>
      <c r="L41" s="3"/>
      <c r="M41" s="3"/>
      <c r="N41" s="3"/>
      <c r="O41" s="3"/>
      <c r="P41" s="3"/>
      <c r="Q41" s="3"/>
      <c r="R41" s="3"/>
      <c r="S41" s="3"/>
      <c r="T41" s="3"/>
      <c r="U41" s="3"/>
    </row>
    <row r="42" spans="1:21" x14ac:dyDescent="0.25">
      <c r="A42" s="3" t="s">
        <v>157</v>
      </c>
      <c r="B42" s="3"/>
      <c r="C42" s="3"/>
      <c r="D42" s="3"/>
      <c r="E42" s="3"/>
      <c r="F42" s="3"/>
      <c r="G42" s="3"/>
      <c r="H42" s="3"/>
      <c r="I42" s="3"/>
      <c r="J42" s="3"/>
      <c r="K42" s="3"/>
      <c r="L42" s="3"/>
      <c r="M42" s="3"/>
      <c r="N42" s="3"/>
      <c r="O42" s="3"/>
      <c r="P42" s="3"/>
      <c r="Q42" s="3"/>
      <c r="R42" s="3"/>
      <c r="S42" s="3"/>
      <c r="T42" s="3"/>
      <c r="U42" s="3"/>
    </row>
    <row r="43" spans="1:21" x14ac:dyDescent="0.25">
      <c r="A43" s="3" t="s">
        <v>158</v>
      </c>
      <c r="B43" s="3"/>
      <c r="C43" s="3"/>
      <c r="D43" s="3"/>
      <c r="E43" s="3"/>
      <c r="F43" s="3"/>
      <c r="G43" s="3"/>
      <c r="H43" s="3"/>
      <c r="I43" s="3"/>
      <c r="J43" s="3"/>
      <c r="K43" s="3"/>
      <c r="L43" s="3"/>
      <c r="M43" s="3"/>
      <c r="N43" s="3"/>
      <c r="O43" s="3"/>
      <c r="P43" s="3"/>
      <c r="Q43" s="3"/>
      <c r="R43" s="3"/>
      <c r="S43" s="3"/>
      <c r="T43" s="3"/>
      <c r="U43" s="3"/>
    </row>
    <row r="44" spans="1:21" x14ac:dyDescent="0.25">
      <c r="A44" s="5" t="s">
        <v>23</v>
      </c>
      <c r="B44" s="3" t="s">
        <v>24</v>
      </c>
      <c r="C44" s="3"/>
      <c r="D44" s="3"/>
      <c r="E44" s="3"/>
      <c r="F44" s="3"/>
      <c r="G44" s="3"/>
      <c r="H44" s="3"/>
      <c r="I44" s="3"/>
      <c r="J44" s="3"/>
      <c r="K44" s="3"/>
      <c r="L44" s="3"/>
      <c r="M44" s="3"/>
      <c r="N44" s="3"/>
      <c r="O44" s="3"/>
      <c r="P44" s="3"/>
      <c r="Q44" s="3"/>
      <c r="R44" s="3"/>
      <c r="S44" s="3"/>
      <c r="T44" s="3"/>
      <c r="U44" s="3"/>
    </row>
    <row r="45" spans="1:21" x14ac:dyDescent="0.25">
      <c r="A45" s="5" t="s">
        <v>25</v>
      </c>
      <c r="B45" s="3" t="s">
        <v>26</v>
      </c>
      <c r="C45" s="3"/>
      <c r="D45" s="3"/>
      <c r="E45" s="3"/>
      <c r="F45" s="3"/>
      <c r="G45" s="3"/>
      <c r="H45" s="3"/>
      <c r="I45" s="3"/>
      <c r="J45" s="3"/>
      <c r="K45" s="3"/>
      <c r="L45" s="3"/>
      <c r="M45" s="3"/>
      <c r="N45" s="3"/>
      <c r="O45" s="3"/>
      <c r="P45" s="3"/>
      <c r="Q45" s="3"/>
      <c r="R45" s="3"/>
      <c r="S45" s="3"/>
      <c r="T45" s="3"/>
      <c r="U45" s="3"/>
    </row>
    <row r="46" spans="1:21" x14ac:dyDescent="0.25">
      <c r="A46" s="5" t="s">
        <v>2</v>
      </c>
      <c r="B46" s="3" t="s">
        <v>28</v>
      </c>
      <c r="C46" s="3"/>
      <c r="D46" s="3"/>
      <c r="E46" s="3"/>
      <c r="F46" s="3"/>
      <c r="G46" s="3"/>
      <c r="H46" s="3"/>
      <c r="I46" s="3"/>
      <c r="J46" s="3"/>
      <c r="K46" s="3"/>
      <c r="L46" s="3"/>
      <c r="M46" s="3"/>
      <c r="N46" s="3"/>
      <c r="O46" s="3"/>
      <c r="P46" s="3"/>
      <c r="Q46" s="3"/>
      <c r="R46" s="3"/>
      <c r="S46" s="3"/>
      <c r="T46" s="3"/>
      <c r="U46" s="3"/>
    </row>
    <row r="47" spans="1:21" s="44" customFormat="1" ht="395.25" x14ac:dyDescent="0.25">
      <c r="A47" s="5" t="s">
        <v>27</v>
      </c>
      <c r="B47" s="8" t="s">
        <v>61</v>
      </c>
      <c r="C47" s="5"/>
      <c r="D47" s="5"/>
      <c r="E47" s="5"/>
      <c r="F47" s="5"/>
      <c r="G47" s="5"/>
      <c r="H47" s="5"/>
      <c r="I47" s="5"/>
      <c r="J47" s="5"/>
      <c r="K47" s="5"/>
      <c r="L47" s="5"/>
      <c r="M47" s="5"/>
      <c r="N47" s="5"/>
      <c r="O47" s="5"/>
      <c r="P47" s="5"/>
      <c r="Q47" s="5"/>
      <c r="R47" s="5"/>
      <c r="S47" s="5"/>
      <c r="T47" s="5"/>
      <c r="U47" s="5"/>
    </row>
  </sheetData>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dimension ref="A1:H18"/>
  <sheetViews>
    <sheetView workbookViewId="0"/>
  </sheetViews>
  <sheetFormatPr defaultColWidth="8.85546875" defaultRowHeight="14.25" x14ac:dyDescent="0.2"/>
  <cols>
    <col min="1" max="1" width="22.7109375" style="1" customWidth="1"/>
    <col min="2" max="2" width="25.28515625" style="1" customWidth="1"/>
    <col min="3" max="3" width="64.140625" style="1" customWidth="1"/>
    <col min="4" max="4" width="18.28515625" style="1" customWidth="1"/>
    <col min="5" max="5" width="10.28515625" style="1" customWidth="1"/>
    <col min="6" max="6" width="12.28515625" style="1" customWidth="1"/>
    <col min="7" max="7" width="11.140625" style="1" customWidth="1"/>
    <col min="8" max="8" width="12.5703125" style="1" customWidth="1"/>
    <col min="9" max="16384" width="8.85546875" style="1"/>
  </cols>
  <sheetData>
    <row r="1" spans="1:8" ht="30" x14ac:dyDescent="0.2">
      <c r="A1" s="7" t="s">
        <v>29</v>
      </c>
      <c r="B1" s="7" t="s">
        <v>30</v>
      </c>
      <c r="C1" s="7" t="s">
        <v>31</v>
      </c>
      <c r="D1" s="7" t="s">
        <v>32</v>
      </c>
      <c r="E1" s="7" t="s">
        <v>33</v>
      </c>
      <c r="F1" s="7" t="s">
        <v>34</v>
      </c>
      <c r="G1" s="7" t="s">
        <v>35</v>
      </c>
      <c r="H1" s="7" t="s">
        <v>36</v>
      </c>
    </row>
    <row r="2" spans="1:8" ht="28.5" x14ac:dyDescent="0.2">
      <c r="A2" s="26" t="s">
        <v>150</v>
      </c>
      <c r="B2" s="88" t="s">
        <v>0</v>
      </c>
      <c r="C2" s="25" t="s">
        <v>37</v>
      </c>
      <c r="D2" s="66" t="s">
        <v>38</v>
      </c>
      <c r="E2" s="26">
        <v>10</v>
      </c>
      <c r="F2" s="26"/>
      <c r="G2" s="26" t="s">
        <v>39</v>
      </c>
      <c r="H2" s="26" t="s">
        <v>40</v>
      </c>
    </row>
    <row r="3" spans="1:8" x14ac:dyDescent="0.2">
      <c r="A3" s="26" t="s">
        <v>150</v>
      </c>
      <c r="B3" s="88" t="s">
        <v>1</v>
      </c>
      <c r="C3" s="25" t="s">
        <v>1</v>
      </c>
      <c r="D3" s="25" t="s">
        <v>41</v>
      </c>
      <c r="E3" s="26">
        <v>4</v>
      </c>
      <c r="F3" s="26"/>
      <c r="G3" s="26" t="s">
        <v>39</v>
      </c>
      <c r="H3" s="26" t="s">
        <v>40</v>
      </c>
    </row>
    <row r="4" spans="1:8" x14ac:dyDescent="0.2">
      <c r="A4" s="26" t="s">
        <v>150</v>
      </c>
      <c r="B4" s="88" t="s">
        <v>2</v>
      </c>
      <c r="C4" s="25" t="s">
        <v>42</v>
      </c>
      <c r="D4" s="25" t="s">
        <v>43</v>
      </c>
      <c r="E4" s="26" t="s">
        <v>112</v>
      </c>
      <c r="F4" s="26" t="s">
        <v>44</v>
      </c>
      <c r="G4" s="26" t="s">
        <v>39</v>
      </c>
      <c r="H4" s="26" t="s">
        <v>40</v>
      </c>
    </row>
    <row r="5" spans="1:8" ht="57" x14ac:dyDescent="0.2">
      <c r="A5" s="26" t="s">
        <v>150</v>
      </c>
      <c r="B5" s="89" t="s">
        <v>69</v>
      </c>
      <c r="C5" s="25" t="s">
        <v>138</v>
      </c>
      <c r="D5" s="25" t="s">
        <v>91</v>
      </c>
      <c r="E5" s="26"/>
      <c r="F5" s="26"/>
      <c r="G5" s="26" t="s">
        <v>39</v>
      </c>
      <c r="H5" s="26" t="s">
        <v>40</v>
      </c>
    </row>
    <row r="6" spans="1:8" x14ac:dyDescent="0.2">
      <c r="A6" s="26" t="s">
        <v>150</v>
      </c>
      <c r="B6" s="89" t="s">
        <v>116</v>
      </c>
      <c r="C6" s="93" t="s">
        <v>139</v>
      </c>
      <c r="D6" s="93" t="s">
        <v>43</v>
      </c>
      <c r="E6" s="93"/>
      <c r="F6" s="93"/>
      <c r="G6" s="93" t="s">
        <v>39</v>
      </c>
      <c r="H6" s="93" t="s">
        <v>40</v>
      </c>
    </row>
    <row r="7" spans="1:8" x14ac:dyDescent="0.2">
      <c r="A7" s="26" t="s">
        <v>150</v>
      </c>
      <c r="B7" s="89" t="s">
        <v>66</v>
      </c>
      <c r="C7" s="25" t="s">
        <v>140</v>
      </c>
      <c r="D7" s="25" t="s">
        <v>45</v>
      </c>
      <c r="E7" s="26"/>
      <c r="F7" s="26"/>
      <c r="G7" s="26" t="s">
        <v>39</v>
      </c>
      <c r="H7" s="26" t="s">
        <v>40</v>
      </c>
    </row>
    <row r="8" spans="1:8" x14ac:dyDescent="0.2">
      <c r="A8" s="26" t="s">
        <v>150</v>
      </c>
      <c r="B8" s="89" t="s">
        <v>129</v>
      </c>
      <c r="C8" s="25" t="s">
        <v>141</v>
      </c>
      <c r="D8" s="25" t="s">
        <v>43</v>
      </c>
      <c r="E8" s="26"/>
      <c r="F8" s="26"/>
      <c r="G8" s="26" t="s">
        <v>39</v>
      </c>
      <c r="H8" s="26" t="s">
        <v>46</v>
      </c>
    </row>
    <row r="9" spans="1:8" x14ac:dyDescent="0.2">
      <c r="A9" s="26" t="s">
        <v>150</v>
      </c>
      <c r="B9" s="90" t="s">
        <v>71</v>
      </c>
      <c r="C9" s="25" t="s">
        <v>142</v>
      </c>
      <c r="D9" s="25" t="s">
        <v>43</v>
      </c>
      <c r="E9" s="26"/>
      <c r="F9" s="26"/>
      <c r="G9" s="26" t="s">
        <v>39</v>
      </c>
      <c r="H9" s="26" t="s">
        <v>46</v>
      </c>
    </row>
    <row r="10" spans="1:8" x14ac:dyDescent="0.2">
      <c r="A10" s="26" t="s">
        <v>150</v>
      </c>
      <c r="B10" s="91" t="s">
        <v>132</v>
      </c>
      <c r="C10" s="92" t="s">
        <v>62</v>
      </c>
      <c r="D10" s="25" t="s">
        <v>45</v>
      </c>
      <c r="E10" s="26"/>
      <c r="F10" s="26"/>
      <c r="G10" s="26" t="s">
        <v>39</v>
      </c>
      <c r="H10" s="26" t="s">
        <v>46</v>
      </c>
    </row>
    <row r="11" spans="1:8" ht="28.5" x14ac:dyDescent="0.2">
      <c r="A11" s="26" t="s">
        <v>150</v>
      </c>
      <c r="B11" s="90" t="s">
        <v>130</v>
      </c>
      <c r="C11" s="25" t="s">
        <v>143</v>
      </c>
      <c r="D11" s="25" t="s">
        <v>45</v>
      </c>
      <c r="E11" s="26"/>
      <c r="F11" s="26"/>
      <c r="G11" s="26" t="s">
        <v>39</v>
      </c>
      <c r="H11" s="26" t="s">
        <v>46</v>
      </c>
    </row>
    <row r="12" spans="1:8" s="93" customFormat="1" ht="28.5" x14ac:dyDescent="0.25">
      <c r="A12" s="26" t="s">
        <v>150</v>
      </c>
      <c r="B12" s="90" t="s">
        <v>133</v>
      </c>
      <c r="C12" s="25" t="s">
        <v>144</v>
      </c>
      <c r="D12" s="25" t="s">
        <v>45</v>
      </c>
      <c r="E12" s="26"/>
      <c r="F12" s="26"/>
      <c r="G12" s="26" t="s">
        <v>39</v>
      </c>
      <c r="H12" s="26" t="s">
        <v>46</v>
      </c>
    </row>
    <row r="13" spans="1:8" x14ac:dyDescent="0.2">
      <c r="A13" s="26" t="s">
        <v>150</v>
      </c>
      <c r="B13" s="91" t="s">
        <v>134</v>
      </c>
      <c r="C13" s="25" t="s">
        <v>145</v>
      </c>
      <c r="D13" s="25" t="s">
        <v>45</v>
      </c>
      <c r="E13" s="26"/>
      <c r="F13" s="26"/>
      <c r="G13" s="26" t="s">
        <v>39</v>
      </c>
      <c r="H13" s="26" t="s">
        <v>46</v>
      </c>
    </row>
    <row r="14" spans="1:8" x14ac:dyDescent="0.2">
      <c r="A14" s="26" t="s">
        <v>150</v>
      </c>
      <c r="B14" s="91" t="s">
        <v>135</v>
      </c>
      <c r="C14" s="25" t="s">
        <v>146</v>
      </c>
      <c r="D14" s="25" t="s">
        <v>45</v>
      </c>
      <c r="E14" s="26"/>
      <c r="F14" s="26"/>
      <c r="G14" s="26" t="s">
        <v>39</v>
      </c>
      <c r="H14" s="26" t="s">
        <v>46</v>
      </c>
    </row>
    <row r="15" spans="1:8" x14ac:dyDescent="0.2">
      <c r="A15" s="26" t="s">
        <v>150</v>
      </c>
      <c r="B15" s="91" t="s">
        <v>136</v>
      </c>
      <c r="C15" s="93" t="s">
        <v>147</v>
      </c>
      <c r="D15" s="25" t="s">
        <v>45</v>
      </c>
      <c r="E15" s="26"/>
      <c r="F15" s="26"/>
      <c r="G15" s="26" t="s">
        <v>39</v>
      </c>
      <c r="H15" s="26" t="s">
        <v>46</v>
      </c>
    </row>
    <row r="16" spans="1:8" ht="28.5" x14ac:dyDescent="0.2">
      <c r="A16" s="26" t="s">
        <v>150</v>
      </c>
      <c r="B16" s="91" t="s">
        <v>137</v>
      </c>
      <c r="C16" s="25" t="s">
        <v>148</v>
      </c>
      <c r="D16" s="25" t="s">
        <v>45</v>
      </c>
      <c r="E16" s="26"/>
      <c r="F16" s="26"/>
      <c r="G16" s="26" t="s">
        <v>39</v>
      </c>
      <c r="H16" s="26" t="s">
        <v>46</v>
      </c>
    </row>
    <row r="17" spans="1:8" x14ac:dyDescent="0.2">
      <c r="A17" s="26" t="s">
        <v>150</v>
      </c>
      <c r="B17" s="94" t="s">
        <v>73</v>
      </c>
      <c r="C17" s="93" t="s">
        <v>149</v>
      </c>
      <c r="D17" s="25" t="s">
        <v>45</v>
      </c>
      <c r="E17" s="26"/>
      <c r="F17" s="26"/>
      <c r="G17" s="26" t="s">
        <v>39</v>
      </c>
      <c r="H17" s="26" t="s">
        <v>46</v>
      </c>
    </row>
    <row r="18" spans="1:8" x14ac:dyDescent="0.2">
      <c r="A18" s="26" t="s">
        <v>150</v>
      </c>
      <c r="B18" s="91" t="s">
        <v>131</v>
      </c>
      <c r="C18" s="1" t="s">
        <v>151</v>
      </c>
      <c r="D18" s="25" t="s">
        <v>45</v>
      </c>
      <c r="E18" s="26"/>
      <c r="F18" s="26"/>
      <c r="G18" s="26" t="s">
        <v>39</v>
      </c>
      <c r="H18" s="26" t="s">
        <v>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dimension ref="A1:Q438"/>
  <sheetViews>
    <sheetView zoomScaleNormal="100" workbookViewId="0">
      <pane ySplit="1" topLeftCell="A2" activePane="bottomLeft" state="frozen"/>
      <selection activeCell="G481" sqref="G481:J481"/>
      <selection pane="bottomLeft"/>
    </sheetView>
  </sheetViews>
  <sheetFormatPr defaultRowHeight="15" x14ac:dyDescent="0.25"/>
  <cols>
    <col min="1" max="1" width="11.42578125" style="1" bestFit="1" customWidth="1"/>
    <col min="2" max="2" width="10.140625" style="1" bestFit="1" customWidth="1"/>
    <col min="3" max="3" width="9.42578125" style="1" bestFit="1" customWidth="1"/>
    <col min="4" max="5" width="12" style="1" customWidth="1"/>
    <col min="6" max="7" width="9.42578125" style="1" customWidth="1"/>
    <col min="8" max="8" width="9.140625" style="45"/>
    <col min="9" max="9" width="10.7109375" style="13" bestFit="1" customWidth="1"/>
    <col min="10" max="10" width="9.140625" style="14"/>
    <col min="11" max="11" width="9.140625" style="22"/>
    <col min="12" max="12" width="9.140625" style="13"/>
    <col min="13" max="13" width="10.140625" style="21" bestFit="1" customWidth="1"/>
    <col min="14" max="15" width="10.140625" style="21" customWidth="1"/>
  </cols>
  <sheetData>
    <row r="1" spans="1:17" ht="75" x14ac:dyDescent="0.25">
      <c r="A1" s="9" t="s">
        <v>0</v>
      </c>
      <c r="B1" s="9" t="s">
        <v>1</v>
      </c>
      <c r="C1" s="9" t="s">
        <v>2</v>
      </c>
      <c r="D1" s="10" t="s">
        <v>69</v>
      </c>
      <c r="E1" s="10" t="s">
        <v>116</v>
      </c>
      <c r="F1" s="10" t="s">
        <v>66</v>
      </c>
      <c r="G1" s="10" t="s">
        <v>129</v>
      </c>
      <c r="H1" s="15" t="s">
        <v>71</v>
      </c>
      <c r="I1" s="86" t="s">
        <v>132</v>
      </c>
      <c r="J1" s="15" t="s">
        <v>130</v>
      </c>
      <c r="K1" s="15" t="s">
        <v>133</v>
      </c>
      <c r="L1" s="86" t="s">
        <v>134</v>
      </c>
      <c r="M1" s="86" t="s">
        <v>135</v>
      </c>
      <c r="N1" s="86" t="s">
        <v>136</v>
      </c>
      <c r="O1" s="86" t="s">
        <v>137</v>
      </c>
      <c r="P1" s="87" t="s">
        <v>73</v>
      </c>
      <c r="Q1" s="46" t="s">
        <v>131</v>
      </c>
    </row>
    <row r="2" spans="1:17" x14ac:dyDescent="0.25">
      <c r="A2" s="76">
        <f>DATE(B2,1,C2)</f>
        <v>37074</v>
      </c>
      <c r="B2" s="77">
        <v>2001</v>
      </c>
      <c r="C2" s="77">
        <v>183</v>
      </c>
      <c r="D2" s="77" t="s">
        <v>90</v>
      </c>
      <c r="E2" s="77">
        <v>1</v>
      </c>
      <c r="F2" s="77">
        <v>1.5</v>
      </c>
      <c r="G2" s="77">
        <v>8</v>
      </c>
      <c r="H2" s="78">
        <v>21</v>
      </c>
      <c r="I2" s="79">
        <v>23.6</v>
      </c>
      <c r="J2" s="80">
        <v>4709</v>
      </c>
      <c r="K2" s="81">
        <f t="shared" ref="K2:K41" si="0">J2/(F2*10000)</f>
        <v>0.31393333333333334</v>
      </c>
      <c r="L2" s="79">
        <v>38.5</v>
      </c>
      <c r="M2" s="79">
        <v>23.4</v>
      </c>
      <c r="N2" s="79" t="e">
        <v>#N/A</v>
      </c>
      <c r="O2" s="79">
        <f t="shared" ref="O2:O17" si="1">(L2+M2)/F2</f>
        <v>41.266666666666666</v>
      </c>
      <c r="P2" s="82" t="e">
        <v>#N/A</v>
      </c>
      <c r="Q2" s="82" t="e">
        <v>#N/A</v>
      </c>
    </row>
    <row r="3" spans="1:17" x14ac:dyDescent="0.25">
      <c r="A3" s="76">
        <f t="shared" ref="A3:A5" si="2">DATE(B3,1,C3)</f>
        <v>37074</v>
      </c>
      <c r="B3" s="77">
        <v>2001</v>
      </c>
      <c r="C3" s="77">
        <v>183</v>
      </c>
      <c r="D3" s="77" t="s">
        <v>90</v>
      </c>
      <c r="E3" s="77">
        <v>2</v>
      </c>
      <c r="F3" s="77">
        <v>1.5</v>
      </c>
      <c r="G3" s="77">
        <v>8</v>
      </c>
      <c r="H3" s="78">
        <v>22</v>
      </c>
      <c r="I3" s="79">
        <v>25.2</v>
      </c>
      <c r="J3" s="80">
        <v>4948</v>
      </c>
      <c r="K3" s="81">
        <f t="shared" si="0"/>
        <v>0.32986666666666664</v>
      </c>
      <c r="L3" s="79">
        <v>40.5</v>
      </c>
      <c r="M3" s="79">
        <v>25</v>
      </c>
      <c r="N3" s="79" t="e">
        <v>#N/A</v>
      </c>
      <c r="O3" s="79">
        <f t="shared" si="1"/>
        <v>43.666666666666664</v>
      </c>
      <c r="P3" s="82" t="e">
        <v>#N/A</v>
      </c>
      <c r="Q3" s="82" t="e">
        <v>#N/A</v>
      </c>
    </row>
    <row r="4" spans="1:17" x14ac:dyDescent="0.25">
      <c r="A4" s="76">
        <f t="shared" si="2"/>
        <v>37074</v>
      </c>
      <c r="B4" s="77">
        <v>2001</v>
      </c>
      <c r="C4" s="77">
        <v>183</v>
      </c>
      <c r="D4" s="77" t="s">
        <v>90</v>
      </c>
      <c r="E4" s="77">
        <v>3</v>
      </c>
      <c r="F4" s="77">
        <v>1.5</v>
      </c>
      <c r="G4" s="77">
        <v>8</v>
      </c>
      <c r="H4" s="78">
        <v>22</v>
      </c>
      <c r="I4" s="79">
        <v>23.6</v>
      </c>
      <c r="J4" s="80">
        <v>5284</v>
      </c>
      <c r="K4" s="81">
        <f t="shared" si="0"/>
        <v>0.35226666666666667</v>
      </c>
      <c r="L4" s="79">
        <v>41.9</v>
      </c>
      <c r="M4" s="79">
        <v>25.9</v>
      </c>
      <c r="N4" s="79" t="e">
        <v>#N/A</v>
      </c>
      <c r="O4" s="79">
        <f t="shared" si="1"/>
        <v>45.199999999999996</v>
      </c>
      <c r="P4" s="82" t="e">
        <v>#N/A</v>
      </c>
      <c r="Q4" s="82" t="e">
        <v>#N/A</v>
      </c>
    </row>
    <row r="5" spans="1:17" x14ac:dyDescent="0.25">
      <c r="A5" s="76">
        <f t="shared" si="2"/>
        <v>37074</v>
      </c>
      <c r="B5" s="77">
        <v>2001</v>
      </c>
      <c r="C5" s="77">
        <v>183</v>
      </c>
      <c r="D5" s="77" t="s">
        <v>47</v>
      </c>
      <c r="E5" s="78" t="e">
        <v>#N/A</v>
      </c>
      <c r="F5" s="77">
        <v>1.5</v>
      </c>
      <c r="G5" s="77">
        <v>8</v>
      </c>
      <c r="H5" s="78" t="e">
        <v>#N/A</v>
      </c>
      <c r="I5" s="79" t="e">
        <v>#N/A</v>
      </c>
      <c r="J5" s="82" t="e">
        <v>#N/A</v>
      </c>
      <c r="K5" s="81" t="e">
        <f t="shared" si="0"/>
        <v>#N/A</v>
      </c>
      <c r="L5" s="79" t="e">
        <v>#N/A</v>
      </c>
      <c r="M5" s="79" t="e">
        <v>#N/A</v>
      </c>
      <c r="N5" s="79" t="e">
        <v>#N/A</v>
      </c>
      <c r="O5" s="79" t="e">
        <f t="shared" si="1"/>
        <v>#N/A</v>
      </c>
      <c r="P5" s="82" t="e">
        <v>#N/A</v>
      </c>
      <c r="Q5" s="82" t="e">
        <v>#N/A</v>
      </c>
    </row>
    <row r="6" spans="1:17" x14ac:dyDescent="0.25">
      <c r="A6" s="76">
        <f t="shared" ref="A6:A41" si="3">DATE(B6,1,C6)</f>
        <v>37074</v>
      </c>
      <c r="B6" s="77">
        <v>2001</v>
      </c>
      <c r="C6" s="77">
        <v>183</v>
      </c>
      <c r="D6" s="77" t="s">
        <v>89</v>
      </c>
      <c r="E6" s="77">
        <v>1</v>
      </c>
      <c r="F6" s="77">
        <v>1.5</v>
      </c>
      <c r="G6" s="77">
        <v>8</v>
      </c>
      <c r="H6" s="78">
        <v>13</v>
      </c>
      <c r="I6" s="79">
        <v>23.2</v>
      </c>
      <c r="J6" s="80">
        <v>4250.3999999999996</v>
      </c>
      <c r="K6" s="81">
        <f t="shared" si="0"/>
        <v>0.28336</v>
      </c>
      <c r="L6" s="79">
        <v>36.299999999999997</v>
      </c>
      <c r="M6" s="79">
        <v>21</v>
      </c>
      <c r="N6" s="79" t="e">
        <v>#N/A</v>
      </c>
      <c r="O6" s="79">
        <f t="shared" si="1"/>
        <v>38.199999999999996</v>
      </c>
      <c r="P6" s="82" t="e">
        <v>#N/A</v>
      </c>
      <c r="Q6" s="82" t="e">
        <v>#N/A</v>
      </c>
    </row>
    <row r="7" spans="1:17" x14ac:dyDescent="0.25">
      <c r="A7" s="76">
        <f t="shared" si="3"/>
        <v>37074</v>
      </c>
      <c r="B7" s="77">
        <v>2001</v>
      </c>
      <c r="C7" s="77">
        <v>183</v>
      </c>
      <c r="D7" s="77" t="s">
        <v>89</v>
      </c>
      <c r="E7" s="77">
        <v>2</v>
      </c>
      <c r="F7" s="77">
        <v>1.5</v>
      </c>
      <c r="G7" s="77">
        <v>8</v>
      </c>
      <c r="H7" s="78">
        <v>17</v>
      </c>
      <c r="I7" s="79">
        <v>26</v>
      </c>
      <c r="J7" s="80">
        <v>4902</v>
      </c>
      <c r="K7" s="81">
        <f t="shared" si="0"/>
        <v>0.32679999999999998</v>
      </c>
      <c r="L7" s="79">
        <v>41.3</v>
      </c>
      <c r="M7" s="79">
        <v>24.9</v>
      </c>
      <c r="N7" s="79" t="e">
        <v>#N/A</v>
      </c>
      <c r="O7" s="79">
        <f t="shared" si="1"/>
        <v>44.133333333333326</v>
      </c>
      <c r="P7" s="82" t="e">
        <v>#N/A</v>
      </c>
      <c r="Q7" s="82" t="e">
        <v>#N/A</v>
      </c>
    </row>
    <row r="8" spans="1:17" x14ac:dyDescent="0.25">
      <c r="A8" s="76">
        <f t="shared" si="3"/>
        <v>37074</v>
      </c>
      <c r="B8" s="77">
        <v>2001</v>
      </c>
      <c r="C8" s="77">
        <v>183</v>
      </c>
      <c r="D8" s="77" t="s">
        <v>89</v>
      </c>
      <c r="E8" s="77">
        <v>3</v>
      </c>
      <c r="F8" s="77">
        <v>1.5</v>
      </c>
      <c r="G8" s="77">
        <v>8</v>
      </c>
      <c r="H8" s="78">
        <v>16</v>
      </c>
      <c r="I8" s="79">
        <v>23.6</v>
      </c>
      <c r="J8" s="80">
        <v>4206.6000000000004</v>
      </c>
      <c r="K8" s="81">
        <f t="shared" si="0"/>
        <v>0.28044000000000002</v>
      </c>
      <c r="L8" s="79">
        <v>34.700000000000003</v>
      </c>
      <c r="M8" s="79">
        <v>19.5</v>
      </c>
      <c r="N8" s="79" t="e">
        <v>#N/A</v>
      </c>
      <c r="O8" s="79">
        <f t="shared" si="1"/>
        <v>36.133333333333333</v>
      </c>
      <c r="P8" s="82" t="e">
        <v>#N/A</v>
      </c>
      <c r="Q8" s="82" t="e">
        <v>#N/A</v>
      </c>
    </row>
    <row r="9" spans="1:17" x14ac:dyDescent="0.25">
      <c r="A9" s="76">
        <f t="shared" si="3"/>
        <v>37074</v>
      </c>
      <c r="B9" s="77">
        <v>2001</v>
      </c>
      <c r="C9" s="77">
        <v>183</v>
      </c>
      <c r="D9" s="77" t="s">
        <v>48</v>
      </c>
      <c r="E9" s="78" t="e">
        <v>#N/A</v>
      </c>
      <c r="F9" s="77">
        <v>1.5</v>
      </c>
      <c r="G9" s="77">
        <v>8</v>
      </c>
      <c r="H9" s="78" t="e">
        <v>#N/A</v>
      </c>
      <c r="I9" s="79" t="e">
        <v>#N/A</v>
      </c>
      <c r="J9" s="82" t="e">
        <v>#N/A</v>
      </c>
      <c r="K9" s="81" t="e">
        <f t="shared" si="0"/>
        <v>#N/A</v>
      </c>
      <c r="L9" s="79" t="e">
        <v>#N/A</v>
      </c>
      <c r="M9" s="79" t="e">
        <v>#N/A</v>
      </c>
      <c r="N9" s="79" t="e">
        <v>#N/A</v>
      </c>
      <c r="O9" s="79" t="e">
        <f t="shared" si="1"/>
        <v>#N/A</v>
      </c>
      <c r="P9" s="82" t="e">
        <v>#N/A</v>
      </c>
      <c r="Q9" s="82" t="e">
        <v>#N/A</v>
      </c>
    </row>
    <row r="10" spans="1:17" x14ac:dyDescent="0.25">
      <c r="A10" s="76">
        <f t="shared" si="3"/>
        <v>37088</v>
      </c>
      <c r="B10" s="77">
        <v>2001</v>
      </c>
      <c r="C10" s="77">
        <v>197</v>
      </c>
      <c r="D10" s="77" t="s">
        <v>90</v>
      </c>
      <c r="E10" s="77">
        <v>1</v>
      </c>
      <c r="F10" s="77">
        <v>1.5</v>
      </c>
      <c r="G10" s="77">
        <v>11</v>
      </c>
      <c r="H10" s="78">
        <v>22</v>
      </c>
      <c r="I10" s="79">
        <v>38.200000000000003</v>
      </c>
      <c r="J10" s="80">
        <v>12037</v>
      </c>
      <c r="K10" s="81">
        <f t="shared" si="0"/>
        <v>0.80246666666666666</v>
      </c>
      <c r="L10" s="79">
        <v>91.3</v>
      </c>
      <c r="M10" s="79">
        <v>93.3</v>
      </c>
      <c r="N10" s="79" t="e">
        <v>#N/A</v>
      </c>
      <c r="O10" s="79">
        <f t="shared" si="1"/>
        <v>123.06666666666666</v>
      </c>
      <c r="P10" s="82" t="e">
        <v>#N/A</v>
      </c>
      <c r="Q10" s="82" t="e">
        <v>#N/A</v>
      </c>
    </row>
    <row r="11" spans="1:17" x14ac:dyDescent="0.25">
      <c r="A11" s="76">
        <f t="shared" si="3"/>
        <v>37088</v>
      </c>
      <c r="B11" s="77">
        <v>2001</v>
      </c>
      <c r="C11" s="77">
        <v>197</v>
      </c>
      <c r="D11" s="77" t="s">
        <v>90</v>
      </c>
      <c r="E11" s="77">
        <v>2</v>
      </c>
      <c r="F11" s="77">
        <v>1.5</v>
      </c>
      <c r="G11" s="77">
        <v>11</v>
      </c>
      <c r="H11" s="78">
        <v>22</v>
      </c>
      <c r="I11" s="79">
        <v>37</v>
      </c>
      <c r="J11" s="80">
        <v>9446</v>
      </c>
      <c r="K11" s="81">
        <f t="shared" si="0"/>
        <v>0.62973333333333337</v>
      </c>
      <c r="L11" s="79">
        <v>74.5</v>
      </c>
      <c r="M11" s="79">
        <v>83.7</v>
      </c>
      <c r="N11" s="79" t="e">
        <v>#N/A</v>
      </c>
      <c r="O11" s="79">
        <f t="shared" si="1"/>
        <v>105.46666666666665</v>
      </c>
      <c r="P11" s="82" t="e">
        <v>#N/A</v>
      </c>
      <c r="Q11" s="82" t="e">
        <v>#N/A</v>
      </c>
    </row>
    <row r="12" spans="1:17" x14ac:dyDescent="0.25">
      <c r="A12" s="76">
        <f t="shared" si="3"/>
        <v>37088</v>
      </c>
      <c r="B12" s="77">
        <v>2001</v>
      </c>
      <c r="C12" s="77">
        <v>197</v>
      </c>
      <c r="D12" s="77" t="s">
        <v>90</v>
      </c>
      <c r="E12" s="77">
        <v>3</v>
      </c>
      <c r="F12" s="77">
        <v>1.5</v>
      </c>
      <c r="G12" s="77">
        <v>11</v>
      </c>
      <c r="H12" s="78">
        <v>18</v>
      </c>
      <c r="I12" s="79">
        <v>39.6</v>
      </c>
      <c r="J12" s="80">
        <v>10440</v>
      </c>
      <c r="K12" s="81">
        <f t="shared" si="0"/>
        <v>0.69599999999999995</v>
      </c>
      <c r="L12" s="79">
        <v>85.8</v>
      </c>
      <c r="M12" s="79">
        <v>94.1</v>
      </c>
      <c r="N12" s="79" t="e">
        <v>#N/A</v>
      </c>
      <c r="O12" s="79">
        <f t="shared" si="1"/>
        <v>119.93333333333332</v>
      </c>
      <c r="P12" s="82" t="e">
        <v>#N/A</v>
      </c>
      <c r="Q12" s="82" t="e">
        <v>#N/A</v>
      </c>
    </row>
    <row r="13" spans="1:17" x14ac:dyDescent="0.25">
      <c r="A13" s="76">
        <f t="shared" si="3"/>
        <v>37088</v>
      </c>
      <c r="B13" s="77">
        <v>2001</v>
      </c>
      <c r="C13" s="77">
        <v>197</v>
      </c>
      <c r="D13" s="77" t="s">
        <v>47</v>
      </c>
      <c r="E13" s="78" t="e">
        <v>#N/A</v>
      </c>
      <c r="F13" s="77">
        <v>1.5</v>
      </c>
      <c r="G13" s="77">
        <v>11</v>
      </c>
      <c r="H13" s="78" t="e">
        <v>#N/A</v>
      </c>
      <c r="I13" s="79">
        <v>44.2</v>
      </c>
      <c r="J13" s="82" t="e">
        <v>#N/A</v>
      </c>
      <c r="K13" s="81" t="e">
        <f t="shared" si="0"/>
        <v>#N/A</v>
      </c>
      <c r="L13" s="79" t="e">
        <v>#N/A</v>
      </c>
      <c r="M13" s="79" t="e">
        <v>#N/A</v>
      </c>
      <c r="N13" s="79" t="e">
        <v>#N/A</v>
      </c>
      <c r="O13" s="79" t="e">
        <f t="shared" si="1"/>
        <v>#N/A</v>
      </c>
      <c r="P13" s="82" t="e">
        <v>#N/A</v>
      </c>
      <c r="Q13" s="82" t="e">
        <v>#N/A</v>
      </c>
    </row>
    <row r="14" spans="1:17" x14ac:dyDescent="0.25">
      <c r="A14" s="76">
        <f t="shared" si="3"/>
        <v>37088</v>
      </c>
      <c r="B14" s="77">
        <v>2001</v>
      </c>
      <c r="C14" s="77">
        <v>197</v>
      </c>
      <c r="D14" s="77" t="s">
        <v>89</v>
      </c>
      <c r="E14" s="77">
        <v>1</v>
      </c>
      <c r="F14" s="77">
        <v>1.5</v>
      </c>
      <c r="G14" s="77">
        <v>11</v>
      </c>
      <c r="H14" s="78">
        <v>22</v>
      </c>
      <c r="I14" s="79">
        <v>33.6</v>
      </c>
      <c r="J14" s="80">
        <v>10812</v>
      </c>
      <c r="K14" s="81">
        <f t="shared" si="0"/>
        <v>0.7208</v>
      </c>
      <c r="L14" s="79">
        <v>88.8</v>
      </c>
      <c r="M14" s="79">
        <v>94.9</v>
      </c>
      <c r="N14" s="79" t="e">
        <v>#N/A</v>
      </c>
      <c r="O14" s="79">
        <f t="shared" si="1"/>
        <v>122.46666666666665</v>
      </c>
      <c r="P14" s="82" t="e">
        <v>#N/A</v>
      </c>
      <c r="Q14" s="82" t="e">
        <v>#N/A</v>
      </c>
    </row>
    <row r="15" spans="1:17" x14ac:dyDescent="0.25">
      <c r="A15" s="76">
        <f t="shared" si="3"/>
        <v>37088</v>
      </c>
      <c r="B15" s="77">
        <v>2001</v>
      </c>
      <c r="C15" s="77">
        <v>197</v>
      </c>
      <c r="D15" s="77" t="s">
        <v>89</v>
      </c>
      <c r="E15" s="77">
        <v>2</v>
      </c>
      <c r="F15" s="77">
        <v>1.5</v>
      </c>
      <c r="G15" s="77">
        <v>11</v>
      </c>
      <c r="H15" s="83">
        <v>16</v>
      </c>
      <c r="I15" s="84">
        <v>36.6</v>
      </c>
      <c r="J15" s="80">
        <v>9680</v>
      </c>
      <c r="K15" s="81">
        <f t="shared" si="0"/>
        <v>0.64533333333333331</v>
      </c>
      <c r="L15" s="79">
        <v>80.8</v>
      </c>
      <c r="M15" s="79">
        <v>87.1</v>
      </c>
      <c r="N15" s="79" t="e">
        <v>#N/A</v>
      </c>
      <c r="O15" s="79">
        <f t="shared" si="1"/>
        <v>111.93333333333332</v>
      </c>
      <c r="P15" s="82" t="e">
        <v>#N/A</v>
      </c>
      <c r="Q15" s="82" t="e">
        <v>#N/A</v>
      </c>
    </row>
    <row r="16" spans="1:17" x14ac:dyDescent="0.25">
      <c r="A16" s="76">
        <f t="shared" si="3"/>
        <v>37088</v>
      </c>
      <c r="B16" s="77">
        <v>2001</v>
      </c>
      <c r="C16" s="77">
        <v>197</v>
      </c>
      <c r="D16" s="77" t="s">
        <v>89</v>
      </c>
      <c r="E16" s="77">
        <v>3</v>
      </c>
      <c r="F16" s="77">
        <v>1.5</v>
      </c>
      <c r="G16" s="77">
        <v>11</v>
      </c>
      <c r="H16" s="83">
        <v>17</v>
      </c>
      <c r="I16" s="84">
        <v>37</v>
      </c>
      <c r="J16" s="85">
        <v>11090</v>
      </c>
      <c r="K16" s="81">
        <f t="shared" si="0"/>
        <v>0.73933333333333329</v>
      </c>
      <c r="L16" s="79">
        <v>89.9</v>
      </c>
      <c r="M16" s="79">
        <v>99.6</v>
      </c>
      <c r="N16" s="79" t="e">
        <v>#N/A</v>
      </c>
      <c r="O16" s="79">
        <f t="shared" si="1"/>
        <v>126.33333333333333</v>
      </c>
      <c r="P16" s="82" t="e">
        <v>#N/A</v>
      </c>
      <c r="Q16" s="82" t="e">
        <v>#N/A</v>
      </c>
    </row>
    <row r="17" spans="1:17" x14ac:dyDescent="0.25">
      <c r="A17" s="76">
        <f t="shared" si="3"/>
        <v>37088</v>
      </c>
      <c r="B17" s="77">
        <v>2001</v>
      </c>
      <c r="C17" s="77">
        <v>197</v>
      </c>
      <c r="D17" s="77" t="s">
        <v>48</v>
      </c>
      <c r="E17" s="78" t="e">
        <v>#N/A</v>
      </c>
      <c r="F17" s="77">
        <v>1.5</v>
      </c>
      <c r="G17" s="77">
        <v>11</v>
      </c>
      <c r="H17" s="83" t="e">
        <v>#N/A</v>
      </c>
      <c r="I17" s="84">
        <v>45.4</v>
      </c>
      <c r="J17" s="82" t="e">
        <v>#N/A</v>
      </c>
      <c r="K17" s="81" t="e">
        <f t="shared" si="0"/>
        <v>#N/A</v>
      </c>
      <c r="L17" s="79" t="e">
        <v>#N/A</v>
      </c>
      <c r="M17" s="79" t="e">
        <v>#N/A</v>
      </c>
      <c r="N17" s="79" t="e">
        <v>#N/A</v>
      </c>
      <c r="O17" s="79" t="e">
        <f t="shared" si="1"/>
        <v>#N/A</v>
      </c>
      <c r="P17" s="82" t="e">
        <v>#N/A</v>
      </c>
      <c r="Q17" s="82" t="e">
        <v>#N/A</v>
      </c>
    </row>
    <row r="18" spans="1:17" x14ac:dyDescent="0.25">
      <c r="A18" s="76">
        <f t="shared" si="3"/>
        <v>37104</v>
      </c>
      <c r="B18" s="77">
        <v>2001</v>
      </c>
      <c r="C18" s="77">
        <v>213</v>
      </c>
      <c r="D18" s="77" t="s">
        <v>90</v>
      </c>
      <c r="E18" s="77">
        <v>1</v>
      </c>
      <c r="F18" s="77">
        <v>1.5</v>
      </c>
      <c r="G18" s="77">
        <v>11</v>
      </c>
      <c r="H18" s="83">
        <v>21</v>
      </c>
      <c r="I18" s="84">
        <v>41.2</v>
      </c>
      <c r="J18" s="82">
        <v>9745</v>
      </c>
      <c r="K18" s="81">
        <f t="shared" si="0"/>
        <v>0.64966666666666661</v>
      </c>
      <c r="L18" s="79">
        <v>93.2</v>
      </c>
      <c r="M18" s="79">
        <v>114.2</v>
      </c>
      <c r="N18" s="79">
        <v>65.8</v>
      </c>
      <c r="O18" s="79">
        <f t="shared" ref="O18:O33" si="4">(L18+M18+N18)/F18</f>
        <v>182.13333333333333</v>
      </c>
      <c r="P18" s="82">
        <v>83</v>
      </c>
      <c r="Q18" s="82" t="e">
        <v>#N/A</v>
      </c>
    </row>
    <row r="19" spans="1:17" x14ac:dyDescent="0.25">
      <c r="A19" s="76">
        <f t="shared" si="3"/>
        <v>37104</v>
      </c>
      <c r="B19" s="77">
        <v>2001</v>
      </c>
      <c r="C19" s="77">
        <v>213</v>
      </c>
      <c r="D19" s="77" t="s">
        <v>90</v>
      </c>
      <c r="E19" s="77">
        <v>2</v>
      </c>
      <c r="F19" s="77">
        <v>1.5</v>
      </c>
      <c r="G19" s="77">
        <v>11</v>
      </c>
      <c r="H19" s="83">
        <v>21</v>
      </c>
      <c r="I19" s="84">
        <v>42.4</v>
      </c>
      <c r="J19" s="82">
        <v>10246</v>
      </c>
      <c r="K19" s="81">
        <f t="shared" si="0"/>
        <v>0.68306666666666671</v>
      </c>
      <c r="L19" s="79">
        <v>97.9</v>
      </c>
      <c r="M19" s="79">
        <v>123.2</v>
      </c>
      <c r="N19" s="79">
        <v>49.8</v>
      </c>
      <c r="O19" s="79">
        <f t="shared" si="4"/>
        <v>180.60000000000002</v>
      </c>
      <c r="P19" s="82">
        <v>81</v>
      </c>
      <c r="Q19" s="82" t="e">
        <v>#N/A</v>
      </c>
    </row>
    <row r="20" spans="1:17" x14ac:dyDescent="0.25">
      <c r="A20" s="76">
        <f t="shared" si="3"/>
        <v>37104</v>
      </c>
      <c r="B20" s="77">
        <v>2001</v>
      </c>
      <c r="C20" s="77">
        <v>213</v>
      </c>
      <c r="D20" s="77" t="s">
        <v>90</v>
      </c>
      <c r="E20" s="77">
        <v>3</v>
      </c>
      <c r="F20" s="77">
        <v>1.5</v>
      </c>
      <c r="G20" s="77">
        <v>11</v>
      </c>
      <c r="H20" s="83">
        <v>19</v>
      </c>
      <c r="I20" s="84">
        <v>40.6</v>
      </c>
      <c r="J20" s="82">
        <v>10493</v>
      </c>
      <c r="K20" s="81">
        <f t="shared" si="0"/>
        <v>0.69953333333333334</v>
      </c>
      <c r="L20" s="79">
        <v>98.2</v>
      </c>
      <c r="M20" s="79">
        <v>126.9</v>
      </c>
      <c r="N20" s="79">
        <v>54.9</v>
      </c>
      <c r="O20" s="79">
        <f t="shared" si="4"/>
        <v>186.66666666666666</v>
      </c>
      <c r="P20" s="82">
        <v>84</v>
      </c>
      <c r="Q20" s="82" t="e">
        <v>#N/A</v>
      </c>
    </row>
    <row r="21" spans="1:17" x14ac:dyDescent="0.25">
      <c r="A21" s="76">
        <f t="shared" si="3"/>
        <v>37104</v>
      </c>
      <c r="B21" s="77">
        <v>2001</v>
      </c>
      <c r="C21" s="77">
        <v>213</v>
      </c>
      <c r="D21" s="77" t="s">
        <v>47</v>
      </c>
      <c r="E21" s="78" t="e">
        <v>#N/A</v>
      </c>
      <c r="F21" s="77">
        <v>1.5</v>
      </c>
      <c r="G21" s="77">
        <v>11</v>
      </c>
      <c r="H21" s="83" t="e">
        <v>#N/A</v>
      </c>
      <c r="I21" s="84" t="e">
        <v>#N/A</v>
      </c>
      <c r="J21" s="82" t="e">
        <v>#N/A</v>
      </c>
      <c r="K21" s="81" t="e">
        <f t="shared" si="0"/>
        <v>#N/A</v>
      </c>
      <c r="L21" s="79" t="e">
        <v>#N/A</v>
      </c>
      <c r="M21" s="79" t="e">
        <v>#N/A</v>
      </c>
      <c r="N21" s="79" t="e">
        <v>#N/A</v>
      </c>
      <c r="O21" s="79" t="e">
        <f t="shared" si="4"/>
        <v>#N/A</v>
      </c>
      <c r="P21" s="82" t="e">
        <v>#N/A</v>
      </c>
      <c r="Q21" s="82" t="e">
        <v>#N/A</v>
      </c>
    </row>
    <row r="22" spans="1:17" x14ac:dyDescent="0.25">
      <c r="A22" s="76">
        <f t="shared" si="3"/>
        <v>37104</v>
      </c>
      <c r="B22" s="77">
        <v>2001</v>
      </c>
      <c r="C22" s="77">
        <v>213</v>
      </c>
      <c r="D22" s="77" t="s">
        <v>89</v>
      </c>
      <c r="E22" s="77">
        <v>1</v>
      </c>
      <c r="F22" s="77">
        <v>1.5</v>
      </c>
      <c r="G22" s="77">
        <v>11</v>
      </c>
      <c r="H22" s="83">
        <v>15</v>
      </c>
      <c r="I22" s="84">
        <v>40</v>
      </c>
      <c r="J22" s="82">
        <v>9830</v>
      </c>
      <c r="K22" s="81">
        <f t="shared" si="0"/>
        <v>0.65533333333333332</v>
      </c>
      <c r="L22" s="79">
        <v>97.2</v>
      </c>
      <c r="M22" s="79">
        <v>132.6</v>
      </c>
      <c r="N22" s="79">
        <v>47.6</v>
      </c>
      <c r="O22" s="79">
        <f t="shared" si="4"/>
        <v>184.93333333333337</v>
      </c>
      <c r="P22" s="82">
        <v>81</v>
      </c>
      <c r="Q22" s="82" t="e">
        <v>#N/A</v>
      </c>
    </row>
    <row r="23" spans="1:17" x14ac:dyDescent="0.25">
      <c r="A23" s="76">
        <f t="shared" si="3"/>
        <v>37104</v>
      </c>
      <c r="B23" s="77">
        <v>2001</v>
      </c>
      <c r="C23" s="77">
        <v>213</v>
      </c>
      <c r="D23" s="77" t="s">
        <v>89</v>
      </c>
      <c r="E23" s="77">
        <v>2</v>
      </c>
      <c r="F23" s="77">
        <v>1.5</v>
      </c>
      <c r="G23" s="77">
        <v>11</v>
      </c>
      <c r="H23" s="83">
        <v>14</v>
      </c>
      <c r="I23" s="84">
        <v>43.4</v>
      </c>
      <c r="J23" s="82">
        <v>11410</v>
      </c>
      <c r="K23" s="81">
        <f t="shared" si="0"/>
        <v>0.76066666666666671</v>
      </c>
      <c r="L23" s="79">
        <v>113.4</v>
      </c>
      <c r="M23" s="79">
        <v>162.1</v>
      </c>
      <c r="N23" s="79">
        <v>61.9</v>
      </c>
      <c r="O23" s="79">
        <f t="shared" si="4"/>
        <v>224.93333333333331</v>
      </c>
      <c r="P23" s="82">
        <v>79</v>
      </c>
      <c r="Q23" s="82" t="e">
        <v>#N/A</v>
      </c>
    </row>
    <row r="24" spans="1:17" x14ac:dyDescent="0.25">
      <c r="A24" s="76">
        <f t="shared" si="3"/>
        <v>37104</v>
      </c>
      <c r="B24" s="77">
        <v>2001</v>
      </c>
      <c r="C24" s="77">
        <v>213</v>
      </c>
      <c r="D24" s="77" t="s">
        <v>89</v>
      </c>
      <c r="E24" s="77">
        <v>3</v>
      </c>
      <c r="F24" s="77">
        <v>1.5</v>
      </c>
      <c r="G24" s="77">
        <v>11</v>
      </c>
      <c r="H24" s="83">
        <v>17</v>
      </c>
      <c r="I24" s="84">
        <v>42</v>
      </c>
      <c r="J24" s="82">
        <v>10332</v>
      </c>
      <c r="K24" s="81">
        <f t="shared" si="0"/>
        <v>0.68879999999999997</v>
      </c>
      <c r="L24" s="79">
        <v>103.1</v>
      </c>
      <c r="M24" s="79">
        <v>140.6</v>
      </c>
      <c r="N24" s="79">
        <v>57.1</v>
      </c>
      <c r="O24" s="79">
        <f t="shared" si="4"/>
        <v>200.53333333333333</v>
      </c>
      <c r="P24" s="82">
        <v>75</v>
      </c>
      <c r="Q24" s="82" t="e">
        <v>#N/A</v>
      </c>
    </row>
    <row r="25" spans="1:17" x14ac:dyDescent="0.25">
      <c r="A25" s="76">
        <f t="shared" si="3"/>
        <v>37104</v>
      </c>
      <c r="B25" s="77">
        <v>2001</v>
      </c>
      <c r="C25" s="77">
        <v>213</v>
      </c>
      <c r="D25" s="77" t="s">
        <v>48</v>
      </c>
      <c r="E25" s="78" t="e">
        <v>#N/A</v>
      </c>
      <c r="F25" s="77">
        <v>1.5</v>
      </c>
      <c r="G25" s="77">
        <v>11</v>
      </c>
      <c r="H25" s="83" t="e">
        <v>#N/A</v>
      </c>
      <c r="I25" s="84">
        <v>42.2</v>
      </c>
      <c r="J25" s="82" t="e">
        <v>#N/A</v>
      </c>
      <c r="K25" s="81" t="e">
        <f t="shared" si="0"/>
        <v>#N/A</v>
      </c>
      <c r="L25" s="79" t="e">
        <v>#N/A</v>
      </c>
      <c r="M25" s="79" t="e">
        <v>#N/A</v>
      </c>
      <c r="N25" s="79" t="e">
        <v>#N/A</v>
      </c>
      <c r="O25" s="79" t="e">
        <f t="shared" si="4"/>
        <v>#N/A</v>
      </c>
      <c r="P25" s="82" t="e">
        <v>#N/A</v>
      </c>
      <c r="Q25" s="82" t="e">
        <v>#N/A</v>
      </c>
    </row>
    <row r="26" spans="1:17" x14ac:dyDescent="0.25">
      <c r="A26" s="76">
        <f t="shared" si="3"/>
        <v>37117</v>
      </c>
      <c r="B26" s="77">
        <v>2001</v>
      </c>
      <c r="C26" s="77">
        <v>226</v>
      </c>
      <c r="D26" s="77" t="s">
        <v>90</v>
      </c>
      <c r="E26" s="77">
        <v>1</v>
      </c>
      <c r="F26" s="77">
        <v>1.5</v>
      </c>
      <c r="G26" s="77">
        <v>12</v>
      </c>
      <c r="H26" s="83">
        <v>22</v>
      </c>
      <c r="I26" s="84">
        <v>39.799999999999997</v>
      </c>
      <c r="J26" s="80">
        <v>10161</v>
      </c>
      <c r="K26" s="81">
        <f t="shared" si="0"/>
        <v>0.6774</v>
      </c>
      <c r="L26" s="79">
        <v>100.2</v>
      </c>
      <c r="M26" s="79">
        <v>114.5</v>
      </c>
      <c r="N26" s="79">
        <v>109.5</v>
      </c>
      <c r="O26" s="79">
        <f t="shared" si="4"/>
        <v>216.13333333333333</v>
      </c>
      <c r="P26" s="82">
        <v>49</v>
      </c>
      <c r="Q26" s="82" t="e">
        <v>#N/A</v>
      </c>
    </row>
    <row r="27" spans="1:17" x14ac:dyDescent="0.25">
      <c r="A27" s="76">
        <f t="shared" si="3"/>
        <v>37117</v>
      </c>
      <c r="B27" s="77">
        <v>2001</v>
      </c>
      <c r="C27" s="77">
        <v>226</v>
      </c>
      <c r="D27" s="77" t="s">
        <v>90</v>
      </c>
      <c r="E27" s="77">
        <v>2</v>
      </c>
      <c r="F27" s="77">
        <v>1.5</v>
      </c>
      <c r="G27" s="77">
        <v>12</v>
      </c>
      <c r="H27" s="83">
        <v>20</v>
      </c>
      <c r="I27" s="84">
        <v>46.4</v>
      </c>
      <c r="J27" s="85">
        <v>9952</v>
      </c>
      <c r="K27" s="81">
        <f t="shared" si="0"/>
        <v>0.66346666666666665</v>
      </c>
      <c r="L27" s="79">
        <v>110</v>
      </c>
      <c r="M27" s="79">
        <v>126.1</v>
      </c>
      <c r="N27" s="79">
        <v>132.4</v>
      </c>
      <c r="O27" s="79">
        <f t="shared" si="4"/>
        <v>245.66666666666666</v>
      </c>
      <c r="P27" s="82">
        <v>48</v>
      </c>
      <c r="Q27" s="82" t="e">
        <v>#N/A</v>
      </c>
    </row>
    <row r="28" spans="1:17" x14ac:dyDescent="0.25">
      <c r="A28" s="76">
        <f t="shared" si="3"/>
        <v>37117</v>
      </c>
      <c r="B28" s="77">
        <v>2001</v>
      </c>
      <c r="C28" s="77">
        <v>226</v>
      </c>
      <c r="D28" s="77" t="s">
        <v>90</v>
      </c>
      <c r="E28" s="77">
        <v>3</v>
      </c>
      <c r="F28" s="77">
        <v>1.5</v>
      </c>
      <c r="G28" s="77">
        <v>12</v>
      </c>
      <c r="H28" s="83">
        <v>23</v>
      </c>
      <c r="I28" s="84">
        <v>42.4</v>
      </c>
      <c r="J28" s="80">
        <v>10162</v>
      </c>
      <c r="K28" s="81">
        <f t="shared" si="0"/>
        <v>0.67746666666666666</v>
      </c>
      <c r="L28" s="79">
        <v>101.1</v>
      </c>
      <c r="M28" s="79">
        <v>116.7</v>
      </c>
      <c r="N28" s="79">
        <v>129.9</v>
      </c>
      <c r="O28" s="79">
        <f t="shared" si="4"/>
        <v>231.80000000000004</v>
      </c>
      <c r="P28" s="82">
        <v>47</v>
      </c>
      <c r="Q28" s="82" t="e">
        <v>#N/A</v>
      </c>
    </row>
    <row r="29" spans="1:17" x14ac:dyDescent="0.25">
      <c r="A29" s="76">
        <f t="shared" si="3"/>
        <v>37117</v>
      </c>
      <c r="B29" s="77">
        <v>2001</v>
      </c>
      <c r="C29" s="77">
        <v>226</v>
      </c>
      <c r="D29" s="77" t="s">
        <v>47</v>
      </c>
      <c r="E29" s="78" t="e">
        <v>#N/A</v>
      </c>
      <c r="F29" s="77">
        <v>1.5</v>
      </c>
      <c r="G29" s="77">
        <v>12</v>
      </c>
      <c r="H29" s="83" t="e">
        <v>#N/A</v>
      </c>
      <c r="I29" s="84">
        <v>46.4</v>
      </c>
      <c r="J29" s="82" t="e">
        <v>#N/A</v>
      </c>
      <c r="K29" s="81" t="e">
        <f t="shared" si="0"/>
        <v>#N/A</v>
      </c>
      <c r="L29" s="79" t="e">
        <v>#N/A</v>
      </c>
      <c r="M29" s="79" t="e">
        <v>#N/A</v>
      </c>
      <c r="N29" s="79" t="e">
        <v>#N/A</v>
      </c>
      <c r="O29" s="79" t="e">
        <f t="shared" si="4"/>
        <v>#N/A</v>
      </c>
      <c r="P29" s="82" t="e">
        <v>#N/A</v>
      </c>
      <c r="Q29" s="82" t="e">
        <v>#N/A</v>
      </c>
    </row>
    <row r="30" spans="1:17" x14ac:dyDescent="0.25">
      <c r="A30" s="76">
        <f t="shared" si="3"/>
        <v>37117</v>
      </c>
      <c r="B30" s="77">
        <v>2001</v>
      </c>
      <c r="C30" s="77">
        <v>226</v>
      </c>
      <c r="D30" s="77" t="s">
        <v>89</v>
      </c>
      <c r="E30" s="77">
        <v>1</v>
      </c>
      <c r="F30" s="77">
        <v>1.5</v>
      </c>
      <c r="G30" s="77">
        <v>13</v>
      </c>
      <c r="H30" s="83">
        <v>15</v>
      </c>
      <c r="I30" s="84">
        <v>40</v>
      </c>
      <c r="J30" s="80">
        <v>67970</v>
      </c>
      <c r="K30" s="81">
        <f t="shared" si="0"/>
        <v>4.5313333333333334</v>
      </c>
      <c r="L30" s="79">
        <v>100.6</v>
      </c>
      <c r="M30" s="79">
        <v>116</v>
      </c>
      <c r="N30" s="79">
        <v>108.3</v>
      </c>
      <c r="O30" s="79">
        <f t="shared" si="4"/>
        <v>216.6</v>
      </c>
      <c r="P30" s="82">
        <v>35</v>
      </c>
      <c r="Q30" s="82" t="e">
        <v>#N/A</v>
      </c>
    </row>
    <row r="31" spans="1:17" x14ac:dyDescent="0.25">
      <c r="A31" s="76">
        <f t="shared" si="3"/>
        <v>37117</v>
      </c>
      <c r="B31" s="77">
        <v>2001</v>
      </c>
      <c r="C31" s="77">
        <v>226</v>
      </c>
      <c r="D31" s="77" t="s">
        <v>89</v>
      </c>
      <c r="E31" s="77">
        <v>2</v>
      </c>
      <c r="F31" s="77">
        <v>1.5</v>
      </c>
      <c r="G31" s="77">
        <v>13</v>
      </c>
      <c r="H31" s="83">
        <v>16</v>
      </c>
      <c r="I31" s="84">
        <v>43.2</v>
      </c>
      <c r="J31" s="80">
        <v>12741</v>
      </c>
      <c r="K31" s="81">
        <f t="shared" si="0"/>
        <v>0.84940000000000004</v>
      </c>
      <c r="L31" s="79">
        <v>131.5</v>
      </c>
      <c r="M31" s="79">
        <v>144.19999999999999</v>
      </c>
      <c r="N31" s="79">
        <v>148.9</v>
      </c>
      <c r="O31" s="79">
        <f t="shared" si="4"/>
        <v>283.06666666666666</v>
      </c>
      <c r="P31" s="82">
        <v>46</v>
      </c>
      <c r="Q31" s="82" t="e">
        <v>#N/A</v>
      </c>
    </row>
    <row r="32" spans="1:17" x14ac:dyDescent="0.25">
      <c r="A32" s="76">
        <f t="shared" si="3"/>
        <v>37117</v>
      </c>
      <c r="B32" s="77">
        <v>2001</v>
      </c>
      <c r="C32" s="77">
        <v>226</v>
      </c>
      <c r="D32" s="77" t="s">
        <v>89</v>
      </c>
      <c r="E32" s="77">
        <v>3</v>
      </c>
      <c r="F32" s="77">
        <v>1.5</v>
      </c>
      <c r="G32" s="77">
        <v>13</v>
      </c>
      <c r="H32" s="83">
        <v>17</v>
      </c>
      <c r="I32" s="84">
        <v>38.4</v>
      </c>
      <c r="J32" s="80">
        <v>10578</v>
      </c>
      <c r="K32" s="81">
        <f t="shared" si="0"/>
        <v>0.70520000000000005</v>
      </c>
      <c r="L32" s="79">
        <v>113.3</v>
      </c>
      <c r="M32" s="79">
        <v>131.5</v>
      </c>
      <c r="N32" s="79">
        <v>122.9</v>
      </c>
      <c r="O32" s="79">
        <f t="shared" si="4"/>
        <v>245.13333333333335</v>
      </c>
      <c r="P32" s="82">
        <v>49</v>
      </c>
      <c r="Q32" s="82" t="e">
        <v>#N/A</v>
      </c>
    </row>
    <row r="33" spans="1:17" x14ac:dyDescent="0.25">
      <c r="A33" s="76">
        <f t="shared" si="3"/>
        <v>37117</v>
      </c>
      <c r="B33" s="77">
        <v>2001</v>
      </c>
      <c r="C33" s="77">
        <v>226</v>
      </c>
      <c r="D33" s="77" t="s">
        <v>48</v>
      </c>
      <c r="E33" s="78" t="e">
        <v>#N/A</v>
      </c>
      <c r="F33" s="77">
        <v>1.5</v>
      </c>
      <c r="G33" s="77">
        <v>13</v>
      </c>
      <c r="H33" s="83" t="e">
        <v>#N/A</v>
      </c>
      <c r="I33" s="84">
        <v>43.8</v>
      </c>
      <c r="J33" s="82" t="e">
        <v>#N/A</v>
      </c>
      <c r="K33" s="81" t="e">
        <f t="shared" si="0"/>
        <v>#N/A</v>
      </c>
      <c r="L33" s="79" t="e">
        <v>#N/A</v>
      </c>
      <c r="M33" s="79" t="e">
        <v>#N/A</v>
      </c>
      <c r="N33" s="79" t="e">
        <v>#N/A</v>
      </c>
      <c r="O33" s="79" t="e">
        <f t="shared" si="4"/>
        <v>#N/A</v>
      </c>
      <c r="P33" s="82" t="e">
        <v>#N/A</v>
      </c>
      <c r="Q33" s="82" t="e">
        <v>#N/A</v>
      </c>
    </row>
    <row r="34" spans="1:17" x14ac:dyDescent="0.25">
      <c r="A34" s="76">
        <f t="shared" si="3"/>
        <v>37138</v>
      </c>
      <c r="B34" s="77">
        <v>2001</v>
      </c>
      <c r="C34" s="77">
        <v>247</v>
      </c>
      <c r="D34" s="77" t="s">
        <v>90</v>
      </c>
      <c r="E34" s="77">
        <v>1</v>
      </c>
      <c r="F34" s="77">
        <v>1.5</v>
      </c>
      <c r="G34" s="77">
        <v>12</v>
      </c>
      <c r="H34" s="83">
        <v>22</v>
      </c>
      <c r="I34" s="84">
        <v>40.200000000000003</v>
      </c>
      <c r="J34" s="80">
        <v>7220</v>
      </c>
      <c r="K34" s="81">
        <f t="shared" si="0"/>
        <v>0.48133333333333334</v>
      </c>
      <c r="L34" s="79">
        <v>86.9</v>
      </c>
      <c r="M34" s="79">
        <v>291.5</v>
      </c>
      <c r="N34" s="79" t="e">
        <v>#N/A</v>
      </c>
      <c r="O34" s="79">
        <f t="shared" ref="O34:O41" si="5">(L34+M34)/F34</f>
        <v>252.26666666666665</v>
      </c>
      <c r="P34" s="79">
        <v>39</v>
      </c>
      <c r="Q34" s="82">
        <v>4</v>
      </c>
    </row>
    <row r="35" spans="1:17" x14ac:dyDescent="0.25">
      <c r="A35" s="76">
        <f t="shared" si="3"/>
        <v>37138</v>
      </c>
      <c r="B35" s="77">
        <v>2001</v>
      </c>
      <c r="C35" s="77">
        <v>247</v>
      </c>
      <c r="D35" s="77" t="s">
        <v>90</v>
      </c>
      <c r="E35" s="77">
        <v>2</v>
      </c>
      <c r="F35" s="77">
        <v>1.5</v>
      </c>
      <c r="G35" s="77">
        <v>12</v>
      </c>
      <c r="H35" s="78">
        <v>21</v>
      </c>
      <c r="I35" s="79">
        <v>40.6</v>
      </c>
      <c r="J35" s="80">
        <v>7647</v>
      </c>
      <c r="K35" s="81">
        <f t="shared" si="0"/>
        <v>0.50980000000000003</v>
      </c>
      <c r="L35" s="79">
        <v>84.2</v>
      </c>
      <c r="M35" s="79">
        <v>260.8</v>
      </c>
      <c r="N35" s="79" t="e">
        <v>#N/A</v>
      </c>
      <c r="O35" s="79">
        <f t="shared" si="5"/>
        <v>230</v>
      </c>
      <c r="P35" s="79">
        <v>38</v>
      </c>
      <c r="Q35" s="82">
        <v>6</v>
      </c>
    </row>
    <row r="36" spans="1:17" x14ac:dyDescent="0.25">
      <c r="A36" s="76">
        <f t="shared" si="3"/>
        <v>37138</v>
      </c>
      <c r="B36" s="77">
        <v>2001</v>
      </c>
      <c r="C36" s="77">
        <v>247</v>
      </c>
      <c r="D36" s="77" t="s">
        <v>90</v>
      </c>
      <c r="E36" s="77">
        <v>3</v>
      </c>
      <c r="F36" s="77">
        <v>1.5</v>
      </c>
      <c r="G36" s="77">
        <v>12</v>
      </c>
      <c r="H36" s="78">
        <v>23</v>
      </c>
      <c r="I36" s="79">
        <v>40.200000000000003</v>
      </c>
      <c r="J36" s="80">
        <v>7471</v>
      </c>
      <c r="K36" s="81">
        <f t="shared" si="0"/>
        <v>0.49806666666666666</v>
      </c>
      <c r="L36" s="79">
        <v>82.9</v>
      </c>
      <c r="M36" s="79">
        <v>274.10000000000002</v>
      </c>
      <c r="N36" s="79" t="e">
        <v>#N/A</v>
      </c>
      <c r="O36" s="79">
        <f t="shared" si="5"/>
        <v>238</v>
      </c>
      <c r="P36" s="79">
        <v>37</v>
      </c>
      <c r="Q36" s="82">
        <v>4</v>
      </c>
    </row>
    <row r="37" spans="1:17" x14ac:dyDescent="0.25">
      <c r="A37" s="76">
        <f t="shared" si="3"/>
        <v>37138</v>
      </c>
      <c r="B37" s="77">
        <v>2001</v>
      </c>
      <c r="C37" s="77">
        <v>247</v>
      </c>
      <c r="D37" s="77" t="s">
        <v>47</v>
      </c>
      <c r="E37" s="78" t="e">
        <v>#N/A</v>
      </c>
      <c r="F37" s="77">
        <v>1.5</v>
      </c>
      <c r="G37" s="77">
        <v>12</v>
      </c>
      <c r="H37" s="78" t="e">
        <v>#N/A</v>
      </c>
      <c r="I37" s="79">
        <v>43</v>
      </c>
      <c r="J37" s="82" t="e">
        <v>#N/A</v>
      </c>
      <c r="K37" s="81" t="e">
        <f t="shared" si="0"/>
        <v>#N/A</v>
      </c>
      <c r="L37" s="79" t="e">
        <v>#N/A</v>
      </c>
      <c r="M37" s="79" t="e">
        <v>#N/A</v>
      </c>
      <c r="N37" s="79" t="e">
        <v>#N/A</v>
      </c>
      <c r="O37" s="79" t="e">
        <f t="shared" si="5"/>
        <v>#N/A</v>
      </c>
      <c r="P37" s="79" t="e">
        <v>#N/A</v>
      </c>
      <c r="Q37" s="82" t="e">
        <v>#N/A</v>
      </c>
    </row>
    <row r="38" spans="1:17" x14ac:dyDescent="0.25">
      <c r="A38" s="76">
        <f t="shared" si="3"/>
        <v>37138</v>
      </c>
      <c r="B38" s="77">
        <v>2001</v>
      </c>
      <c r="C38" s="77">
        <v>247</v>
      </c>
      <c r="D38" s="77" t="s">
        <v>89</v>
      </c>
      <c r="E38" s="77">
        <v>1</v>
      </c>
      <c r="F38" s="77">
        <v>1.5</v>
      </c>
      <c r="G38" s="77">
        <v>13</v>
      </c>
      <c r="H38" s="78">
        <v>14</v>
      </c>
      <c r="I38" s="79">
        <v>40.6</v>
      </c>
      <c r="J38" s="80">
        <v>6316</v>
      </c>
      <c r="K38" s="81">
        <f t="shared" si="0"/>
        <v>0.42106666666666664</v>
      </c>
      <c r="L38" s="79">
        <v>76.5</v>
      </c>
      <c r="M38" s="79">
        <v>276.2</v>
      </c>
      <c r="N38" s="79" t="e">
        <v>#N/A</v>
      </c>
      <c r="O38" s="79">
        <f t="shared" si="5"/>
        <v>235.13333333333333</v>
      </c>
      <c r="P38" s="79">
        <v>35</v>
      </c>
      <c r="Q38" s="82">
        <v>8</v>
      </c>
    </row>
    <row r="39" spans="1:17" x14ac:dyDescent="0.25">
      <c r="A39" s="76">
        <f t="shared" si="3"/>
        <v>37138</v>
      </c>
      <c r="B39" s="77">
        <v>2001</v>
      </c>
      <c r="C39" s="77">
        <v>247</v>
      </c>
      <c r="D39" s="77" t="s">
        <v>89</v>
      </c>
      <c r="E39" s="77">
        <v>2</v>
      </c>
      <c r="F39" s="77">
        <v>1.5</v>
      </c>
      <c r="G39" s="77">
        <v>13</v>
      </c>
      <c r="H39" s="78">
        <v>14</v>
      </c>
      <c r="I39" s="79">
        <v>42.6</v>
      </c>
      <c r="J39" s="80">
        <v>7906</v>
      </c>
      <c r="K39" s="81">
        <f t="shared" si="0"/>
        <v>0.52706666666666668</v>
      </c>
      <c r="L39" s="79">
        <v>94.4</v>
      </c>
      <c r="M39" s="79">
        <v>327.60000000000002</v>
      </c>
      <c r="N39" s="79" t="e">
        <v>#N/A</v>
      </c>
      <c r="O39" s="79">
        <f t="shared" si="5"/>
        <v>281.33333333333331</v>
      </c>
      <c r="P39" s="79">
        <v>39</v>
      </c>
      <c r="Q39" s="82">
        <v>9</v>
      </c>
    </row>
    <row r="40" spans="1:17" x14ac:dyDescent="0.25">
      <c r="A40" s="76">
        <f t="shared" si="3"/>
        <v>37138</v>
      </c>
      <c r="B40" s="77">
        <v>2001</v>
      </c>
      <c r="C40" s="77">
        <v>247</v>
      </c>
      <c r="D40" s="77" t="s">
        <v>89</v>
      </c>
      <c r="E40" s="77">
        <v>3</v>
      </c>
      <c r="F40" s="77">
        <v>1.5</v>
      </c>
      <c r="G40" s="77">
        <v>13</v>
      </c>
      <c r="H40" s="78">
        <v>16</v>
      </c>
      <c r="I40" s="79">
        <v>38</v>
      </c>
      <c r="J40" s="80">
        <v>5784</v>
      </c>
      <c r="K40" s="81">
        <f t="shared" si="0"/>
        <v>0.3856</v>
      </c>
      <c r="L40" s="79">
        <v>70.3</v>
      </c>
      <c r="M40" s="79">
        <v>244</v>
      </c>
      <c r="N40" s="79" t="e">
        <v>#N/A</v>
      </c>
      <c r="O40" s="79">
        <f t="shared" si="5"/>
        <v>209.53333333333333</v>
      </c>
      <c r="P40" s="79">
        <v>35</v>
      </c>
      <c r="Q40" s="82">
        <v>8</v>
      </c>
    </row>
    <row r="41" spans="1:17" x14ac:dyDescent="0.25">
      <c r="A41" s="76">
        <f t="shared" si="3"/>
        <v>37138</v>
      </c>
      <c r="B41" s="77">
        <v>2001</v>
      </c>
      <c r="C41" s="77">
        <v>247</v>
      </c>
      <c r="D41" s="77" t="s">
        <v>48</v>
      </c>
      <c r="E41" s="78" t="e">
        <v>#N/A</v>
      </c>
      <c r="F41" s="77">
        <v>1.5</v>
      </c>
      <c r="G41" s="77">
        <v>13</v>
      </c>
      <c r="H41" s="78" t="e">
        <v>#N/A</v>
      </c>
      <c r="I41" s="79">
        <v>40.200000000000003</v>
      </c>
      <c r="J41" s="82" t="e">
        <v>#N/A</v>
      </c>
      <c r="K41" s="81" t="e">
        <f t="shared" si="0"/>
        <v>#N/A</v>
      </c>
      <c r="L41" s="79" t="e">
        <v>#N/A</v>
      </c>
      <c r="M41" s="84" t="e">
        <v>#N/A</v>
      </c>
      <c r="N41" s="84" t="e">
        <v>#N/A</v>
      </c>
      <c r="O41" s="79" t="e">
        <f t="shared" si="5"/>
        <v>#N/A</v>
      </c>
      <c r="P41" s="84" t="e">
        <v>#N/A</v>
      </c>
      <c r="Q41" s="77" t="e">
        <v>#N/A</v>
      </c>
    </row>
    <row r="42" spans="1:17" x14ac:dyDescent="0.25">
      <c r="A42" s="20"/>
      <c r="B42" s="16"/>
      <c r="C42" s="16"/>
      <c r="D42" s="16"/>
      <c r="E42" s="16"/>
      <c r="F42" s="16"/>
      <c r="G42" s="16"/>
      <c r="M42" s="18"/>
      <c r="N42" s="18"/>
      <c r="O42" s="18"/>
      <c r="P42" s="16"/>
      <c r="Q42" s="19"/>
    </row>
    <row r="43" spans="1:17" x14ac:dyDescent="0.25">
      <c r="A43" s="20"/>
      <c r="B43" s="16"/>
      <c r="C43" s="16"/>
      <c r="D43" s="16"/>
      <c r="E43" s="16"/>
      <c r="F43" s="16"/>
      <c r="G43" s="16"/>
      <c r="M43" s="18"/>
      <c r="N43" s="18"/>
      <c r="O43" s="18"/>
      <c r="P43" s="16"/>
      <c r="Q43" s="19"/>
    </row>
    <row r="44" spans="1:17" x14ac:dyDescent="0.25">
      <c r="A44" s="20"/>
      <c r="B44" s="16"/>
      <c r="C44" s="16"/>
      <c r="D44" s="16"/>
      <c r="E44" s="16"/>
      <c r="F44" s="16"/>
      <c r="G44" s="16"/>
      <c r="M44" s="18"/>
      <c r="N44" s="18"/>
      <c r="O44" s="18"/>
      <c r="P44" s="16"/>
      <c r="Q44" s="19"/>
    </row>
    <row r="45" spans="1:17" x14ac:dyDescent="0.25">
      <c r="A45" s="20"/>
      <c r="B45" s="16"/>
      <c r="C45" s="16"/>
      <c r="D45" s="16"/>
      <c r="E45" s="16"/>
      <c r="F45" s="16"/>
      <c r="G45" s="16"/>
      <c r="J45" s="17"/>
      <c r="M45" s="18"/>
      <c r="N45" s="18"/>
      <c r="O45" s="18"/>
      <c r="P45" s="16"/>
      <c r="Q45" s="19"/>
    </row>
    <row r="46" spans="1:17" x14ac:dyDescent="0.25">
      <c r="A46" s="20"/>
      <c r="B46" s="16"/>
      <c r="C46" s="16"/>
      <c r="D46" s="16"/>
      <c r="E46" s="16"/>
      <c r="F46" s="16"/>
      <c r="G46" s="16"/>
      <c r="H46" s="37"/>
      <c r="J46" s="13"/>
      <c r="M46" s="18"/>
      <c r="N46" s="18"/>
      <c r="O46" s="18"/>
      <c r="P46" s="16"/>
      <c r="Q46" s="19"/>
    </row>
    <row r="47" spans="1:17" x14ac:dyDescent="0.25">
      <c r="A47" s="20"/>
      <c r="B47" s="16"/>
      <c r="C47" s="16"/>
      <c r="D47" s="16"/>
      <c r="E47" s="16"/>
      <c r="F47" s="16"/>
      <c r="G47" s="16"/>
      <c r="H47" s="37"/>
      <c r="M47" s="18"/>
      <c r="N47" s="18"/>
      <c r="O47" s="18"/>
      <c r="P47" s="16"/>
      <c r="Q47" s="19"/>
    </row>
    <row r="48" spans="1:17" x14ac:dyDescent="0.25">
      <c r="A48" s="20"/>
      <c r="B48" s="16"/>
      <c r="C48" s="16"/>
      <c r="D48" s="16"/>
      <c r="E48" s="16"/>
      <c r="F48" s="16"/>
      <c r="G48" s="16"/>
      <c r="H48" s="37"/>
      <c r="M48" s="18"/>
      <c r="N48" s="18"/>
      <c r="O48" s="18"/>
      <c r="P48" s="16"/>
      <c r="Q48" s="19"/>
    </row>
    <row r="49" spans="1:17" x14ac:dyDescent="0.25">
      <c r="A49" s="20"/>
      <c r="B49" s="16"/>
      <c r="C49" s="16"/>
      <c r="D49" s="16"/>
      <c r="E49" s="16"/>
      <c r="F49" s="16"/>
      <c r="G49" s="16"/>
      <c r="H49" s="37"/>
      <c r="J49" s="17"/>
      <c r="M49" s="18"/>
      <c r="N49" s="18"/>
      <c r="O49" s="18"/>
      <c r="P49" s="16"/>
      <c r="Q49" s="19"/>
    </row>
    <row r="50" spans="1:17" x14ac:dyDescent="0.25">
      <c r="A50" s="20"/>
      <c r="B50" s="16"/>
      <c r="C50" s="16"/>
      <c r="D50" s="16"/>
      <c r="E50" s="16"/>
      <c r="F50" s="16"/>
      <c r="G50" s="16"/>
      <c r="H50" s="37"/>
      <c r="M50" s="18"/>
      <c r="N50" s="18"/>
      <c r="O50" s="18"/>
      <c r="P50" s="16"/>
      <c r="Q50" s="19"/>
    </row>
    <row r="51" spans="1:17" x14ac:dyDescent="0.25">
      <c r="A51" s="20"/>
      <c r="B51" s="16"/>
      <c r="C51" s="16"/>
      <c r="D51" s="16"/>
      <c r="E51" s="16"/>
      <c r="F51" s="16"/>
      <c r="G51" s="16"/>
      <c r="H51" s="37"/>
      <c r="M51" s="18"/>
      <c r="N51" s="18"/>
      <c r="O51" s="18"/>
      <c r="P51" s="16"/>
      <c r="Q51" s="19"/>
    </row>
    <row r="52" spans="1:17" x14ac:dyDescent="0.25">
      <c r="A52" s="20"/>
      <c r="B52" s="16"/>
      <c r="C52" s="16"/>
      <c r="D52" s="16"/>
      <c r="E52" s="16"/>
      <c r="F52" s="16"/>
      <c r="G52" s="16"/>
      <c r="H52" s="37"/>
      <c r="M52" s="18"/>
      <c r="N52" s="18"/>
      <c r="O52" s="18"/>
      <c r="P52" s="16"/>
      <c r="Q52" s="19"/>
    </row>
    <row r="53" spans="1:17" x14ac:dyDescent="0.25">
      <c r="A53" s="20"/>
      <c r="B53" s="16"/>
      <c r="C53" s="16"/>
      <c r="D53" s="16"/>
      <c r="E53" s="16"/>
      <c r="F53" s="16"/>
      <c r="G53" s="16"/>
      <c r="H53" s="37"/>
      <c r="J53" s="17"/>
      <c r="M53" s="18"/>
      <c r="N53" s="18"/>
      <c r="O53" s="18"/>
      <c r="P53" s="16"/>
      <c r="Q53" s="19"/>
    </row>
    <row r="54" spans="1:17" x14ac:dyDescent="0.25">
      <c r="A54" s="20"/>
      <c r="B54" s="16"/>
      <c r="C54" s="16"/>
      <c r="D54" s="16"/>
      <c r="E54" s="16"/>
      <c r="F54" s="16"/>
      <c r="G54" s="16"/>
      <c r="H54" s="37"/>
      <c r="M54" s="18"/>
      <c r="N54" s="18"/>
      <c r="O54" s="18"/>
      <c r="P54" s="16"/>
      <c r="Q54" s="19"/>
    </row>
    <row r="55" spans="1:17" x14ac:dyDescent="0.25">
      <c r="A55" s="20"/>
      <c r="B55" s="16"/>
      <c r="C55" s="16"/>
      <c r="D55" s="16"/>
      <c r="E55" s="16"/>
      <c r="F55" s="16"/>
      <c r="G55" s="16"/>
      <c r="H55" s="37"/>
      <c r="J55" s="13"/>
      <c r="M55" s="18"/>
      <c r="N55" s="18"/>
      <c r="O55" s="18"/>
      <c r="P55" s="16"/>
      <c r="Q55" s="19"/>
    </row>
    <row r="56" spans="1:17" x14ac:dyDescent="0.25">
      <c r="A56" s="20"/>
      <c r="B56" s="16"/>
      <c r="C56" s="16"/>
      <c r="D56" s="16"/>
      <c r="E56" s="16"/>
      <c r="F56" s="16"/>
      <c r="G56" s="16"/>
      <c r="H56" s="37"/>
      <c r="M56" s="18"/>
      <c r="N56" s="18"/>
      <c r="O56" s="18"/>
      <c r="P56" s="16"/>
      <c r="Q56" s="19"/>
    </row>
    <row r="57" spans="1:17" x14ac:dyDescent="0.25">
      <c r="A57" s="20"/>
      <c r="B57" s="16"/>
      <c r="C57" s="16"/>
      <c r="D57" s="16"/>
      <c r="E57" s="16"/>
      <c r="F57" s="16"/>
      <c r="G57" s="16"/>
      <c r="H57" s="37"/>
      <c r="J57" s="17"/>
      <c r="M57" s="18"/>
      <c r="N57" s="18"/>
      <c r="O57" s="18"/>
      <c r="P57" s="16"/>
      <c r="Q57" s="19"/>
    </row>
    <row r="58" spans="1:17" x14ac:dyDescent="0.25">
      <c r="A58" s="11"/>
      <c r="B58" s="12"/>
      <c r="C58" s="12"/>
      <c r="D58" s="12"/>
      <c r="E58" s="12"/>
      <c r="F58" s="12"/>
      <c r="G58" s="12"/>
      <c r="H58" s="37"/>
      <c r="J58" s="13"/>
      <c r="M58" s="18"/>
      <c r="N58" s="18"/>
      <c r="O58" s="18"/>
      <c r="P58" s="19"/>
      <c r="Q58" s="19"/>
    </row>
    <row r="59" spans="1:17" x14ac:dyDescent="0.25">
      <c r="A59" s="11"/>
      <c r="B59" s="12"/>
      <c r="C59" s="12"/>
      <c r="D59" s="12"/>
      <c r="E59" s="12"/>
      <c r="F59" s="12"/>
      <c r="G59" s="12"/>
      <c r="H59" s="37"/>
      <c r="M59" s="18"/>
      <c r="N59" s="18"/>
      <c r="O59" s="18"/>
      <c r="P59" s="19"/>
      <c r="Q59" s="19"/>
    </row>
    <row r="60" spans="1:17" x14ac:dyDescent="0.25">
      <c r="A60" s="11"/>
      <c r="B60" s="12"/>
      <c r="C60" s="12"/>
      <c r="D60" s="12"/>
      <c r="E60" s="12"/>
      <c r="F60" s="12"/>
      <c r="G60" s="12"/>
      <c r="H60" s="37"/>
      <c r="M60" s="18"/>
      <c r="N60" s="18"/>
      <c r="O60" s="18"/>
      <c r="P60" s="19"/>
      <c r="Q60" s="19"/>
    </row>
    <row r="61" spans="1:17" x14ac:dyDescent="0.25">
      <c r="A61" s="11"/>
      <c r="B61" s="12"/>
      <c r="C61" s="12"/>
      <c r="D61" s="12"/>
      <c r="E61" s="12"/>
      <c r="F61" s="12"/>
      <c r="G61" s="12"/>
      <c r="H61" s="37"/>
      <c r="J61" s="17"/>
      <c r="M61" s="13"/>
      <c r="N61" s="13"/>
      <c r="O61" s="13"/>
      <c r="P61" s="17"/>
    </row>
    <row r="62" spans="1:17" x14ac:dyDescent="0.25">
      <c r="A62" s="11"/>
      <c r="B62" s="12"/>
      <c r="C62" s="12"/>
      <c r="D62" s="12"/>
      <c r="E62" s="12"/>
      <c r="F62" s="12"/>
      <c r="G62" s="12"/>
      <c r="H62" s="37"/>
      <c r="M62" s="13"/>
      <c r="N62" s="13"/>
      <c r="O62" s="13"/>
    </row>
    <row r="63" spans="1:17" x14ac:dyDescent="0.25">
      <c r="A63" s="11"/>
      <c r="B63" s="12"/>
      <c r="C63" s="12"/>
      <c r="D63" s="12"/>
      <c r="E63" s="12"/>
      <c r="F63" s="12"/>
      <c r="G63" s="12"/>
      <c r="H63" s="37"/>
      <c r="M63" s="13"/>
      <c r="N63" s="13"/>
      <c r="O63" s="13"/>
    </row>
    <row r="64" spans="1:17" ht="13.5" customHeight="1" x14ac:dyDescent="0.25">
      <c r="A64" s="11"/>
      <c r="B64" s="12"/>
      <c r="C64" s="12"/>
      <c r="D64" s="12"/>
      <c r="E64" s="12"/>
      <c r="F64" s="12"/>
      <c r="G64" s="12"/>
      <c r="M64" s="13"/>
      <c r="N64" s="13"/>
      <c r="O64" s="13"/>
    </row>
    <row r="65" spans="1:16" x14ac:dyDescent="0.25">
      <c r="A65" s="11"/>
      <c r="B65" s="12"/>
      <c r="C65" s="12"/>
      <c r="D65" s="12"/>
      <c r="E65" s="12"/>
      <c r="F65" s="12"/>
      <c r="G65" s="12"/>
      <c r="J65" s="17"/>
      <c r="M65" s="13"/>
      <c r="N65" s="13"/>
      <c r="O65" s="13"/>
      <c r="P65" s="17"/>
    </row>
    <row r="66" spans="1:16" x14ac:dyDescent="0.25">
      <c r="A66" s="11"/>
      <c r="B66" s="12"/>
      <c r="C66" s="12"/>
      <c r="D66" s="12"/>
      <c r="E66" s="12"/>
      <c r="F66" s="12"/>
      <c r="G66" s="12"/>
      <c r="M66" s="13"/>
      <c r="N66" s="13"/>
      <c r="O66" s="13"/>
    </row>
    <row r="67" spans="1:16" x14ac:dyDescent="0.25">
      <c r="A67" s="11"/>
      <c r="B67" s="12"/>
      <c r="C67" s="12"/>
      <c r="D67" s="12"/>
      <c r="E67" s="12"/>
      <c r="F67" s="12"/>
      <c r="G67" s="12"/>
      <c r="M67" s="13"/>
      <c r="N67" s="13"/>
      <c r="O67" s="13"/>
    </row>
    <row r="68" spans="1:16" x14ac:dyDescent="0.25">
      <c r="A68" s="11"/>
      <c r="B68" s="12"/>
      <c r="C68" s="12"/>
      <c r="D68" s="12"/>
      <c r="E68" s="12"/>
      <c r="F68" s="12"/>
      <c r="G68" s="12"/>
      <c r="M68" s="13"/>
      <c r="N68" s="13"/>
      <c r="O68" s="13"/>
    </row>
    <row r="69" spans="1:16" x14ac:dyDescent="0.25">
      <c r="A69" s="11"/>
      <c r="B69" s="12"/>
      <c r="C69" s="12"/>
      <c r="D69" s="12"/>
      <c r="E69" s="12"/>
      <c r="F69" s="12"/>
      <c r="G69" s="12"/>
      <c r="J69" s="17"/>
      <c r="M69" s="13"/>
      <c r="N69" s="13"/>
      <c r="O69" s="13"/>
      <c r="P69" s="17"/>
    </row>
    <row r="70" spans="1:16" x14ac:dyDescent="0.25">
      <c r="A70" s="11"/>
      <c r="B70" s="12"/>
      <c r="C70" s="12"/>
      <c r="D70" s="12"/>
      <c r="E70" s="12"/>
      <c r="F70" s="12"/>
      <c r="G70" s="12"/>
      <c r="M70" s="13"/>
      <c r="N70" s="13"/>
      <c r="O70" s="13"/>
    </row>
    <row r="71" spans="1:16" x14ac:dyDescent="0.25">
      <c r="A71" s="11"/>
      <c r="B71" s="12"/>
      <c r="C71" s="12"/>
      <c r="D71" s="12"/>
      <c r="E71" s="12"/>
      <c r="F71" s="12"/>
      <c r="G71" s="12"/>
      <c r="M71" s="13"/>
      <c r="N71" s="13"/>
      <c r="O71" s="13"/>
    </row>
    <row r="72" spans="1:16" x14ac:dyDescent="0.25">
      <c r="A72" s="11"/>
      <c r="B72" s="12"/>
      <c r="C72" s="12"/>
      <c r="D72" s="12"/>
      <c r="E72" s="12"/>
      <c r="F72" s="12"/>
      <c r="G72" s="12"/>
      <c r="M72" s="13"/>
      <c r="N72" s="13"/>
      <c r="O72" s="13"/>
    </row>
    <row r="73" spans="1:16" x14ac:dyDescent="0.25">
      <c r="A73" s="11"/>
      <c r="B73" s="12"/>
      <c r="C73" s="12"/>
      <c r="D73" s="12"/>
      <c r="E73" s="12"/>
      <c r="F73" s="12"/>
      <c r="G73" s="12"/>
      <c r="J73" s="17"/>
      <c r="M73" s="13"/>
      <c r="N73" s="13"/>
      <c r="O73" s="13"/>
      <c r="P73" s="17"/>
    </row>
    <row r="74" spans="1:16" x14ac:dyDescent="0.25">
      <c r="A74" s="11"/>
      <c r="B74" s="12"/>
      <c r="C74" s="12"/>
      <c r="D74" s="12"/>
      <c r="E74" s="12"/>
      <c r="F74" s="12"/>
      <c r="G74" s="12"/>
      <c r="J74" s="17"/>
      <c r="M74" s="13"/>
      <c r="N74" s="13"/>
      <c r="O74" s="13"/>
    </row>
    <row r="75" spans="1:16" x14ac:dyDescent="0.25">
      <c r="A75" s="11"/>
      <c r="B75" s="12"/>
      <c r="C75" s="12"/>
      <c r="D75" s="12"/>
      <c r="E75" s="12"/>
      <c r="F75" s="12"/>
      <c r="G75" s="12"/>
      <c r="J75" s="17"/>
      <c r="M75" s="13"/>
      <c r="N75" s="13"/>
      <c r="O75" s="13"/>
    </row>
    <row r="76" spans="1:16" x14ac:dyDescent="0.25">
      <c r="A76" s="11"/>
      <c r="B76" s="12"/>
      <c r="C76" s="12"/>
      <c r="D76" s="12"/>
      <c r="E76" s="12"/>
      <c r="F76" s="12"/>
      <c r="G76" s="12"/>
      <c r="J76" s="17"/>
      <c r="M76" s="13"/>
      <c r="N76" s="13"/>
      <c r="O76" s="13"/>
    </row>
    <row r="77" spans="1:16" x14ac:dyDescent="0.25">
      <c r="A77" s="11"/>
      <c r="B77" s="12"/>
      <c r="C77" s="12"/>
      <c r="D77" s="12"/>
      <c r="E77" s="12"/>
      <c r="F77" s="12"/>
      <c r="G77" s="12"/>
      <c r="J77" s="17"/>
      <c r="M77" s="13"/>
      <c r="N77" s="13"/>
      <c r="O77" s="13"/>
      <c r="P77" s="17"/>
    </row>
    <row r="78" spans="1:16" x14ac:dyDescent="0.25">
      <c r="A78" s="11"/>
      <c r="B78" s="12"/>
      <c r="C78" s="12"/>
      <c r="D78" s="12"/>
      <c r="E78" s="12"/>
      <c r="F78" s="12"/>
      <c r="G78" s="12"/>
      <c r="J78" s="17"/>
      <c r="M78" s="13"/>
      <c r="N78" s="13"/>
      <c r="O78" s="13"/>
    </row>
    <row r="79" spans="1:16" x14ac:dyDescent="0.25">
      <c r="A79" s="11"/>
      <c r="B79" s="12"/>
      <c r="C79" s="12"/>
      <c r="D79" s="12"/>
      <c r="E79" s="12"/>
      <c r="F79" s="12"/>
      <c r="G79" s="12"/>
      <c r="J79" s="17"/>
      <c r="M79" s="13"/>
      <c r="N79" s="13"/>
      <c r="O79" s="13"/>
    </row>
    <row r="80" spans="1:16" x14ac:dyDescent="0.25">
      <c r="A80" s="11"/>
      <c r="B80" s="12"/>
      <c r="C80" s="12"/>
      <c r="D80" s="12"/>
      <c r="E80" s="12"/>
      <c r="F80" s="12"/>
      <c r="G80" s="12"/>
      <c r="J80" s="17"/>
      <c r="M80" s="13"/>
      <c r="N80" s="13"/>
      <c r="O80" s="13"/>
    </row>
    <row r="81" spans="1:16" x14ac:dyDescent="0.25">
      <c r="A81" s="11"/>
      <c r="B81" s="12"/>
      <c r="C81" s="12"/>
      <c r="D81" s="12"/>
      <c r="E81" s="12"/>
      <c r="F81" s="12"/>
      <c r="G81" s="12"/>
      <c r="J81" s="17"/>
      <c r="M81" s="13"/>
      <c r="N81" s="13"/>
      <c r="O81" s="13"/>
      <c r="P81" s="17"/>
    </row>
    <row r="82" spans="1:16" x14ac:dyDescent="0.25">
      <c r="A82" s="11"/>
      <c r="B82" s="12"/>
      <c r="C82" s="12"/>
      <c r="D82" s="12"/>
      <c r="E82" s="12"/>
      <c r="F82" s="12"/>
      <c r="G82" s="12"/>
      <c r="M82" s="13"/>
      <c r="N82" s="13"/>
      <c r="O82" s="13"/>
    </row>
    <row r="83" spans="1:16" x14ac:dyDescent="0.25">
      <c r="A83" s="11"/>
      <c r="B83" s="12"/>
      <c r="C83" s="12"/>
      <c r="D83" s="12"/>
      <c r="E83" s="12"/>
      <c r="F83" s="12"/>
      <c r="G83" s="12"/>
      <c r="M83" s="13"/>
      <c r="N83" s="13"/>
      <c r="O83" s="13"/>
    </row>
    <row r="84" spans="1:16" x14ac:dyDescent="0.25">
      <c r="A84" s="11"/>
      <c r="B84" s="12"/>
      <c r="C84" s="12"/>
      <c r="D84" s="12"/>
      <c r="E84" s="12"/>
      <c r="F84" s="12"/>
      <c r="G84" s="12"/>
      <c r="M84" s="13"/>
      <c r="N84" s="13"/>
      <c r="O84" s="13"/>
    </row>
    <row r="85" spans="1:16" x14ac:dyDescent="0.25">
      <c r="A85" s="11"/>
      <c r="B85" s="12"/>
      <c r="C85" s="12"/>
      <c r="D85" s="12"/>
      <c r="E85" s="12"/>
      <c r="F85" s="12"/>
      <c r="G85" s="12"/>
      <c r="M85" s="13"/>
      <c r="N85" s="13"/>
      <c r="O85" s="13"/>
    </row>
    <row r="86" spans="1:16" x14ac:dyDescent="0.25">
      <c r="A86" s="11"/>
      <c r="B86" s="12"/>
      <c r="C86" s="12"/>
      <c r="D86" s="12"/>
      <c r="E86" s="12"/>
      <c r="F86" s="12"/>
      <c r="G86" s="12"/>
      <c r="M86" s="13"/>
      <c r="N86" s="13"/>
      <c r="O86" s="13"/>
    </row>
    <row r="87" spans="1:16" x14ac:dyDescent="0.25">
      <c r="A87" s="11"/>
      <c r="B87" s="12"/>
      <c r="C87" s="12"/>
      <c r="D87" s="12"/>
      <c r="E87" s="12"/>
      <c r="F87" s="12"/>
      <c r="G87" s="12"/>
      <c r="M87" s="13"/>
      <c r="N87" s="13"/>
      <c r="O87" s="13"/>
    </row>
    <row r="88" spans="1:16" x14ac:dyDescent="0.25">
      <c r="A88" s="11"/>
      <c r="B88" s="12"/>
      <c r="C88" s="12"/>
      <c r="D88" s="12"/>
      <c r="E88" s="12"/>
      <c r="F88" s="12"/>
      <c r="G88" s="12"/>
      <c r="M88" s="13"/>
      <c r="N88" s="13"/>
      <c r="O88" s="13"/>
    </row>
    <row r="89" spans="1:16" x14ac:dyDescent="0.25">
      <c r="A89" s="11"/>
      <c r="B89" s="12"/>
      <c r="C89" s="12"/>
      <c r="D89" s="12"/>
      <c r="E89" s="12"/>
      <c r="F89" s="12"/>
      <c r="G89" s="12"/>
      <c r="M89" s="13"/>
      <c r="N89" s="13"/>
      <c r="O89" s="13"/>
    </row>
    <row r="90" spans="1:16" x14ac:dyDescent="0.25">
      <c r="A90" s="11"/>
      <c r="B90" s="12"/>
      <c r="C90" s="12"/>
      <c r="D90" s="12"/>
      <c r="E90" s="12"/>
      <c r="F90" s="12"/>
      <c r="G90" s="12"/>
      <c r="M90" s="13"/>
      <c r="N90" s="13"/>
      <c r="O90" s="13"/>
    </row>
    <row r="91" spans="1:16" x14ac:dyDescent="0.25">
      <c r="A91" s="11"/>
      <c r="B91" s="12"/>
      <c r="C91" s="12"/>
      <c r="D91" s="12"/>
      <c r="E91" s="12"/>
      <c r="F91" s="12"/>
      <c r="G91" s="12"/>
      <c r="M91" s="13"/>
      <c r="N91" s="13"/>
      <c r="O91" s="13"/>
    </row>
    <row r="92" spans="1:16" x14ac:dyDescent="0.25">
      <c r="A92" s="11"/>
      <c r="B92" s="12"/>
      <c r="C92" s="12"/>
      <c r="D92" s="12"/>
      <c r="E92" s="12"/>
      <c r="F92" s="12"/>
      <c r="G92" s="12"/>
      <c r="M92" s="13"/>
      <c r="N92" s="13"/>
      <c r="O92" s="13"/>
    </row>
    <row r="93" spans="1:16" x14ac:dyDescent="0.25">
      <c r="A93" s="11"/>
      <c r="B93" s="12"/>
      <c r="C93" s="12"/>
      <c r="D93" s="12"/>
      <c r="E93" s="12"/>
      <c r="F93" s="12"/>
      <c r="G93" s="12"/>
      <c r="M93" s="13"/>
      <c r="N93" s="13"/>
      <c r="O93" s="13"/>
    </row>
    <row r="94" spans="1:16" x14ac:dyDescent="0.25">
      <c r="A94" s="11"/>
      <c r="B94" s="12"/>
      <c r="C94" s="12"/>
      <c r="D94" s="12"/>
      <c r="E94" s="12"/>
      <c r="F94" s="12"/>
      <c r="G94" s="12"/>
      <c r="M94" s="13"/>
      <c r="N94" s="13"/>
      <c r="O94" s="13"/>
    </row>
    <row r="95" spans="1:16" x14ac:dyDescent="0.25">
      <c r="A95" s="11"/>
      <c r="B95" s="12"/>
      <c r="C95" s="12"/>
      <c r="D95" s="12"/>
      <c r="E95" s="12"/>
      <c r="F95" s="12"/>
      <c r="G95" s="12"/>
      <c r="M95" s="13"/>
      <c r="N95" s="13"/>
      <c r="O95" s="13"/>
    </row>
    <row r="96" spans="1:16" x14ac:dyDescent="0.25">
      <c r="A96" s="11"/>
      <c r="B96" s="12"/>
      <c r="C96" s="12"/>
      <c r="D96" s="12"/>
      <c r="E96" s="12"/>
      <c r="F96" s="12"/>
      <c r="G96" s="12"/>
      <c r="M96" s="13"/>
      <c r="N96" s="13"/>
      <c r="O96" s="13"/>
    </row>
    <row r="97" spans="1:15" x14ac:dyDescent="0.25">
      <c r="A97" s="11"/>
      <c r="B97" s="12"/>
      <c r="C97" s="12"/>
      <c r="D97" s="12"/>
      <c r="E97" s="12"/>
      <c r="F97" s="12"/>
      <c r="G97" s="12"/>
      <c r="M97" s="13"/>
      <c r="N97" s="13"/>
      <c r="O97" s="13"/>
    </row>
    <row r="98" spans="1:15" x14ac:dyDescent="0.25">
      <c r="A98" s="11"/>
      <c r="B98" s="12"/>
      <c r="C98" s="12"/>
      <c r="D98" s="12"/>
      <c r="E98" s="12"/>
      <c r="F98" s="12"/>
      <c r="G98" s="12"/>
      <c r="M98" s="13"/>
      <c r="N98" s="13"/>
      <c r="O98" s="13"/>
    </row>
    <row r="99" spans="1:15" x14ac:dyDescent="0.25">
      <c r="A99" s="11"/>
      <c r="B99" s="12"/>
      <c r="C99" s="12"/>
      <c r="D99" s="12"/>
      <c r="E99" s="12"/>
      <c r="F99" s="12"/>
      <c r="G99" s="12"/>
      <c r="M99" s="13"/>
      <c r="N99" s="13"/>
      <c r="O99" s="13"/>
    </row>
    <row r="100" spans="1:15" x14ac:dyDescent="0.25">
      <c r="A100" s="11"/>
      <c r="B100" s="12"/>
      <c r="C100" s="12"/>
      <c r="D100" s="12"/>
      <c r="E100" s="12"/>
      <c r="F100" s="12"/>
      <c r="G100" s="12"/>
      <c r="M100" s="13"/>
      <c r="N100" s="13"/>
      <c r="O100" s="13"/>
    </row>
    <row r="101" spans="1:15" x14ac:dyDescent="0.25">
      <c r="A101" s="11"/>
      <c r="B101" s="12"/>
      <c r="C101" s="12"/>
      <c r="D101" s="12"/>
      <c r="E101" s="12"/>
      <c r="F101" s="12"/>
      <c r="G101" s="12"/>
      <c r="M101" s="13"/>
      <c r="N101" s="13"/>
      <c r="O101" s="13"/>
    </row>
    <row r="102" spans="1:15" x14ac:dyDescent="0.25">
      <c r="A102" s="11"/>
      <c r="B102" s="12"/>
      <c r="C102" s="12"/>
      <c r="D102" s="12"/>
      <c r="E102" s="12"/>
      <c r="F102" s="12"/>
      <c r="G102" s="12"/>
      <c r="M102" s="13"/>
      <c r="N102" s="13"/>
      <c r="O102" s="13"/>
    </row>
    <row r="103" spans="1:15" x14ac:dyDescent="0.25">
      <c r="A103" s="11"/>
      <c r="B103" s="12"/>
      <c r="C103" s="12"/>
      <c r="D103" s="12"/>
      <c r="E103" s="12"/>
      <c r="F103" s="12"/>
      <c r="G103" s="12"/>
      <c r="M103" s="13"/>
      <c r="N103" s="13"/>
      <c r="O103" s="13"/>
    </row>
    <row r="104" spans="1:15" x14ac:dyDescent="0.25">
      <c r="A104" s="11"/>
      <c r="B104" s="12"/>
      <c r="C104" s="12"/>
      <c r="D104" s="12"/>
      <c r="E104" s="12"/>
      <c r="F104" s="12"/>
      <c r="G104" s="12"/>
      <c r="M104" s="13"/>
      <c r="N104" s="13"/>
      <c r="O104" s="13"/>
    </row>
    <row r="105" spans="1:15" x14ac:dyDescent="0.25">
      <c r="A105" s="11"/>
      <c r="B105" s="12"/>
      <c r="C105" s="12"/>
      <c r="D105" s="12"/>
      <c r="E105" s="12"/>
      <c r="F105" s="12"/>
      <c r="G105" s="12"/>
      <c r="M105" s="13"/>
      <c r="N105" s="13"/>
      <c r="O105" s="13"/>
    </row>
    <row r="106" spans="1:15" x14ac:dyDescent="0.25">
      <c r="A106" s="11"/>
      <c r="B106" s="12"/>
      <c r="C106" s="12"/>
      <c r="D106" s="12"/>
      <c r="E106" s="12"/>
      <c r="F106" s="12"/>
      <c r="G106" s="12"/>
      <c r="M106" s="13"/>
      <c r="N106" s="13"/>
      <c r="O106" s="13"/>
    </row>
    <row r="107" spans="1:15" x14ac:dyDescent="0.25">
      <c r="A107" s="11"/>
      <c r="B107" s="12"/>
      <c r="C107" s="12"/>
      <c r="D107" s="12"/>
      <c r="E107" s="12"/>
      <c r="F107" s="12"/>
      <c r="G107" s="12"/>
      <c r="M107" s="13"/>
      <c r="N107" s="13"/>
      <c r="O107" s="13"/>
    </row>
    <row r="108" spans="1:15" x14ac:dyDescent="0.25">
      <c r="A108" s="11"/>
      <c r="B108" s="12"/>
      <c r="C108" s="12"/>
      <c r="D108" s="12"/>
      <c r="E108" s="12"/>
      <c r="F108" s="12"/>
      <c r="G108" s="12"/>
      <c r="M108" s="13"/>
      <c r="N108" s="13"/>
      <c r="O108" s="13"/>
    </row>
    <row r="109" spans="1:15" x14ac:dyDescent="0.25">
      <c r="A109" s="11"/>
      <c r="B109" s="12"/>
      <c r="C109" s="12"/>
      <c r="D109" s="12"/>
      <c r="E109" s="12"/>
      <c r="F109" s="12"/>
      <c r="G109" s="12"/>
      <c r="M109" s="13"/>
      <c r="N109" s="13"/>
      <c r="O109" s="13"/>
    </row>
    <row r="110" spans="1:15" x14ac:dyDescent="0.25">
      <c r="A110" s="11"/>
      <c r="B110" s="12"/>
      <c r="C110" s="12"/>
      <c r="D110" s="12"/>
      <c r="E110" s="12"/>
      <c r="F110" s="12"/>
      <c r="G110" s="12"/>
      <c r="M110" s="13"/>
      <c r="N110" s="13"/>
      <c r="O110" s="13"/>
    </row>
    <row r="111" spans="1:15" x14ac:dyDescent="0.25">
      <c r="A111" s="11"/>
      <c r="B111" s="12"/>
      <c r="C111" s="12"/>
      <c r="D111" s="12"/>
      <c r="E111" s="12"/>
      <c r="F111" s="12"/>
      <c r="G111" s="12"/>
      <c r="M111" s="13"/>
      <c r="N111" s="13"/>
      <c r="O111" s="13"/>
    </row>
    <row r="112" spans="1:15" x14ac:dyDescent="0.25">
      <c r="A112" s="11"/>
      <c r="B112" s="12"/>
      <c r="C112" s="12"/>
      <c r="D112" s="12"/>
      <c r="E112" s="12"/>
      <c r="F112" s="12"/>
      <c r="G112" s="12"/>
      <c r="M112" s="13"/>
      <c r="N112" s="13"/>
      <c r="O112" s="13"/>
    </row>
    <row r="113" spans="1:15" x14ac:dyDescent="0.25">
      <c r="A113" s="11"/>
      <c r="B113" s="12"/>
      <c r="C113" s="12"/>
      <c r="D113" s="12"/>
      <c r="E113" s="12"/>
      <c r="F113" s="12"/>
      <c r="G113" s="12"/>
      <c r="M113" s="13"/>
      <c r="N113" s="13"/>
      <c r="O113" s="13"/>
    </row>
    <row r="114" spans="1:15" x14ac:dyDescent="0.25">
      <c r="A114" s="11"/>
      <c r="B114" s="12"/>
      <c r="C114" s="12"/>
      <c r="D114" s="12"/>
      <c r="E114" s="12"/>
      <c r="F114" s="12"/>
      <c r="G114" s="12"/>
      <c r="M114" s="13"/>
      <c r="N114" s="13"/>
      <c r="O114" s="13"/>
    </row>
    <row r="115" spans="1:15" x14ac:dyDescent="0.25">
      <c r="A115" s="11"/>
      <c r="B115" s="12"/>
      <c r="C115" s="12"/>
      <c r="D115" s="12"/>
      <c r="E115" s="12"/>
      <c r="F115" s="12"/>
      <c r="G115" s="12"/>
      <c r="M115" s="13"/>
      <c r="N115" s="13"/>
      <c r="O115" s="13"/>
    </row>
    <row r="116" spans="1:15" x14ac:dyDescent="0.25">
      <c r="A116" s="11"/>
      <c r="B116" s="12"/>
      <c r="C116" s="12"/>
      <c r="D116" s="12"/>
      <c r="E116" s="12"/>
      <c r="F116" s="12"/>
      <c r="G116" s="12"/>
      <c r="M116" s="13"/>
      <c r="N116" s="13"/>
      <c r="O116" s="13"/>
    </row>
    <row r="117" spans="1:15" x14ac:dyDescent="0.25">
      <c r="A117" s="11"/>
      <c r="B117" s="12"/>
      <c r="C117" s="12"/>
      <c r="D117" s="12"/>
      <c r="E117" s="12"/>
      <c r="F117" s="12"/>
      <c r="G117" s="12"/>
      <c r="M117" s="13"/>
      <c r="N117" s="13"/>
      <c r="O117" s="13"/>
    </row>
    <row r="118" spans="1:15" x14ac:dyDescent="0.25">
      <c r="A118" s="11"/>
      <c r="B118" s="12"/>
      <c r="C118" s="12"/>
      <c r="D118" s="12"/>
      <c r="E118" s="12"/>
      <c r="F118" s="12"/>
      <c r="G118" s="12"/>
      <c r="M118" s="13"/>
      <c r="N118" s="13"/>
      <c r="O118" s="13"/>
    </row>
    <row r="119" spans="1:15" x14ac:dyDescent="0.25">
      <c r="A119" s="11"/>
      <c r="B119" s="12"/>
      <c r="C119" s="12"/>
      <c r="D119" s="12"/>
      <c r="E119" s="12"/>
      <c r="F119" s="12"/>
      <c r="G119" s="12"/>
      <c r="M119" s="13"/>
      <c r="N119" s="13"/>
      <c r="O119" s="13"/>
    </row>
    <row r="120" spans="1:15" x14ac:dyDescent="0.25">
      <c r="A120" s="11"/>
      <c r="B120" s="12"/>
      <c r="C120" s="12"/>
      <c r="D120" s="12"/>
      <c r="E120" s="12"/>
      <c r="F120" s="12"/>
      <c r="G120" s="12"/>
      <c r="M120" s="13"/>
      <c r="N120" s="13"/>
      <c r="O120" s="13"/>
    </row>
    <row r="121" spans="1:15" x14ac:dyDescent="0.25">
      <c r="A121" s="11"/>
      <c r="B121" s="12"/>
      <c r="C121" s="12"/>
      <c r="D121" s="12"/>
      <c r="E121" s="12"/>
      <c r="F121" s="12"/>
      <c r="G121" s="12"/>
      <c r="M121" s="13"/>
      <c r="N121" s="13"/>
      <c r="O121" s="13"/>
    </row>
    <row r="122" spans="1:15" x14ac:dyDescent="0.25">
      <c r="A122" s="11"/>
      <c r="B122" s="12"/>
      <c r="C122" s="12"/>
      <c r="D122" s="12"/>
      <c r="E122" s="12"/>
      <c r="F122" s="12"/>
      <c r="G122" s="12"/>
      <c r="M122" s="13"/>
      <c r="N122" s="13"/>
      <c r="O122" s="13"/>
    </row>
    <row r="123" spans="1:15" x14ac:dyDescent="0.25">
      <c r="A123" s="11"/>
      <c r="B123" s="12"/>
      <c r="C123" s="12"/>
      <c r="D123" s="12"/>
      <c r="E123" s="12"/>
      <c r="F123" s="12"/>
      <c r="G123" s="12"/>
      <c r="M123" s="13"/>
      <c r="N123" s="13"/>
      <c r="O123" s="13"/>
    </row>
    <row r="124" spans="1:15" x14ac:dyDescent="0.25">
      <c r="A124" s="11"/>
      <c r="B124" s="12"/>
      <c r="C124" s="12"/>
      <c r="D124" s="12"/>
      <c r="E124" s="12"/>
      <c r="F124" s="12"/>
      <c r="G124" s="12"/>
      <c r="M124" s="13"/>
      <c r="N124" s="13"/>
      <c r="O124" s="13"/>
    </row>
    <row r="125" spans="1:15" x14ac:dyDescent="0.25">
      <c r="A125" s="11"/>
      <c r="B125" s="12"/>
      <c r="C125" s="12"/>
      <c r="D125" s="12"/>
      <c r="E125" s="12"/>
      <c r="F125" s="12"/>
      <c r="G125" s="12"/>
      <c r="M125" s="13"/>
      <c r="N125" s="13"/>
      <c r="O125" s="13"/>
    </row>
    <row r="126" spans="1:15" x14ac:dyDescent="0.25">
      <c r="A126" s="11"/>
      <c r="B126" s="12"/>
      <c r="C126" s="12"/>
      <c r="D126" s="12"/>
      <c r="E126" s="12"/>
      <c r="F126" s="12"/>
      <c r="G126" s="12"/>
      <c r="M126" s="13"/>
      <c r="N126" s="13"/>
      <c r="O126" s="13"/>
    </row>
    <row r="127" spans="1:15" x14ac:dyDescent="0.25">
      <c r="A127" s="11"/>
      <c r="B127" s="12"/>
      <c r="C127" s="12"/>
      <c r="D127" s="12"/>
      <c r="E127" s="12"/>
      <c r="F127" s="12"/>
      <c r="G127" s="12"/>
      <c r="M127" s="13"/>
      <c r="N127" s="13"/>
      <c r="O127" s="13"/>
    </row>
    <row r="128" spans="1:15" x14ac:dyDescent="0.25">
      <c r="A128" s="11"/>
      <c r="B128" s="12"/>
      <c r="C128" s="12"/>
      <c r="D128" s="12"/>
      <c r="E128" s="12"/>
      <c r="F128" s="12"/>
      <c r="G128" s="12"/>
      <c r="M128" s="13"/>
      <c r="N128" s="13"/>
      <c r="O128" s="13"/>
    </row>
    <row r="129" spans="1:15" x14ac:dyDescent="0.25">
      <c r="A129" s="11"/>
      <c r="B129" s="12"/>
      <c r="C129" s="12"/>
      <c r="D129" s="12"/>
      <c r="E129" s="12"/>
      <c r="F129" s="12"/>
      <c r="G129" s="12"/>
      <c r="M129" s="13"/>
      <c r="N129" s="13"/>
      <c r="O129" s="13"/>
    </row>
    <row r="130" spans="1:15" x14ac:dyDescent="0.25">
      <c r="A130" s="11"/>
      <c r="B130" s="12"/>
      <c r="C130" s="12"/>
      <c r="D130" s="12"/>
      <c r="E130" s="12"/>
      <c r="F130" s="12"/>
      <c r="G130" s="12"/>
      <c r="M130" s="13"/>
      <c r="N130" s="13"/>
      <c r="O130" s="13"/>
    </row>
    <row r="131" spans="1:15" x14ac:dyDescent="0.25">
      <c r="A131" s="11"/>
      <c r="B131" s="12"/>
      <c r="C131" s="12"/>
      <c r="D131" s="12"/>
      <c r="E131" s="12"/>
      <c r="F131" s="12"/>
      <c r="G131" s="12"/>
      <c r="M131" s="13"/>
      <c r="N131" s="13"/>
      <c r="O131" s="13"/>
    </row>
    <row r="132" spans="1:15" x14ac:dyDescent="0.25">
      <c r="A132" s="11"/>
      <c r="B132" s="12"/>
      <c r="C132" s="12"/>
      <c r="D132" s="12"/>
      <c r="E132" s="12"/>
      <c r="F132" s="12"/>
      <c r="G132" s="12"/>
      <c r="M132" s="13"/>
      <c r="N132" s="13"/>
      <c r="O132" s="13"/>
    </row>
    <row r="133" spans="1:15" x14ac:dyDescent="0.25">
      <c r="A133" s="11"/>
      <c r="B133" s="12"/>
      <c r="C133" s="12"/>
      <c r="D133" s="12"/>
      <c r="E133" s="12"/>
      <c r="F133" s="12"/>
      <c r="G133" s="12"/>
      <c r="M133" s="13"/>
      <c r="N133" s="13"/>
      <c r="O133" s="13"/>
    </row>
    <row r="134" spans="1:15" x14ac:dyDescent="0.25">
      <c r="A134" s="11"/>
      <c r="B134" s="12"/>
      <c r="C134" s="12"/>
      <c r="D134" s="12"/>
      <c r="E134" s="12"/>
      <c r="F134" s="12"/>
      <c r="G134" s="12"/>
      <c r="M134" s="13"/>
      <c r="N134" s="13"/>
      <c r="O134" s="13"/>
    </row>
    <row r="135" spans="1:15" x14ac:dyDescent="0.25">
      <c r="A135" s="11"/>
      <c r="B135" s="12"/>
      <c r="C135" s="12"/>
      <c r="D135" s="12"/>
      <c r="E135" s="12"/>
      <c r="F135" s="12"/>
      <c r="G135" s="12"/>
      <c r="M135" s="13"/>
      <c r="N135" s="13"/>
      <c r="O135" s="13"/>
    </row>
    <row r="136" spans="1:15" x14ac:dyDescent="0.25">
      <c r="A136" s="11"/>
      <c r="B136" s="12"/>
      <c r="C136" s="12"/>
      <c r="D136" s="12"/>
      <c r="E136" s="12"/>
      <c r="F136" s="12"/>
      <c r="G136" s="12"/>
      <c r="M136" s="13"/>
      <c r="N136" s="13"/>
      <c r="O136" s="13"/>
    </row>
    <row r="137" spans="1:15" x14ac:dyDescent="0.25">
      <c r="A137" s="11"/>
      <c r="B137" s="12"/>
      <c r="C137" s="12"/>
      <c r="D137" s="12"/>
      <c r="E137" s="12"/>
      <c r="F137" s="12"/>
      <c r="G137" s="12"/>
      <c r="M137" s="13"/>
      <c r="N137" s="13"/>
      <c r="O137" s="13"/>
    </row>
    <row r="138" spans="1:15" x14ac:dyDescent="0.25">
      <c r="A138" s="11"/>
      <c r="B138" s="12"/>
      <c r="C138" s="12"/>
      <c r="D138" s="12"/>
      <c r="E138" s="12"/>
      <c r="F138" s="12"/>
      <c r="G138" s="12"/>
      <c r="M138" s="13"/>
      <c r="N138" s="13"/>
      <c r="O138" s="13"/>
    </row>
    <row r="139" spans="1:15" x14ac:dyDescent="0.25">
      <c r="A139" s="11"/>
      <c r="B139" s="12"/>
      <c r="C139" s="12"/>
      <c r="D139" s="12"/>
      <c r="E139" s="12"/>
      <c r="F139" s="12"/>
      <c r="G139" s="12"/>
      <c r="M139" s="13"/>
      <c r="N139" s="13"/>
      <c r="O139" s="13"/>
    </row>
    <row r="140" spans="1:15" x14ac:dyDescent="0.25">
      <c r="A140" s="11"/>
      <c r="B140" s="12"/>
      <c r="C140" s="12"/>
      <c r="D140" s="12"/>
      <c r="E140" s="12"/>
      <c r="F140" s="12"/>
      <c r="G140" s="12"/>
      <c r="M140" s="13"/>
      <c r="N140" s="13"/>
      <c r="O140" s="13"/>
    </row>
    <row r="141" spans="1:15" x14ac:dyDescent="0.25">
      <c r="A141" s="11"/>
      <c r="B141" s="12"/>
      <c r="C141" s="12"/>
      <c r="D141" s="12"/>
      <c r="E141" s="12"/>
      <c r="F141" s="12"/>
      <c r="G141" s="12"/>
      <c r="M141" s="13"/>
      <c r="N141" s="13"/>
      <c r="O141" s="13"/>
    </row>
    <row r="142" spans="1:15" x14ac:dyDescent="0.25">
      <c r="A142" s="11"/>
      <c r="B142" s="12"/>
      <c r="C142" s="12"/>
      <c r="D142" s="12"/>
      <c r="E142" s="12"/>
      <c r="F142" s="12"/>
      <c r="G142" s="12"/>
      <c r="M142" s="13"/>
      <c r="N142" s="13"/>
      <c r="O142" s="13"/>
    </row>
    <row r="143" spans="1:15" x14ac:dyDescent="0.25">
      <c r="A143" s="11"/>
      <c r="B143" s="12"/>
      <c r="C143" s="12"/>
      <c r="D143" s="12"/>
      <c r="E143" s="12"/>
      <c r="F143" s="12"/>
      <c r="G143" s="12"/>
      <c r="M143" s="13"/>
      <c r="N143" s="13"/>
      <c r="O143" s="13"/>
    </row>
    <row r="144" spans="1:15" x14ac:dyDescent="0.25">
      <c r="A144" s="11"/>
      <c r="B144" s="12"/>
      <c r="C144" s="12"/>
      <c r="D144" s="12"/>
      <c r="E144" s="12"/>
      <c r="F144" s="12"/>
      <c r="G144" s="12"/>
      <c r="M144" s="13"/>
      <c r="N144" s="13"/>
      <c r="O144" s="13"/>
    </row>
    <row r="145" spans="1:15" x14ac:dyDescent="0.25">
      <c r="A145" s="11"/>
      <c r="B145" s="12"/>
      <c r="C145" s="12"/>
      <c r="D145" s="12"/>
      <c r="E145" s="12"/>
      <c r="F145" s="12"/>
      <c r="G145" s="12"/>
      <c r="M145" s="13"/>
      <c r="N145" s="13"/>
      <c r="O145" s="13"/>
    </row>
    <row r="146" spans="1:15" x14ac:dyDescent="0.25">
      <c r="A146" s="11"/>
      <c r="B146" s="12"/>
      <c r="C146" s="12"/>
      <c r="D146" s="12"/>
      <c r="E146" s="12"/>
      <c r="F146" s="12"/>
      <c r="G146" s="12"/>
      <c r="M146" s="13"/>
      <c r="N146" s="13"/>
      <c r="O146" s="13"/>
    </row>
    <row r="147" spans="1:15" x14ac:dyDescent="0.25">
      <c r="A147" s="11"/>
      <c r="B147" s="12"/>
      <c r="C147" s="12"/>
      <c r="D147" s="12"/>
      <c r="E147" s="12"/>
      <c r="F147" s="12"/>
      <c r="G147" s="12"/>
      <c r="L147" s="18"/>
      <c r="M147" s="13"/>
      <c r="N147" s="13"/>
      <c r="O147" s="13"/>
    </row>
    <row r="148" spans="1:15" x14ac:dyDescent="0.25">
      <c r="A148" s="11"/>
      <c r="B148" s="12"/>
      <c r="C148" s="12"/>
      <c r="D148" s="12"/>
      <c r="E148" s="12"/>
      <c r="F148" s="12"/>
      <c r="G148" s="12"/>
      <c r="L148" s="18"/>
      <c r="M148" s="13"/>
      <c r="N148" s="13"/>
      <c r="O148" s="13"/>
    </row>
    <row r="149" spans="1:15" x14ac:dyDescent="0.25">
      <c r="A149" s="11"/>
      <c r="B149" s="12"/>
      <c r="C149" s="12"/>
      <c r="D149" s="12"/>
      <c r="E149" s="12"/>
      <c r="F149" s="12"/>
      <c r="G149" s="12"/>
      <c r="L149" s="18"/>
      <c r="M149" s="13"/>
      <c r="N149" s="13"/>
      <c r="O149" s="13"/>
    </row>
    <row r="150" spans="1:15" x14ac:dyDescent="0.25">
      <c r="A150" s="11"/>
      <c r="B150" s="12"/>
      <c r="C150" s="12"/>
      <c r="D150" s="12"/>
      <c r="E150" s="12"/>
      <c r="F150" s="12"/>
      <c r="G150" s="12"/>
      <c r="L150" s="18"/>
      <c r="M150" s="13"/>
      <c r="N150" s="13"/>
      <c r="O150" s="13"/>
    </row>
    <row r="151" spans="1:15" x14ac:dyDescent="0.25">
      <c r="A151" s="11"/>
      <c r="B151" s="12"/>
      <c r="C151" s="12"/>
      <c r="D151" s="12"/>
      <c r="E151" s="12"/>
      <c r="F151" s="12"/>
      <c r="G151" s="12"/>
      <c r="L151" s="18"/>
      <c r="M151" s="13"/>
      <c r="N151" s="13"/>
      <c r="O151" s="13"/>
    </row>
    <row r="152" spans="1:15" x14ac:dyDescent="0.25">
      <c r="A152" s="11"/>
      <c r="B152" s="12"/>
      <c r="C152" s="12"/>
      <c r="D152" s="12"/>
      <c r="E152" s="12"/>
      <c r="F152" s="12"/>
      <c r="G152" s="12"/>
      <c r="L152" s="18"/>
      <c r="M152" s="13"/>
      <c r="N152" s="13"/>
      <c r="O152" s="13"/>
    </row>
    <row r="153" spans="1:15" x14ac:dyDescent="0.25">
      <c r="A153" s="11"/>
      <c r="B153" s="12"/>
      <c r="C153" s="12"/>
      <c r="D153" s="12"/>
      <c r="E153" s="12"/>
      <c r="F153" s="12"/>
      <c r="G153" s="12"/>
      <c r="L153" s="18"/>
      <c r="M153" s="13"/>
      <c r="N153" s="13"/>
      <c r="O153" s="13"/>
    </row>
    <row r="154" spans="1:15" x14ac:dyDescent="0.25">
      <c r="A154" s="11"/>
      <c r="B154" s="12"/>
      <c r="C154" s="12"/>
      <c r="D154" s="12"/>
      <c r="E154" s="12"/>
      <c r="F154" s="12"/>
      <c r="G154" s="12"/>
      <c r="L154" s="18"/>
      <c r="M154" s="13"/>
      <c r="N154" s="13"/>
      <c r="O154" s="13"/>
    </row>
    <row r="155" spans="1:15" x14ac:dyDescent="0.25">
      <c r="A155" s="11"/>
      <c r="B155" s="12"/>
      <c r="C155" s="12"/>
      <c r="D155" s="12"/>
      <c r="E155" s="12"/>
      <c r="F155" s="12"/>
      <c r="G155" s="12"/>
      <c r="L155" s="18"/>
      <c r="M155" s="13"/>
      <c r="N155" s="13"/>
      <c r="O155" s="13"/>
    </row>
    <row r="156" spans="1:15" x14ac:dyDescent="0.25">
      <c r="A156" s="11"/>
      <c r="B156" s="12"/>
      <c r="C156" s="12"/>
      <c r="D156" s="12"/>
      <c r="E156" s="12"/>
      <c r="F156" s="12"/>
      <c r="G156" s="12"/>
      <c r="L156" s="18"/>
      <c r="M156" s="13"/>
      <c r="N156" s="13"/>
      <c r="O156" s="13"/>
    </row>
    <row r="157" spans="1:15" x14ac:dyDescent="0.25">
      <c r="A157" s="11"/>
      <c r="B157" s="12"/>
      <c r="C157" s="12"/>
      <c r="D157" s="12"/>
      <c r="E157" s="12"/>
      <c r="F157" s="12"/>
      <c r="G157" s="12"/>
      <c r="L157" s="18"/>
      <c r="M157" s="13"/>
      <c r="N157" s="13"/>
      <c r="O157" s="13"/>
    </row>
    <row r="158" spans="1:15" x14ac:dyDescent="0.25">
      <c r="A158" s="11"/>
      <c r="B158" s="12"/>
      <c r="C158" s="12"/>
      <c r="D158" s="12"/>
      <c r="E158" s="12"/>
      <c r="F158" s="12"/>
      <c r="G158" s="12"/>
      <c r="L158" s="18"/>
      <c r="M158" s="13"/>
      <c r="N158" s="13"/>
      <c r="O158" s="13"/>
    </row>
    <row r="159" spans="1:15" x14ac:dyDescent="0.25">
      <c r="A159" s="11"/>
      <c r="B159" s="12"/>
      <c r="C159" s="12"/>
      <c r="D159" s="12"/>
      <c r="E159" s="12"/>
      <c r="F159" s="12"/>
      <c r="G159" s="12"/>
      <c r="L159" s="18"/>
      <c r="M159" s="13"/>
      <c r="N159" s="13"/>
      <c r="O159" s="13"/>
    </row>
    <row r="160" spans="1:15" x14ac:dyDescent="0.25">
      <c r="A160" s="11"/>
      <c r="B160" s="12"/>
      <c r="C160" s="12"/>
      <c r="D160" s="12"/>
      <c r="E160" s="12"/>
      <c r="F160" s="12"/>
      <c r="G160" s="12"/>
      <c r="L160" s="18"/>
      <c r="M160" s="13"/>
      <c r="N160" s="13"/>
      <c r="O160" s="13"/>
    </row>
    <row r="161" spans="1:15" x14ac:dyDescent="0.25">
      <c r="A161" s="11"/>
      <c r="B161" s="12"/>
      <c r="C161" s="12"/>
      <c r="D161" s="12"/>
      <c r="E161" s="12"/>
      <c r="F161" s="12"/>
      <c r="G161" s="12"/>
      <c r="L161" s="18"/>
      <c r="M161" s="13"/>
      <c r="N161" s="13"/>
      <c r="O161" s="13"/>
    </row>
    <row r="162" spans="1:15" x14ac:dyDescent="0.25">
      <c r="A162" s="11"/>
      <c r="B162" s="12"/>
      <c r="C162" s="12"/>
      <c r="D162" s="12"/>
      <c r="E162" s="12"/>
      <c r="F162" s="12"/>
      <c r="G162" s="12"/>
      <c r="L162" s="18"/>
      <c r="M162" s="13"/>
      <c r="N162" s="13"/>
      <c r="O162" s="13"/>
    </row>
    <row r="163" spans="1:15" x14ac:dyDescent="0.25">
      <c r="A163" s="11"/>
      <c r="B163" s="12"/>
      <c r="C163" s="12"/>
      <c r="D163" s="12"/>
      <c r="E163" s="12"/>
      <c r="F163" s="12"/>
      <c r="G163" s="12"/>
      <c r="L163" s="18"/>
      <c r="M163" s="13"/>
      <c r="N163" s="13"/>
      <c r="O163" s="13"/>
    </row>
    <row r="164" spans="1:15" x14ac:dyDescent="0.25">
      <c r="A164" s="11"/>
      <c r="B164" s="12"/>
      <c r="C164" s="12"/>
      <c r="D164" s="12"/>
      <c r="E164" s="12"/>
      <c r="F164" s="12"/>
      <c r="G164" s="12"/>
      <c r="L164" s="18"/>
      <c r="M164" s="13"/>
      <c r="N164" s="13"/>
      <c r="O164" s="13"/>
    </row>
    <row r="165" spans="1:15" x14ac:dyDescent="0.25">
      <c r="A165" s="11"/>
      <c r="B165" s="12"/>
      <c r="C165" s="12"/>
      <c r="D165" s="12"/>
      <c r="E165" s="12"/>
      <c r="F165" s="12"/>
      <c r="G165" s="12"/>
      <c r="L165" s="18"/>
      <c r="M165" s="13"/>
      <c r="N165" s="13"/>
      <c r="O165" s="13"/>
    </row>
    <row r="166" spans="1:15" x14ac:dyDescent="0.25">
      <c r="A166" s="11"/>
      <c r="B166" s="12"/>
      <c r="C166" s="12"/>
      <c r="D166" s="12"/>
      <c r="E166" s="12"/>
      <c r="F166" s="12"/>
      <c r="G166" s="12"/>
      <c r="L166" s="18"/>
      <c r="M166" s="13"/>
      <c r="N166" s="13"/>
      <c r="O166" s="13"/>
    </row>
    <row r="167" spans="1:15" x14ac:dyDescent="0.25">
      <c r="A167" s="11"/>
      <c r="B167" s="12"/>
      <c r="C167" s="12"/>
      <c r="D167" s="12"/>
      <c r="E167" s="12"/>
      <c r="F167" s="12"/>
      <c r="G167" s="12"/>
      <c r="L167" s="18"/>
      <c r="M167" s="13"/>
      <c r="N167" s="13"/>
      <c r="O167" s="13"/>
    </row>
    <row r="168" spans="1:15" x14ac:dyDescent="0.25">
      <c r="A168" s="11"/>
      <c r="B168" s="12"/>
      <c r="C168" s="12"/>
      <c r="D168" s="12"/>
      <c r="E168" s="12"/>
      <c r="F168" s="12"/>
      <c r="G168" s="12"/>
      <c r="L168" s="18"/>
      <c r="M168" s="13"/>
      <c r="N168" s="13"/>
      <c r="O168" s="13"/>
    </row>
    <row r="169" spans="1:15" x14ac:dyDescent="0.25">
      <c r="A169" s="11"/>
      <c r="B169" s="12"/>
      <c r="C169" s="12"/>
      <c r="D169" s="12"/>
      <c r="E169" s="12"/>
      <c r="F169" s="12"/>
      <c r="G169" s="12"/>
      <c r="L169" s="18"/>
      <c r="M169" s="13"/>
      <c r="N169" s="13"/>
      <c r="O169" s="13"/>
    </row>
    <row r="170" spans="1:15" x14ac:dyDescent="0.25">
      <c r="A170" s="11"/>
      <c r="B170" s="12"/>
      <c r="C170" s="12"/>
      <c r="D170" s="12"/>
      <c r="E170" s="12"/>
      <c r="F170" s="12"/>
      <c r="G170" s="12"/>
      <c r="L170" s="18"/>
      <c r="M170" s="13"/>
      <c r="N170" s="13"/>
      <c r="O170" s="13"/>
    </row>
    <row r="171" spans="1:15" x14ac:dyDescent="0.25">
      <c r="A171" s="11"/>
      <c r="B171" s="12"/>
      <c r="C171" s="12"/>
      <c r="D171" s="12"/>
      <c r="E171" s="12"/>
      <c r="F171" s="12"/>
      <c r="G171" s="12"/>
      <c r="L171" s="18"/>
      <c r="M171" s="13"/>
      <c r="N171" s="13"/>
      <c r="O171" s="13"/>
    </row>
    <row r="172" spans="1:15" x14ac:dyDescent="0.25">
      <c r="A172" s="11"/>
      <c r="B172" s="12"/>
      <c r="C172" s="12"/>
      <c r="D172" s="12"/>
      <c r="E172" s="12"/>
      <c r="F172" s="12"/>
      <c r="G172" s="12"/>
      <c r="L172" s="18"/>
      <c r="M172" s="13"/>
      <c r="N172" s="13"/>
      <c r="O172" s="13"/>
    </row>
    <row r="173" spans="1:15" x14ac:dyDescent="0.25">
      <c r="A173" s="11"/>
      <c r="B173" s="12"/>
      <c r="C173" s="12"/>
      <c r="D173" s="12"/>
      <c r="E173" s="12"/>
      <c r="F173" s="12"/>
      <c r="G173" s="12"/>
      <c r="L173" s="18"/>
      <c r="M173" s="13"/>
      <c r="N173" s="13"/>
      <c r="O173" s="13"/>
    </row>
    <row r="174" spans="1:15" x14ac:dyDescent="0.25">
      <c r="A174" s="11"/>
      <c r="B174" s="12"/>
      <c r="C174" s="12"/>
      <c r="D174" s="12"/>
      <c r="E174" s="12"/>
      <c r="F174" s="12"/>
      <c r="G174" s="12"/>
      <c r="L174" s="18"/>
      <c r="M174" s="13"/>
      <c r="N174" s="13"/>
      <c r="O174" s="13"/>
    </row>
    <row r="175" spans="1:15" x14ac:dyDescent="0.25">
      <c r="A175" s="11"/>
      <c r="B175" s="12"/>
      <c r="C175" s="12"/>
      <c r="D175" s="12"/>
      <c r="E175" s="12"/>
      <c r="F175" s="12"/>
      <c r="G175" s="12"/>
      <c r="L175" s="18"/>
      <c r="M175" s="13"/>
      <c r="N175" s="13"/>
      <c r="O175" s="13"/>
    </row>
    <row r="176" spans="1:15" x14ac:dyDescent="0.25">
      <c r="A176" s="11"/>
      <c r="B176" s="12"/>
      <c r="C176" s="12"/>
      <c r="D176" s="12"/>
      <c r="E176" s="12"/>
      <c r="F176" s="12"/>
      <c r="G176" s="12"/>
      <c r="L176" s="18"/>
      <c r="M176" s="13"/>
      <c r="N176" s="13"/>
      <c r="O176" s="13"/>
    </row>
    <row r="177" spans="1:15" x14ac:dyDescent="0.25">
      <c r="A177" s="11"/>
      <c r="B177" s="12"/>
      <c r="C177" s="12"/>
      <c r="D177" s="12"/>
      <c r="E177" s="12"/>
      <c r="F177" s="12"/>
      <c r="G177" s="12"/>
      <c r="L177" s="18"/>
      <c r="M177" s="13"/>
      <c r="N177" s="13"/>
      <c r="O177" s="13"/>
    </row>
    <row r="178" spans="1:15" x14ac:dyDescent="0.25">
      <c r="A178" s="11"/>
      <c r="B178" s="12"/>
      <c r="C178" s="12"/>
      <c r="D178" s="12"/>
      <c r="E178" s="12"/>
      <c r="F178" s="12"/>
      <c r="G178" s="12"/>
      <c r="L178" s="18"/>
      <c r="M178" s="13"/>
      <c r="N178" s="13"/>
      <c r="O178" s="13"/>
    </row>
    <row r="179" spans="1:15" x14ac:dyDescent="0.25">
      <c r="A179" s="11"/>
      <c r="B179" s="12"/>
      <c r="C179" s="12"/>
      <c r="D179" s="12"/>
      <c r="E179" s="12"/>
      <c r="F179" s="12"/>
      <c r="G179" s="12"/>
      <c r="L179" s="18"/>
      <c r="M179" s="13"/>
      <c r="N179" s="13"/>
      <c r="O179" s="13"/>
    </row>
    <row r="180" spans="1:15" x14ac:dyDescent="0.25">
      <c r="A180" s="11"/>
      <c r="B180" s="12"/>
      <c r="C180" s="12"/>
      <c r="D180" s="12"/>
      <c r="E180" s="12"/>
      <c r="F180" s="12"/>
      <c r="G180" s="12"/>
      <c r="L180" s="18"/>
      <c r="M180" s="13"/>
      <c r="N180" s="13"/>
      <c r="O180" s="13"/>
    </row>
    <row r="181" spans="1:15" x14ac:dyDescent="0.25">
      <c r="A181" s="11"/>
      <c r="B181" s="12"/>
      <c r="C181" s="12"/>
      <c r="D181" s="12"/>
      <c r="E181" s="12"/>
      <c r="F181" s="12"/>
      <c r="G181" s="12"/>
      <c r="L181" s="18"/>
      <c r="M181" s="13"/>
      <c r="N181" s="13"/>
      <c r="O181" s="13"/>
    </row>
    <row r="182" spans="1:15" x14ac:dyDescent="0.25">
      <c r="A182" s="11"/>
      <c r="B182" s="12"/>
      <c r="C182" s="12"/>
      <c r="D182" s="12"/>
      <c r="E182" s="12"/>
      <c r="F182" s="12"/>
      <c r="G182" s="12"/>
      <c r="L182" s="18"/>
      <c r="M182" s="13"/>
      <c r="N182" s="13"/>
      <c r="O182" s="13"/>
    </row>
    <row r="183" spans="1:15" x14ac:dyDescent="0.25">
      <c r="A183" s="11"/>
      <c r="B183" s="12"/>
      <c r="C183" s="12"/>
      <c r="D183" s="12"/>
      <c r="E183" s="12"/>
      <c r="F183" s="12"/>
      <c r="G183" s="12"/>
      <c r="L183" s="18"/>
      <c r="M183" s="13"/>
      <c r="N183" s="13"/>
      <c r="O183" s="13"/>
    </row>
    <row r="184" spans="1:15" x14ac:dyDescent="0.25">
      <c r="A184" s="11"/>
      <c r="B184" s="12"/>
      <c r="C184" s="12"/>
      <c r="D184" s="12"/>
      <c r="E184" s="12"/>
      <c r="F184" s="12"/>
      <c r="G184" s="12"/>
      <c r="L184" s="18"/>
      <c r="M184" s="13"/>
      <c r="N184" s="13"/>
      <c r="O184" s="13"/>
    </row>
    <row r="185" spans="1:15" x14ac:dyDescent="0.25">
      <c r="A185" s="11"/>
      <c r="B185" s="12"/>
      <c r="C185" s="12"/>
      <c r="D185" s="12"/>
      <c r="E185" s="12"/>
      <c r="F185" s="12"/>
      <c r="G185" s="12"/>
      <c r="L185" s="18"/>
      <c r="M185" s="13"/>
      <c r="N185" s="13"/>
      <c r="O185" s="13"/>
    </row>
    <row r="186" spans="1:15" x14ac:dyDescent="0.25">
      <c r="A186" s="11"/>
      <c r="B186" s="12"/>
      <c r="C186" s="12"/>
      <c r="D186" s="12"/>
      <c r="E186" s="12"/>
      <c r="F186" s="12"/>
      <c r="G186" s="12"/>
      <c r="L186" s="18"/>
      <c r="M186" s="13"/>
      <c r="N186" s="13"/>
      <c r="O186" s="13"/>
    </row>
    <row r="187" spans="1:15" x14ac:dyDescent="0.25">
      <c r="A187" s="11"/>
      <c r="B187" s="12"/>
      <c r="C187" s="12"/>
      <c r="D187" s="12"/>
      <c r="E187" s="12"/>
      <c r="F187" s="12"/>
      <c r="G187" s="12"/>
      <c r="L187" s="18"/>
      <c r="M187" s="13"/>
      <c r="N187" s="13"/>
      <c r="O187" s="13"/>
    </row>
    <row r="188" spans="1:15" x14ac:dyDescent="0.25">
      <c r="A188" s="11"/>
      <c r="B188" s="12"/>
      <c r="C188" s="12"/>
      <c r="D188" s="12"/>
      <c r="E188" s="12"/>
      <c r="F188" s="12"/>
      <c r="G188" s="12"/>
      <c r="L188" s="18"/>
      <c r="M188" s="13"/>
      <c r="N188" s="13"/>
      <c r="O188" s="13"/>
    </row>
    <row r="189" spans="1:15" x14ac:dyDescent="0.25">
      <c r="A189" s="11"/>
      <c r="B189" s="12"/>
      <c r="C189" s="12"/>
      <c r="D189" s="12"/>
      <c r="E189" s="12"/>
      <c r="F189" s="12"/>
      <c r="G189" s="12"/>
      <c r="L189" s="18"/>
      <c r="M189" s="13"/>
      <c r="N189" s="13"/>
      <c r="O189" s="13"/>
    </row>
    <row r="190" spans="1:15" x14ac:dyDescent="0.25">
      <c r="A190" s="11"/>
      <c r="B190" s="12"/>
      <c r="C190" s="12"/>
      <c r="D190" s="12"/>
      <c r="E190" s="12"/>
      <c r="F190" s="12"/>
      <c r="G190" s="12"/>
      <c r="L190" s="18"/>
      <c r="M190" s="13"/>
      <c r="N190" s="13"/>
      <c r="O190" s="13"/>
    </row>
    <row r="191" spans="1:15" x14ac:dyDescent="0.25">
      <c r="A191" s="11"/>
      <c r="B191" s="12"/>
      <c r="C191" s="12"/>
      <c r="D191" s="12"/>
      <c r="E191" s="12"/>
      <c r="F191" s="12"/>
      <c r="G191" s="12"/>
      <c r="L191" s="18"/>
      <c r="M191" s="13"/>
      <c r="N191" s="13"/>
      <c r="O191" s="13"/>
    </row>
    <row r="192" spans="1:15" x14ac:dyDescent="0.25">
      <c r="A192" s="11"/>
      <c r="B192" s="12"/>
      <c r="C192" s="12"/>
      <c r="D192" s="12"/>
      <c r="E192" s="12"/>
      <c r="F192" s="12"/>
      <c r="G192" s="12"/>
      <c r="L192" s="18"/>
      <c r="M192" s="13"/>
      <c r="N192" s="13"/>
      <c r="O192" s="13"/>
    </row>
    <row r="193" spans="1:15" x14ac:dyDescent="0.25">
      <c r="A193" s="11"/>
      <c r="B193" s="12"/>
      <c r="C193" s="12"/>
      <c r="D193" s="12"/>
      <c r="E193" s="12"/>
      <c r="F193" s="12"/>
      <c r="G193" s="12"/>
      <c r="L193" s="18"/>
      <c r="M193" s="13"/>
      <c r="N193" s="13"/>
      <c r="O193" s="13"/>
    </row>
    <row r="194" spans="1:15" x14ac:dyDescent="0.25">
      <c r="A194" s="11"/>
      <c r="B194" s="12"/>
      <c r="C194" s="12"/>
      <c r="D194" s="12"/>
      <c r="E194" s="12"/>
      <c r="F194" s="12"/>
      <c r="G194" s="12"/>
      <c r="L194" s="18"/>
      <c r="M194" s="13"/>
      <c r="N194" s="13"/>
      <c r="O194" s="13"/>
    </row>
    <row r="195" spans="1:15" x14ac:dyDescent="0.25">
      <c r="A195" s="11"/>
      <c r="B195" s="12"/>
      <c r="C195" s="12"/>
      <c r="D195" s="12"/>
      <c r="E195" s="12"/>
      <c r="F195" s="12"/>
      <c r="G195" s="12"/>
      <c r="L195" s="18"/>
      <c r="M195" s="13"/>
      <c r="N195" s="13"/>
      <c r="O195" s="13"/>
    </row>
    <row r="196" spans="1:15" x14ac:dyDescent="0.25">
      <c r="A196" s="11"/>
      <c r="B196" s="12"/>
      <c r="C196" s="12"/>
      <c r="D196" s="12"/>
      <c r="E196" s="12"/>
      <c r="F196" s="12"/>
      <c r="G196" s="12"/>
      <c r="L196" s="18"/>
      <c r="M196" s="13"/>
      <c r="N196" s="13"/>
      <c r="O196" s="13"/>
    </row>
    <row r="197" spans="1:15" x14ac:dyDescent="0.25">
      <c r="A197" s="11"/>
      <c r="B197" s="12"/>
      <c r="C197" s="12"/>
      <c r="D197" s="12"/>
      <c r="E197" s="12"/>
      <c r="F197" s="12"/>
      <c r="G197" s="12"/>
      <c r="L197" s="18"/>
      <c r="M197" s="13"/>
      <c r="N197" s="13"/>
      <c r="O197" s="13"/>
    </row>
    <row r="198" spans="1:15" x14ac:dyDescent="0.25">
      <c r="A198" s="11"/>
      <c r="B198" s="12"/>
      <c r="C198" s="12"/>
      <c r="D198" s="12"/>
      <c r="E198" s="12"/>
      <c r="F198" s="12"/>
      <c r="G198" s="12"/>
      <c r="L198" s="18"/>
      <c r="M198" s="13"/>
      <c r="N198" s="13"/>
      <c r="O198" s="13"/>
    </row>
    <row r="199" spans="1:15" x14ac:dyDescent="0.25">
      <c r="A199" s="11"/>
      <c r="B199" s="12"/>
      <c r="C199" s="12"/>
      <c r="D199" s="12"/>
      <c r="E199" s="12"/>
      <c r="F199" s="12"/>
      <c r="G199" s="12"/>
      <c r="L199" s="18"/>
      <c r="M199" s="13"/>
      <c r="N199" s="13"/>
      <c r="O199" s="13"/>
    </row>
    <row r="200" spans="1:15" x14ac:dyDescent="0.25">
      <c r="A200" s="11"/>
      <c r="B200" s="12"/>
      <c r="C200" s="12"/>
      <c r="D200" s="12"/>
      <c r="E200" s="12"/>
      <c r="F200" s="12"/>
      <c r="G200" s="12"/>
      <c r="L200" s="18"/>
      <c r="M200" s="13"/>
      <c r="N200" s="13"/>
      <c r="O200" s="13"/>
    </row>
    <row r="201" spans="1:15" x14ac:dyDescent="0.25">
      <c r="A201" s="11"/>
      <c r="B201" s="12"/>
      <c r="C201" s="12"/>
      <c r="D201" s="12"/>
      <c r="E201" s="12"/>
      <c r="F201" s="12"/>
      <c r="G201" s="12"/>
      <c r="L201" s="18"/>
      <c r="M201" s="13"/>
      <c r="N201" s="13"/>
      <c r="O201" s="13"/>
    </row>
    <row r="202" spans="1:15" x14ac:dyDescent="0.25">
      <c r="A202" s="11"/>
      <c r="B202" s="12"/>
      <c r="C202" s="12"/>
      <c r="D202" s="12"/>
      <c r="E202" s="12"/>
      <c r="F202" s="12"/>
      <c r="G202" s="12"/>
      <c r="L202" s="18"/>
      <c r="M202" s="13"/>
      <c r="N202" s="13"/>
      <c r="O202" s="13"/>
    </row>
    <row r="203" spans="1:15" x14ac:dyDescent="0.25">
      <c r="A203" s="11"/>
      <c r="B203" s="12"/>
      <c r="C203" s="12"/>
      <c r="D203" s="12"/>
      <c r="E203" s="12"/>
      <c r="F203" s="12"/>
      <c r="G203" s="12"/>
      <c r="L203" s="18"/>
      <c r="M203" s="13"/>
      <c r="N203" s="13"/>
      <c r="O203" s="13"/>
    </row>
    <row r="204" spans="1:15" x14ac:dyDescent="0.25">
      <c r="A204" s="11"/>
      <c r="B204" s="12"/>
      <c r="C204" s="12"/>
      <c r="D204" s="12"/>
      <c r="E204" s="12"/>
      <c r="F204" s="12"/>
      <c r="G204" s="12"/>
      <c r="L204" s="18"/>
      <c r="M204" s="13"/>
      <c r="N204" s="13"/>
      <c r="O204" s="13"/>
    </row>
    <row r="205" spans="1:15" x14ac:dyDescent="0.25">
      <c r="A205" s="11"/>
      <c r="B205" s="12"/>
      <c r="C205" s="12"/>
      <c r="D205" s="12"/>
      <c r="E205" s="12"/>
      <c r="F205" s="12"/>
      <c r="G205" s="12"/>
      <c r="L205" s="18"/>
      <c r="M205" s="13"/>
      <c r="N205" s="13"/>
      <c r="O205" s="13"/>
    </row>
    <row r="206" spans="1:15" x14ac:dyDescent="0.25">
      <c r="A206" s="11"/>
      <c r="B206" s="12"/>
      <c r="C206" s="12"/>
      <c r="D206" s="12"/>
      <c r="E206" s="12"/>
      <c r="F206" s="12"/>
      <c r="G206" s="12"/>
      <c r="L206" s="18"/>
      <c r="M206" s="13"/>
      <c r="N206" s="13"/>
      <c r="O206" s="13"/>
    </row>
    <row r="207" spans="1:15" x14ac:dyDescent="0.25">
      <c r="A207" s="11"/>
      <c r="B207" s="12"/>
      <c r="C207" s="12"/>
      <c r="D207" s="12"/>
      <c r="E207" s="12"/>
      <c r="F207" s="12"/>
      <c r="G207" s="12"/>
      <c r="L207" s="18"/>
      <c r="M207" s="13"/>
      <c r="N207" s="13"/>
      <c r="O207" s="13"/>
    </row>
    <row r="208" spans="1:15" x14ac:dyDescent="0.25">
      <c r="A208" s="11"/>
      <c r="B208" s="12"/>
      <c r="C208" s="12"/>
      <c r="D208" s="12"/>
      <c r="E208" s="12"/>
      <c r="F208" s="12"/>
      <c r="G208" s="12"/>
      <c r="L208" s="18"/>
      <c r="M208" s="13"/>
      <c r="N208" s="13"/>
      <c r="O208" s="13"/>
    </row>
    <row r="209" spans="1:15" x14ac:dyDescent="0.25">
      <c r="A209" s="11"/>
      <c r="B209" s="12"/>
      <c r="C209" s="12"/>
      <c r="D209" s="12"/>
      <c r="E209" s="12"/>
      <c r="F209" s="12"/>
      <c r="G209" s="12"/>
      <c r="L209" s="18"/>
      <c r="M209" s="13"/>
      <c r="N209" s="13"/>
      <c r="O209" s="13"/>
    </row>
    <row r="210" spans="1:15" x14ac:dyDescent="0.25">
      <c r="A210" s="11"/>
      <c r="B210" s="12"/>
      <c r="C210" s="12"/>
      <c r="D210" s="12"/>
      <c r="E210" s="12"/>
      <c r="F210" s="12"/>
      <c r="G210" s="12"/>
      <c r="L210" s="18"/>
      <c r="M210" s="13"/>
      <c r="N210" s="13"/>
      <c r="O210" s="13"/>
    </row>
    <row r="211" spans="1:15" x14ac:dyDescent="0.25">
      <c r="A211" s="11"/>
      <c r="B211" s="12"/>
      <c r="C211" s="12"/>
      <c r="D211" s="12"/>
      <c r="E211" s="12"/>
      <c r="F211" s="12"/>
      <c r="G211" s="12"/>
      <c r="L211" s="18"/>
      <c r="M211" s="13"/>
      <c r="N211" s="13"/>
      <c r="O211" s="13"/>
    </row>
    <row r="212" spans="1:15" x14ac:dyDescent="0.25">
      <c r="A212" s="11"/>
      <c r="B212" s="12"/>
      <c r="C212" s="12"/>
      <c r="D212" s="12"/>
      <c r="E212" s="12"/>
      <c r="F212" s="12"/>
      <c r="G212" s="12"/>
      <c r="L212" s="18"/>
      <c r="M212" s="13"/>
      <c r="N212" s="13"/>
      <c r="O212" s="13"/>
    </row>
    <row r="213" spans="1:15" x14ac:dyDescent="0.25">
      <c r="A213" s="11"/>
      <c r="B213" s="12"/>
      <c r="C213" s="12"/>
      <c r="D213" s="12"/>
      <c r="E213" s="12"/>
      <c r="F213" s="12"/>
      <c r="G213" s="12"/>
      <c r="L213" s="18"/>
      <c r="M213" s="13"/>
      <c r="N213" s="13"/>
      <c r="O213" s="13"/>
    </row>
    <row r="214" spans="1:15" x14ac:dyDescent="0.25">
      <c r="A214" s="11"/>
      <c r="B214" s="12"/>
      <c r="C214" s="12"/>
      <c r="D214" s="12"/>
      <c r="E214" s="12"/>
      <c r="F214" s="12"/>
      <c r="G214" s="12"/>
      <c r="L214" s="18"/>
      <c r="M214" s="13"/>
      <c r="N214" s="13"/>
      <c r="O214" s="13"/>
    </row>
    <row r="215" spans="1:15" x14ac:dyDescent="0.25">
      <c r="A215" s="11"/>
      <c r="B215" s="12"/>
      <c r="C215" s="12"/>
      <c r="D215" s="12"/>
      <c r="E215" s="12"/>
      <c r="F215" s="12"/>
      <c r="G215" s="12"/>
      <c r="L215" s="18"/>
      <c r="M215" s="13"/>
      <c r="N215" s="13"/>
      <c r="O215" s="13"/>
    </row>
    <row r="216" spans="1:15" x14ac:dyDescent="0.25">
      <c r="A216" s="11"/>
      <c r="B216" s="12"/>
      <c r="C216" s="12"/>
      <c r="D216" s="12"/>
      <c r="E216" s="12"/>
      <c r="F216" s="12"/>
      <c r="G216" s="12"/>
      <c r="L216" s="18"/>
      <c r="M216" s="13"/>
      <c r="N216" s="13"/>
      <c r="O216" s="13"/>
    </row>
    <row r="217" spans="1:15" x14ac:dyDescent="0.25">
      <c r="A217" s="11"/>
      <c r="B217" s="12"/>
      <c r="C217" s="12"/>
      <c r="D217" s="12"/>
      <c r="E217" s="12"/>
      <c r="F217" s="12"/>
      <c r="G217" s="12"/>
      <c r="L217" s="18"/>
      <c r="M217" s="13"/>
      <c r="N217" s="13"/>
      <c r="O217" s="13"/>
    </row>
    <row r="218" spans="1:15" x14ac:dyDescent="0.25">
      <c r="A218" s="11"/>
      <c r="B218" s="12"/>
      <c r="C218" s="12"/>
      <c r="D218" s="12"/>
      <c r="E218" s="12"/>
      <c r="F218" s="12"/>
      <c r="G218" s="12"/>
      <c r="L218" s="18"/>
      <c r="M218" s="13"/>
      <c r="N218" s="13"/>
      <c r="O218" s="13"/>
    </row>
    <row r="219" spans="1:15" x14ac:dyDescent="0.25">
      <c r="A219" s="11"/>
      <c r="B219" s="12"/>
      <c r="C219" s="12"/>
      <c r="D219" s="12"/>
      <c r="E219" s="12"/>
      <c r="F219" s="12"/>
      <c r="G219" s="12"/>
      <c r="L219" s="18"/>
      <c r="M219" s="13"/>
      <c r="N219" s="13"/>
      <c r="O219" s="13"/>
    </row>
    <row r="220" spans="1:15" x14ac:dyDescent="0.25">
      <c r="A220" s="11"/>
      <c r="B220" s="12"/>
      <c r="C220" s="12"/>
      <c r="D220" s="12"/>
      <c r="E220" s="12"/>
      <c r="F220" s="12"/>
      <c r="G220" s="12"/>
      <c r="L220" s="18"/>
      <c r="M220" s="13"/>
      <c r="N220" s="13"/>
      <c r="O220" s="13"/>
    </row>
    <row r="221" spans="1:15" x14ac:dyDescent="0.25">
      <c r="A221" s="11"/>
      <c r="B221" s="12"/>
      <c r="C221" s="12"/>
      <c r="D221" s="12"/>
      <c r="E221" s="12"/>
      <c r="F221" s="12"/>
      <c r="G221" s="12"/>
      <c r="L221" s="18"/>
      <c r="M221" s="13"/>
      <c r="N221" s="13"/>
      <c r="O221" s="13"/>
    </row>
    <row r="222" spans="1:15" x14ac:dyDescent="0.25">
      <c r="A222" s="11"/>
      <c r="B222" s="12"/>
      <c r="C222" s="12"/>
      <c r="D222" s="12"/>
      <c r="E222" s="12"/>
      <c r="F222" s="12"/>
      <c r="G222" s="12"/>
      <c r="L222" s="18"/>
      <c r="M222" s="13"/>
      <c r="N222" s="13"/>
      <c r="O222" s="13"/>
    </row>
    <row r="223" spans="1:15" x14ac:dyDescent="0.25">
      <c r="A223" s="11"/>
      <c r="B223" s="12"/>
      <c r="C223" s="12"/>
      <c r="D223" s="12"/>
      <c r="E223" s="12"/>
      <c r="F223" s="12"/>
      <c r="G223" s="12"/>
      <c r="L223" s="18"/>
      <c r="M223" s="13"/>
      <c r="N223" s="13"/>
      <c r="O223" s="13"/>
    </row>
    <row r="224" spans="1:15" x14ac:dyDescent="0.25">
      <c r="A224" s="11"/>
      <c r="B224" s="12"/>
      <c r="C224" s="12"/>
      <c r="D224" s="12"/>
      <c r="E224" s="12"/>
      <c r="F224" s="12"/>
      <c r="G224" s="12"/>
      <c r="L224" s="18"/>
      <c r="M224" s="13"/>
      <c r="N224" s="13"/>
      <c r="O224" s="13"/>
    </row>
    <row r="225" spans="1:15" x14ac:dyDescent="0.25">
      <c r="A225" s="11"/>
      <c r="B225" s="12"/>
      <c r="C225" s="12"/>
      <c r="D225" s="12"/>
      <c r="E225" s="12"/>
      <c r="F225" s="12"/>
      <c r="G225" s="12"/>
      <c r="L225" s="18"/>
      <c r="M225" s="13"/>
      <c r="N225" s="13"/>
      <c r="O225" s="13"/>
    </row>
    <row r="226" spans="1:15" x14ac:dyDescent="0.25">
      <c r="A226" s="11"/>
      <c r="B226" s="12"/>
      <c r="C226" s="12"/>
      <c r="D226" s="12"/>
      <c r="E226" s="12"/>
      <c r="F226" s="12"/>
      <c r="G226" s="12"/>
      <c r="L226" s="18"/>
      <c r="M226" s="13"/>
      <c r="N226" s="13"/>
      <c r="O226" s="13"/>
    </row>
    <row r="227" spans="1:15" x14ac:dyDescent="0.25">
      <c r="A227" s="11"/>
      <c r="B227" s="12"/>
      <c r="C227" s="12"/>
      <c r="D227" s="12"/>
      <c r="E227" s="12"/>
      <c r="F227" s="12"/>
      <c r="G227" s="12"/>
      <c r="L227" s="18"/>
      <c r="M227" s="13"/>
      <c r="N227" s="13"/>
      <c r="O227" s="13"/>
    </row>
    <row r="228" spans="1:15" x14ac:dyDescent="0.25">
      <c r="A228" s="11"/>
      <c r="B228" s="12"/>
      <c r="C228" s="12"/>
      <c r="D228" s="12"/>
      <c r="E228" s="12"/>
      <c r="F228" s="12"/>
      <c r="G228" s="12"/>
      <c r="L228" s="18"/>
      <c r="M228" s="13"/>
      <c r="N228" s="13"/>
      <c r="O228" s="13"/>
    </row>
    <row r="229" spans="1:15" x14ac:dyDescent="0.25">
      <c r="A229" s="11"/>
      <c r="B229" s="12"/>
      <c r="C229" s="12"/>
      <c r="D229" s="12"/>
      <c r="E229" s="12"/>
      <c r="F229" s="12"/>
      <c r="G229" s="12"/>
      <c r="L229" s="18"/>
      <c r="M229" s="13"/>
      <c r="N229" s="13"/>
      <c r="O229" s="13"/>
    </row>
    <row r="230" spans="1:15" x14ac:dyDescent="0.25">
      <c r="A230" s="11"/>
      <c r="B230" s="12"/>
      <c r="C230" s="12"/>
      <c r="D230" s="12"/>
      <c r="E230" s="12"/>
      <c r="F230" s="12"/>
      <c r="G230" s="12"/>
      <c r="L230" s="18"/>
      <c r="M230" s="13"/>
      <c r="N230" s="13"/>
      <c r="O230" s="13"/>
    </row>
    <row r="231" spans="1:15" x14ac:dyDescent="0.25">
      <c r="A231" s="11"/>
      <c r="B231" s="12"/>
      <c r="C231" s="12"/>
      <c r="D231" s="12"/>
      <c r="E231" s="12"/>
      <c r="F231" s="12"/>
      <c r="G231" s="12"/>
      <c r="L231" s="18"/>
      <c r="M231" s="13"/>
      <c r="N231" s="13"/>
      <c r="O231" s="13"/>
    </row>
    <row r="232" spans="1:15" x14ac:dyDescent="0.25">
      <c r="A232" s="11"/>
      <c r="B232" s="12"/>
      <c r="C232" s="12"/>
      <c r="D232" s="12"/>
      <c r="E232" s="12"/>
      <c r="F232" s="12"/>
      <c r="G232" s="12"/>
      <c r="L232" s="18"/>
      <c r="M232" s="13"/>
      <c r="N232" s="13"/>
      <c r="O232" s="13"/>
    </row>
    <row r="233" spans="1:15" x14ac:dyDescent="0.25">
      <c r="A233" s="11"/>
      <c r="B233" s="12"/>
      <c r="C233" s="12"/>
      <c r="D233" s="12"/>
      <c r="E233" s="12"/>
      <c r="F233" s="12"/>
      <c r="G233" s="12"/>
      <c r="L233" s="18"/>
      <c r="M233" s="13"/>
      <c r="N233" s="13"/>
      <c r="O233" s="13"/>
    </row>
    <row r="234" spans="1:15" x14ac:dyDescent="0.25">
      <c r="A234" s="11"/>
      <c r="B234" s="12"/>
      <c r="C234" s="12"/>
      <c r="D234" s="12"/>
      <c r="E234" s="12"/>
      <c r="F234" s="12"/>
      <c r="G234" s="12"/>
      <c r="L234" s="18"/>
      <c r="M234" s="13"/>
      <c r="N234" s="13"/>
      <c r="O234" s="13"/>
    </row>
    <row r="235" spans="1:15" x14ac:dyDescent="0.25">
      <c r="A235" s="11"/>
      <c r="B235" s="12"/>
      <c r="C235" s="12"/>
      <c r="D235" s="12"/>
      <c r="E235" s="12"/>
      <c r="F235" s="12"/>
      <c r="G235" s="12"/>
      <c r="L235" s="18"/>
      <c r="M235" s="13"/>
      <c r="N235" s="13"/>
      <c r="O235" s="13"/>
    </row>
    <row r="236" spans="1:15" x14ac:dyDescent="0.25">
      <c r="A236" s="11"/>
      <c r="B236" s="12"/>
      <c r="C236" s="12"/>
      <c r="D236" s="12"/>
      <c r="E236" s="12"/>
      <c r="F236" s="12"/>
      <c r="G236" s="12"/>
      <c r="L236" s="18"/>
      <c r="M236" s="13"/>
      <c r="N236" s="13"/>
      <c r="O236" s="13"/>
    </row>
    <row r="237" spans="1:15" x14ac:dyDescent="0.25">
      <c r="A237" s="11"/>
      <c r="B237" s="12"/>
      <c r="C237" s="12"/>
      <c r="D237" s="12"/>
      <c r="E237" s="12"/>
      <c r="F237" s="12"/>
      <c r="G237" s="12"/>
      <c r="L237" s="18"/>
      <c r="M237" s="13"/>
      <c r="N237" s="13"/>
      <c r="O237" s="13"/>
    </row>
    <row r="238" spans="1:15" x14ac:dyDescent="0.25">
      <c r="A238" s="11"/>
      <c r="B238" s="12"/>
      <c r="C238" s="12"/>
      <c r="D238" s="12"/>
      <c r="E238" s="12"/>
      <c r="F238" s="12"/>
      <c r="G238" s="12"/>
      <c r="H238" s="37"/>
      <c r="L238" s="18"/>
      <c r="M238" s="13"/>
      <c r="N238" s="13"/>
      <c r="O238" s="13"/>
    </row>
    <row r="239" spans="1:15" x14ac:dyDescent="0.25">
      <c r="A239" s="11"/>
      <c r="B239" s="12"/>
      <c r="C239" s="12"/>
      <c r="D239" s="12"/>
      <c r="E239" s="12"/>
      <c r="F239" s="12"/>
      <c r="G239" s="12"/>
      <c r="H239" s="37"/>
      <c r="J239" s="17"/>
      <c r="L239" s="18"/>
      <c r="M239" s="13"/>
      <c r="N239" s="13"/>
      <c r="O239" s="13"/>
    </row>
    <row r="240" spans="1:15" x14ac:dyDescent="0.25">
      <c r="A240" s="11"/>
      <c r="B240" s="12"/>
      <c r="C240" s="12"/>
      <c r="D240" s="12"/>
      <c r="E240" s="12"/>
      <c r="F240" s="12"/>
      <c r="G240" s="12"/>
      <c r="H240" s="37"/>
      <c r="L240" s="18"/>
      <c r="M240" s="13"/>
      <c r="N240" s="13"/>
      <c r="O240" s="13"/>
    </row>
    <row r="241" spans="1:15" x14ac:dyDescent="0.25">
      <c r="A241" s="11"/>
      <c r="B241" s="12"/>
      <c r="C241" s="12"/>
      <c r="D241" s="12"/>
      <c r="E241" s="12"/>
      <c r="F241" s="12"/>
      <c r="G241" s="12"/>
      <c r="H241" s="37"/>
      <c r="L241" s="18"/>
      <c r="M241" s="13"/>
      <c r="N241" s="13"/>
      <c r="O241" s="13"/>
    </row>
    <row r="242" spans="1:15" x14ac:dyDescent="0.25">
      <c r="A242" s="11"/>
      <c r="B242" s="12"/>
      <c r="C242" s="12"/>
      <c r="D242" s="12"/>
      <c r="E242" s="12"/>
      <c r="F242" s="12"/>
      <c r="G242" s="12"/>
      <c r="H242" s="37"/>
      <c r="L242" s="18"/>
      <c r="M242" s="13"/>
      <c r="N242" s="13"/>
      <c r="O242" s="13"/>
    </row>
    <row r="243" spans="1:15" x14ac:dyDescent="0.25">
      <c r="A243" s="11"/>
      <c r="B243" s="12"/>
      <c r="C243" s="12"/>
      <c r="D243" s="12"/>
      <c r="E243" s="12"/>
      <c r="F243" s="12"/>
      <c r="G243" s="12"/>
      <c r="H243" s="37"/>
      <c r="L243" s="18"/>
      <c r="M243" s="13"/>
      <c r="N243" s="13"/>
      <c r="O243" s="13"/>
    </row>
    <row r="244" spans="1:15" x14ac:dyDescent="0.25">
      <c r="A244" s="11"/>
      <c r="B244" s="12"/>
      <c r="C244" s="12"/>
      <c r="D244" s="12"/>
      <c r="E244" s="12"/>
      <c r="F244" s="12"/>
      <c r="G244" s="12"/>
      <c r="H244" s="37"/>
      <c r="J244" s="17"/>
      <c r="L244" s="18"/>
      <c r="M244" s="13"/>
      <c r="N244" s="13"/>
      <c r="O244" s="13"/>
    </row>
    <row r="245" spans="1:15" x14ac:dyDescent="0.25">
      <c r="A245" s="11"/>
      <c r="B245" s="12"/>
      <c r="C245" s="12"/>
      <c r="D245" s="12"/>
      <c r="E245" s="12"/>
      <c r="F245" s="12"/>
      <c r="G245" s="12"/>
      <c r="H245" s="37"/>
      <c r="L245" s="18"/>
      <c r="M245" s="13"/>
      <c r="N245" s="13"/>
      <c r="O245" s="13"/>
    </row>
    <row r="246" spans="1:15" x14ac:dyDescent="0.25">
      <c r="A246" s="11"/>
      <c r="B246" s="12"/>
      <c r="C246" s="12"/>
      <c r="D246" s="12"/>
      <c r="E246" s="12"/>
      <c r="F246" s="12"/>
      <c r="G246" s="12"/>
      <c r="H246" s="37"/>
      <c r="L246" s="18"/>
      <c r="M246" s="13"/>
      <c r="N246" s="13"/>
      <c r="O246" s="13"/>
    </row>
    <row r="247" spans="1:15" x14ac:dyDescent="0.25">
      <c r="A247" s="11"/>
      <c r="B247" s="12"/>
      <c r="C247" s="12"/>
      <c r="D247" s="12"/>
      <c r="E247" s="12"/>
      <c r="F247" s="12"/>
      <c r="G247" s="12"/>
      <c r="H247" s="37"/>
      <c r="L247" s="18"/>
      <c r="M247" s="13"/>
      <c r="N247" s="13"/>
      <c r="O247" s="13"/>
    </row>
    <row r="248" spans="1:15" x14ac:dyDescent="0.25">
      <c r="A248" s="11"/>
      <c r="B248" s="12"/>
      <c r="C248" s="12"/>
      <c r="D248" s="12"/>
      <c r="E248" s="12"/>
      <c r="F248" s="12"/>
      <c r="G248" s="12"/>
      <c r="H248" s="37"/>
      <c r="L248" s="18"/>
      <c r="M248" s="13"/>
      <c r="N248" s="13"/>
      <c r="O248" s="13"/>
    </row>
    <row r="249" spans="1:15" x14ac:dyDescent="0.25">
      <c r="A249" s="11"/>
      <c r="B249" s="12"/>
      <c r="C249" s="12"/>
      <c r="D249" s="12"/>
      <c r="E249" s="12"/>
      <c r="F249" s="12"/>
      <c r="G249" s="12"/>
      <c r="H249" s="37"/>
      <c r="J249" s="17"/>
      <c r="L249" s="18"/>
      <c r="M249" s="13"/>
      <c r="N249" s="13"/>
      <c r="O249" s="13"/>
    </row>
    <row r="250" spans="1:15" x14ac:dyDescent="0.25">
      <c r="A250" s="11"/>
      <c r="B250" s="12"/>
      <c r="C250" s="12"/>
      <c r="D250" s="12"/>
      <c r="E250" s="12"/>
      <c r="F250" s="12"/>
      <c r="G250" s="12"/>
      <c r="H250" s="37"/>
      <c r="L250" s="18"/>
      <c r="M250" s="13"/>
      <c r="N250" s="13"/>
      <c r="O250" s="13"/>
    </row>
    <row r="251" spans="1:15" x14ac:dyDescent="0.25">
      <c r="A251" s="11"/>
      <c r="B251" s="12"/>
      <c r="C251" s="12"/>
      <c r="D251" s="12"/>
      <c r="E251" s="12"/>
      <c r="F251" s="12"/>
      <c r="G251" s="12"/>
      <c r="H251" s="37"/>
      <c r="L251" s="18"/>
      <c r="M251" s="13"/>
      <c r="N251" s="13"/>
      <c r="O251" s="13"/>
    </row>
    <row r="252" spans="1:15" x14ac:dyDescent="0.25">
      <c r="A252" s="11"/>
      <c r="B252" s="12"/>
      <c r="C252" s="12"/>
      <c r="D252" s="12"/>
      <c r="E252" s="12"/>
      <c r="F252" s="12"/>
      <c r="G252" s="12"/>
      <c r="H252" s="37"/>
      <c r="L252" s="18"/>
      <c r="M252" s="13"/>
      <c r="N252" s="13"/>
      <c r="O252" s="13"/>
    </row>
    <row r="253" spans="1:15" x14ac:dyDescent="0.25">
      <c r="A253" s="11"/>
      <c r="B253" s="12"/>
      <c r="C253" s="12"/>
      <c r="D253" s="12"/>
      <c r="E253" s="12"/>
      <c r="F253" s="12"/>
      <c r="G253" s="12"/>
      <c r="H253" s="37"/>
      <c r="L253" s="18"/>
      <c r="M253" s="13"/>
      <c r="N253" s="13"/>
      <c r="O253" s="13"/>
    </row>
    <row r="254" spans="1:15" x14ac:dyDescent="0.25">
      <c r="A254" s="11"/>
      <c r="B254" s="12"/>
      <c r="C254" s="12"/>
      <c r="D254" s="12"/>
      <c r="E254" s="12"/>
      <c r="F254" s="12"/>
      <c r="G254" s="12"/>
      <c r="H254" s="37"/>
      <c r="J254" s="17"/>
      <c r="L254" s="18"/>
      <c r="M254" s="13"/>
      <c r="N254" s="13"/>
      <c r="O254" s="13"/>
    </row>
    <row r="255" spans="1:15" x14ac:dyDescent="0.25">
      <c r="A255" s="11"/>
      <c r="B255" s="12"/>
      <c r="C255" s="12"/>
      <c r="D255" s="12"/>
      <c r="E255" s="12"/>
      <c r="F255" s="12"/>
      <c r="G255" s="12"/>
      <c r="H255" s="37"/>
      <c r="L255" s="18"/>
      <c r="M255" s="13"/>
      <c r="N255" s="13"/>
      <c r="O255" s="13"/>
    </row>
    <row r="256" spans="1:15" x14ac:dyDescent="0.25">
      <c r="A256" s="11"/>
      <c r="B256" s="12"/>
      <c r="C256" s="12"/>
      <c r="D256" s="12"/>
      <c r="E256" s="12"/>
      <c r="F256" s="12"/>
      <c r="G256" s="12"/>
      <c r="H256" s="37"/>
      <c r="L256" s="18"/>
      <c r="M256" s="13"/>
      <c r="N256" s="13"/>
      <c r="O256" s="13"/>
    </row>
    <row r="257" spans="1:15" x14ac:dyDescent="0.25">
      <c r="A257" s="11"/>
      <c r="B257" s="12"/>
      <c r="C257" s="12"/>
      <c r="D257" s="12"/>
      <c r="E257" s="12"/>
      <c r="F257" s="12"/>
      <c r="G257" s="12"/>
      <c r="H257" s="37"/>
      <c r="L257" s="18"/>
      <c r="M257" s="13"/>
      <c r="N257" s="13"/>
      <c r="O257" s="13"/>
    </row>
    <row r="258" spans="1:15" x14ac:dyDescent="0.25">
      <c r="A258" s="11"/>
      <c r="B258" s="12"/>
      <c r="C258" s="12"/>
      <c r="D258" s="12"/>
      <c r="E258" s="12"/>
      <c r="F258" s="12"/>
      <c r="G258" s="12"/>
      <c r="H258" s="37"/>
      <c r="L258" s="18"/>
      <c r="M258" s="13"/>
      <c r="N258" s="13"/>
      <c r="O258" s="13"/>
    </row>
    <row r="259" spans="1:15" x14ac:dyDescent="0.25">
      <c r="A259" s="11"/>
      <c r="B259" s="12"/>
      <c r="C259" s="12"/>
      <c r="D259" s="12"/>
      <c r="E259" s="12"/>
      <c r="F259" s="12"/>
      <c r="G259" s="12"/>
      <c r="H259" s="37"/>
      <c r="J259" s="17"/>
      <c r="L259" s="18"/>
      <c r="M259" s="13"/>
      <c r="N259" s="13"/>
      <c r="O259" s="13"/>
    </row>
    <row r="260" spans="1:15" x14ac:dyDescent="0.25">
      <c r="A260" s="11"/>
      <c r="B260" s="12"/>
      <c r="C260" s="12"/>
      <c r="D260" s="12"/>
      <c r="E260" s="12"/>
      <c r="F260" s="12"/>
      <c r="G260" s="12"/>
      <c r="H260" s="37"/>
      <c r="L260" s="18"/>
      <c r="M260" s="13"/>
      <c r="N260" s="13"/>
      <c r="O260" s="13"/>
    </row>
    <row r="261" spans="1:15" x14ac:dyDescent="0.25">
      <c r="A261" s="11"/>
      <c r="B261" s="12"/>
      <c r="C261" s="12"/>
      <c r="D261" s="12"/>
      <c r="E261" s="12"/>
      <c r="F261" s="12"/>
      <c r="G261" s="12"/>
      <c r="H261" s="37"/>
      <c r="L261" s="18"/>
      <c r="M261" s="13"/>
      <c r="N261" s="13"/>
      <c r="O261" s="13"/>
    </row>
    <row r="262" spans="1:15" x14ac:dyDescent="0.25">
      <c r="A262" s="11"/>
      <c r="B262" s="12"/>
      <c r="C262" s="12"/>
      <c r="D262" s="12"/>
      <c r="E262" s="12"/>
      <c r="F262" s="12"/>
      <c r="G262" s="12"/>
      <c r="H262" s="37"/>
      <c r="L262" s="18"/>
      <c r="M262" s="13"/>
      <c r="N262" s="13"/>
      <c r="O262" s="13"/>
    </row>
    <row r="263" spans="1:15" x14ac:dyDescent="0.25">
      <c r="A263" s="11"/>
      <c r="B263" s="12"/>
      <c r="C263" s="12"/>
      <c r="D263" s="12"/>
      <c r="E263" s="12"/>
      <c r="F263" s="12"/>
      <c r="G263" s="12"/>
      <c r="H263" s="37"/>
      <c r="L263" s="18"/>
      <c r="M263" s="13"/>
      <c r="N263" s="13"/>
      <c r="O263" s="13"/>
    </row>
    <row r="264" spans="1:15" x14ac:dyDescent="0.25">
      <c r="A264" s="11"/>
      <c r="B264" s="12"/>
      <c r="C264" s="12"/>
      <c r="D264" s="12"/>
      <c r="E264" s="12"/>
      <c r="F264" s="12"/>
      <c r="G264" s="12"/>
      <c r="H264" s="37"/>
      <c r="J264" s="17"/>
      <c r="L264" s="18"/>
      <c r="M264" s="13"/>
      <c r="N264" s="13"/>
      <c r="O264" s="13"/>
    </row>
    <row r="265" spans="1:15" x14ac:dyDescent="0.25">
      <c r="A265" s="11"/>
      <c r="B265" s="12"/>
      <c r="C265" s="12"/>
      <c r="D265" s="12"/>
      <c r="E265" s="12"/>
      <c r="F265" s="12"/>
      <c r="G265" s="12"/>
      <c r="H265" s="37"/>
      <c r="L265" s="18"/>
      <c r="M265" s="13"/>
      <c r="N265" s="13"/>
      <c r="O265" s="13"/>
    </row>
    <row r="266" spans="1:15" x14ac:dyDescent="0.25">
      <c r="A266" s="11"/>
      <c r="B266" s="12"/>
      <c r="C266" s="12"/>
      <c r="D266" s="12"/>
      <c r="E266" s="12"/>
      <c r="F266" s="12"/>
      <c r="G266" s="12"/>
      <c r="H266" s="37"/>
      <c r="L266" s="18"/>
      <c r="M266" s="13"/>
      <c r="N266" s="13"/>
      <c r="O266" s="13"/>
    </row>
    <row r="267" spans="1:15" x14ac:dyDescent="0.25">
      <c r="A267" s="11"/>
      <c r="B267" s="12"/>
      <c r="C267" s="12"/>
      <c r="D267" s="12"/>
      <c r="E267" s="12"/>
      <c r="F267" s="12"/>
      <c r="G267" s="12"/>
      <c r="H267" s="37"/>
      <c r="L267" s="18"/>
      <c r="M267" s="13"/>
      <c r="N267" s="13"/>
      <c r="O267" s="13"/>
    </row>
    <row r="268" spans="1:15" x14ac:dyDescent="0.25">
      <c r="A268" s="11"/>
      <c r="B268" s="12"/>
      <c r="C268" s="12"/>
      <c r="D268" s="12"/>
      <c r="E268" s="12"/>
      <c r="F268" s="12"/>
      <c r="G268" s="12"/>
      <c r="L268" s="18"/>
      <c r="M268" s="13"/>
      <c r="N268" s="13"/>
      <c r="O268" s="13"/>
    </row>
    <row r="269" spans="1:15" x14ac:dyDescent="0.25">
      <c r="A269" s="11"/>
      <c r="B269" s="12"/>
      <c r="C269" s="12"/>
      <c r="D269" s="12"/>
      <c r="E269" s="12"/>
      <c r="F269" s="12"/>
      <c r="G269" s="12"/>
      <c r="L269" s="18"/>
      <c r="M269" s="13"/>
      <c r="N269" s="13"/>
      <c r="O269" s="13"/>
    </row>
    <row r="270" spans="1:15" x14ac:dyDescent="0.25">
      <c r="A270" s="11"/>
      <c r="B270" s="12"/>
      <c r="C270" s="12"/>
      <c r="D270" s="12"/>
      <c r="E270" s="12"/>
      <c r="F270" s="12"/>
      <c r="G270" s="12"/>
      <c r="L270" s="18"/>
      <c r="M270" s="13"/>
      <c r="N270" s="13"/>
      <c r="O270" s="13"/>
    </row>
    <row r="271" spans="1:15" x14ac:dyDescent="0.25">
      <c r="A271" s="11"/>
      <c r="B271" s="12"/>
      <c r="C271" s="12"/>
      <c r="D271" s="12"/>
      <c r="E271" s="12"/>
      <c r="F271" s="12"/>
      <c r="G271" s="12"/>
      <c r="L271" s="18"/>
      <c r="M271" s="13"/>
      <c r="N271" s="13"/>
      <c r="O271" s="13"/>
    </row>
    <row r="272" spans="1:15" x14ac:dyDescent="0.25">
      <c r="A272" s="11"/>
      <c r="B272" s="12"/>
      <c r="C272" s="12"/>
      <c r="D272" s="12"/>
      <c r="E272" s="12"/>
      <c r="F272" s="12"/>
      <c r="G272" s="12"/>
      <c r="L272" s="18"/>
      <c r="M272" s="13"/>
      <c r="N272" s="13"/>
      <c r="O272" s="13"/>
    </row>
    <row r="273" spans="1:15" x14ac:dyDescent="0.25">
      <c r="A273" s="11"/>
      <c r="B273" s="12"/>
      <c r="C273" s="12"/>
      <c r="D273" s="12"/>
      <c r="E273" s="12"/>
      <c r="F273" s="12"/>
      <c r="G273" s="12"/>
      <c r="L273" s="18"/>
      <c r="M273" s="13"/>
      <c r="N273" s="13"/>
      <c r="O273" s="13"/>
    </row>
    <row r="274" spans="1:15" x14ac:dyDescent="0.25">
      <c r="A274" s="11"/>
      <c r="B274" s="12"/>
      <c r="C274" s="12"/>
      <c r="D274" s="12"/>
      <c r="E274" s="12"/>
      <c r="F274" s="12"/>
      <c r="G274" s="12"/>
      <c r="L274" s="18"/>
      <c r="M274" s="13"/>
      <c r="N274" s="13"/>
      <c r="O274" s="13"/>
    </row>
    <row r="275" spans="1:15" x14ac:dyDescent="0.25">
      <c r="A275" s="11"/>
      <c r="B275" s="12"/>
      <c r="C275" s="12"/>
      <c r="D275" s="12"/>
      <c r="E275" s="12"/>
      <c r="F275" s="12"/>
      <c r="G275" s="12"/>
      <c r="L275" s="18"/>
      <c r="M275" s="13"/>
      <c r="N275" s="13"/>
      <c r="O275" s="13"/>
    </row>
    <row r="276" spans="1:15" x14ac:dyDescent="0.25">
      <c r="A276" s="11"/>
      <c r="B276" s="12"/>
      <c r="C276" s="12"/>
      <c r="D276" s="12"/>
      <c r="E276" s="12"/>
      <c r="F276" s="12"/>
      <c r="G276" s="12"/>
      <c r="L276" s="18"/>
      <c r="M276" s="13"/>
      <c r="N276" s="13"/>
      <c r="O276" s="13"/>
    </row>
    <row r="277" spans="1:15" x14ac:dyDescent="0.25">
      <c r="A277" s="11"/>
      <c r="B277" s="12"/>
      <c r="C277" s="12"/>
      <c r="D277" s="12"/>
      <c r="E277" s="12"/>
      <c r="F277" s="12"/>
      <c r="G277" s="12"/>
      <c r="L277" s="18"/>
      <c r="M277" s="13"/>
      <c r="N277" s="13"/>
      <c r="O277" s="13"/>
    </row>
    <row r="278" spans="1:15" x14ac:dyDescent="0.25">
      <c r="A278" s="11"/>
      <c r="B278" s="12"/>
      <c r="C278" s="12"/>
      <c r="D278" s="12"/>
      <c r="E278" s="12"/>
      <c r="F278" s="12"/>
      <c r="G278" s="12"/>
      <c r="L278" s="18"/>
      <c r="M278" s="13"/>
      <c r="N278" s="13"/>
      <c r="O278" s="13"/>
    </row>
    <row r="279" spans="1:15" x14ac:dyDescent="0.25">
      <c r="A279" s="11"/>
      <c r="B279" s="12"/>
      <c r="C279" s="12"/>
      <c r="D279" s="12"/>
      <c r="E279" s="12"/>
      <c r="F279" s="12"/>
      <c r="G279" s="12"/>
      <c r="L279" s="18"/>
      <c r="M279" s="13"/>
      <c r="N279" s="13"/>
      <c r="O279" s="13"/>
    </row>
    <row r="280" spans="1:15" x14ac:dyDescent="0.25">
      <c r="A280" s="11"/>
      <c r="B280" s="12"/>
      <c r="C280" s="12"/>
      <c r="D280" s="12"/>
      <c r="E280" s="12"/>
      <c r="F280" s="12"/>
      <c r="G280" s="12"/>
      <c r="L280" s="18"/>
      <c r="M280" s="13"/>
      <c r="N280" s="13"/>
      <c r="O280" s="13"/>
    </row>
    <row r="281" spans="1:15" x14ac:dyDescent="0.25">
      <c r="A281" s="11"/>
      <c r="B281" s="12"/>
      <c r="C281" s="12"/>
      <c r="D281" s="12"/>
      <c r="E281" s="12"/>
      <c r="F281" s="12"/>
      <c r="G281" s="12"/>
      <c r="L281" s="18"/>
      <c r="M281" s="13"/>
      <c r="N281" s="13"/>
      <c r="O281" s="13"/>
    </row>
    <row r="282" spans="1:15" x14ac:dyDescent="0.25">
      <c r="A282" s="11"/>
      <c r="B282" s="12"/>
      <c r="C282" s="12"/>
      <c r="D282" s="12"/>
      <c r="E282" s="12"/>
      <c r="F282" s="12"/>
      <c r="G282" s="12"/>
      <c r="L282" s="18"/>
      <c r="M282" s="13"/>
      <c r="N282" s="13"/>
      <c r="O282" s="13"/>
    </row>
    <row r="283" spans="1:15" x14ac:dyDescent="0.25">
      <c r="A283" s="11"/>
      <c r="B283" s="12"/>
      <c r="C283" s="12"/>
      <c r="D283" s="12"/>
      <c r="E283" s="12"/>
      <c r="F283" s="12"/>
      <c r="G283" s="12"/>
      <c r="L283" s="18"/>
      <c r="M283" s="13"/>
      <c r="N283" s="13"/>
      <c r="O283" s="13"/>
    </row>
    <row r="284" spans="1:15" x14ac:dyDescent="0.25">
      <c r="A284" s="11"/>
      <c r="B284" s="12"/>
      <c r="C284" s="12"/>
      <c r="D284" s="12"/>
      <c r="E284" s="12"/>
      <c r="F284" s="12"/>
      <c r="G284" s="12"/>
      <c r="L284" s="18"/>
      <c r="M284" s="13"/>
      <c r="N284" s="13"/>
      <c r="O284" s="13"/>
    </row>
    <row r="285" spans="1:15" x14ac:dyDescent="0.25">
      <c r="A285" s="11"/>
      <c r="B285" s="12"/>
      <c r="C285" s="12"/>
      <c r="D285" s="12"/>
      <c r="E285" s="12"/>
      <c r="F285" s="12"/>
      <c r="G285" s="12"/>
      <c r="L285" s="18"/>
      <c r="M285" s="13"/>
      <c r="N285" s="13"/>
      <c r="O285" s="13"/>
    </row>
    <row r="286" spans="1:15" x14ac:dyDescent="0.25">
      <c r="A286" s="11"/>
      <c r="B286" s="12"/>
      <c r="C286" s="12"/>
      <c r="D286" s="12"/>
      <c r="E286" s="12"/>
      <c r="F286" s="12"/>
      <c r="G286" s="12"/>
      <c r="L286" s="18"/>
      <c r="M286" s="13"/>
      <c r="N286" s="13"/>
      <c r="O286" s="13"/>
    </row>
    <row r="287" spans="1:15" x14ac:dyDescent="0.25">
      <c r="A287" s="11"/>
      <c r="B287" s="12"/>
      <c r="C287" s="12"/>
      <c r="D287" s="12"/>
      <c r="E287" s="12"/>
      <c r="F287" s="12"/>
      <c r="G287" s="12"/>
      <c r="L287" s="18"/>
      <c r="M287" s="13"/>
      <c r="N287" s="13"/>
      <c r="O287" s="13"/>
    </row>
    <row r="288" spans="1:15" x14ac:dyDescent="0.25">
      <c r="A288" s="11"/>
      <c r="B288" s="12"/>
      <c r="C288" s="12"/>
      <c r="D288" s="12"/>
      <c r="E288" s="12"/>
      <c r="F288" s="12"/>
      <c r="G288" s="12"/>
      <c r="L288" s="18"/>
      <c r="M288" s="13"/>
      <c r="N288" s="13"/>
      <c r="O288" s="13"/>
    </row>
    <row r="289" spans="1:15" x14ac:dyDescent="0.25">
      <c r="A289" s="11"/>
      <c r="B289" s="12"/>
      <c r="C289" s="12"/>
      <c r="D289" s="12"/>
      <c r="E289" s="12"/>
      <c r="F289" s="12"/>
      <c r="G289" s="12"/>
      <c r="M289" s="13"/>
      <c r="N289" s="13"/>
      <c r="O289" s="13"/>
    </row>
    <row r="290" spans="1:15" x14ac:dyDescent="0.25">
      <c r="A290" s="11"/>
      <c r="B290" s="12"/>
      <c r="C290" s="12"/>
      <c r="D290" s="12"/>
      <c r="E290" s="12"/>
      <c r="F290" s="12"/>
      <c r="G290" s="12"/>
      <c r="M290" s="13"/>
      <c r="N290" s="13"/>
      <c r="O290" s="13"/>
    </row>
    <row r="291" spans="1:15" x14ac:dyDescent="0.25">
      <c r="A291" s="11"/>
      <c r="B291" s="12"/>
      <c r="C291" s="12"/>
      <c r="D291" s="12"/>
      <c r="E291" s="12"/>
      <c r="F291" s="12"/>
      <c r="G291" s="12"/>
      <c r="M291" s="13"/>
      <c r="N291" s="13"/>
      <c r="O291" s="13"/>
    </row>
    <row r="292" spans="1:15" x14ac:dyDescent="0.25">
      <c r="A292" s="11"/>
      <c r="B292" s="12"/>
      <c r="C292" s="12"/>
      <c r="D292" s="12"/>
      <c r="E292" s="12"/>
      <c r="F292" s="12"/>
      <c r="G292" s="12"/>
      <c r="M292" s="13"/>
      <c r="N292" s="13"/>
      <c r="O292" s="13"/>
    </row>
    <row r="293" spans="1:15" x14ac:dyDescent="0.25">
      <c r="A293" s="11"/>
      <c r="B293" s="12"/>
      <c r="C293" s="12"/>
      <c r="D293" s="12"/>
      <c r="E293" s="12"/>
      <c r="F293" s="12"/>
      <c r="G293" s="12"/>
      <c r="M293" s="13"/>
      <c r="N293" s="13"/>
      <c r="O293" s="13"/>
    </row>
    <row r="294" spans="1:15" x14ac:dyDescent="0.25">
      <c r="A294" s="11"/>
      <c r="B294" s="12"/>
      <c r="C294" s="12"/>
      <c r="D294" s="12"/>
      <c r="E294" s="12"/>
      <c r="F294" s="12"/>
      <c r="G294" s="12"/>
      <c r="M294" s="13"/>
      <c r="N294" s="13"/>
      <c r="O294" s="13"/>
    </row>
    <row r="295" spans="1:15" x14ac:dyDescent="0.25">
      <c r="A295" s="11"/>
      <c r="B295" s="12"/>
      <c r="C295" s="12"/>
      <c r="D295" s="12"/>
      <c r="E295" s="12"/>
      <c r="F295" s="12"/>
      <c r="G295" s="12"/>
      <c r="M295" s="13"/>
      <c r="N295" s="13"/>
      <c r="O295" s="13"/>
    </row>
    <row r="296" spans="1:15" x14ac:dyDescent="0.25">
      <c r="A296" s="11"/>
      <c r="B296" s="12"/>
      <c r="C296" s="12"/>
      <c r="D296" s="12"/>
      <c r="E296" s="12"/>
      <c r="F296" s="12"/>
      <c r="G296" s="12"/>
      <c r="M296" s="13"/>
      <c r="N296" s="13"/>
      <c r="O296" s="13"/>
    </row>
    <row r="297" spans="1:15" x14ac:dyDescent="0.25">
      <c r="A297" s="11"/>
      <c r="B297" s="12"/>
      <c r="C297" s="12"/>
      <c r="D297" s="12"/>
      <c r="E297" s="12"/>
      <c r="F297" s="12"/>
      <c r="G297" s="12"/>
      <c r="M297" s="13"/>
      <c r="N297" s="13"/>
      <c r="O297" s="13"/>
    </row>
    <row r="298" spans="1:15" x14ac:dyDescent="0.25">
      <c r="A298" s="11"/>
      <c r="B298" s="12"/>
      <c r="C298" s="12"/>
      <c r="D298" s="12"/>
      <c r="E298" s="12"/>
      <c r="F298" s="12"/>
      <c r="G298" s="12"/>
      <c r="M298" s="13"/>
      <c r="N298" s="13"/>
      <c r="O298" s="13"/>
    </row>
    <row r="299" spans="1:15" x14ac:dyDescent="0.25">
      <c r="A299" s="11"/>
      <c r="B299" s="12"/>
      <c r="C299" s="12"/>
      <c r="D299" s="12"/>
      <c r="E299" s="12"/>
      <c r="F299" s="12"/>
      <c r="G299" s="12"/>
      <c r="M299" s="13"/>
      <c r="N299" s="13"/>
      <c r="O299" s="13"/>
    </row>
    <row r="300" spans="1:15" x14ac:dyDescent="0.25">
      <c r="A300" s="11"/>
      <c r="B300" s="12"/>
      <c r="C300" s="12"/>
      <c r="D300" s="12"/>
      <c r="E300" s="12"/>
      <c r="F300" s="12"/>
      <c r="G300" s="12"/>
      <c r="M300" s="13"/>
      <c r="N300" s="13"/>
      <c r="O300" s="13"/>
    </row>
    <row r="301" spans="1:15" x14ac:dyDescent="0.25">
      <c r="A301" s="11"/>
      <c r="B301" s="12"/>
      <c r="C301" s="12"/>
      <c r="D301" s="12"/>
      <c r="E301" s="12"/>
      <c r="F301" s="12"/>
      <c r="G301" s="12"/>
      <c r="M301" s="13"/>
      <c r="N301" s="13"/>
      <c r="O301" s="13"/>
    </row>
    <row r="302" spans="1:15" x14ac:dyDescent="0.25">
      <c r="A302" s="11"/>
      <c r="B302" s="12"/>
      <c r="C302" s="12"/>
      <c r="D302" s="12"/>
      <c r="E302" s="12"/>
      <c r="F302" s="12"/>
      <c r="G302" s="12"/>
      <c r="M302" s="13"/>
      <c r="N302" s="13"/>
      <c r="O302" s="13"/>
    </row>
    <row r="303" spans="1:15" x14ac:dyDescent="0.25">
      <c r="A303" s="11"/>
      <c r="B303" s="12"/>
      <c r="C303" s="12"/>
      <c r="D303" s="12"/>
      <c r="E303" s="12"/>
      <c r="F303" s="12"/>
      <c r="G303" s="12"/>
      <c r="M303" s="13"/>
      <c r="N303" s="13"/>
      <c r="O303" s="13"/>
    </row>
    <row r="304" spans="1:15" x14ac:dyDescent="0.25">
      <c r="A304" s="11"/>
      <c r="B304" s="12"/>
      <c r="C304" s="12"/>
      <c r="D304" s="12"/>
      <c r="E304" s="12"/>
      <c r="F304" s="12"/>
      <c r="G304" s="12"/>
      <c r="M304" s="13"/>
      <c r="N304" s="13"/>
      <c r="O304" s="13"/>
    </row>
    <row r="305" spans="1:15" x14ac:dyDescent="0.25">
      <c r="A305" s="11"/>
      <c r="B305" s="12"/>
      <c r="C305" s="12"/>
      <c r="D305" s="12"/>
      <c r="E305" s="12"/>
      <c r="F305" s="12"/>
      <c r="G305" s="12"/>
      <c r="M305" s="13"/>
      <c r="N305" s="13"/>
      <c r="O305" s="13"/>
    </row>
    <row r="306" spans="1:15" x14ac:dyDescent="0.25">
      <c r="A306" s="11"/>
      <c r="B306" s="12"/>
      <c r="C306" s="12"/>
      <c r="D306" s="12"/>
      <c r="E306" s="12"/>
      <c r="F306" s="12"/>
      <c r="G306" s="12"/>
      <c r="M306" s="13"/>
      <c r="N306" s="13"/>
      <c r="O306" s="13"/>
    </row>
    <row r="307" spans="1:15" x14ac:dyDescent="0.25">
      <c r="A307" s="11"/>
      <c r="B307" s="12"/>
      <c r="C307" s="12"/>
      <c r="D307" s="12"/>
      <c r="E307" s="12"/>
      <c r="F307" s="12"/>
      <c r="G307" s="12"/>
      <c r="M307" s="13"/>
      <c r="N307" s="13"/>
      <c r="O307" s="13"/>
    </row>
    <row r="308" spans="1:15" x14ac:dyDescent="0.25">
      <c r="A308" s="11"/>
      <c r="B308" s="12"/>
      <c r="C308" s="12"/>
      <c r="D308" s="12"/>
      <c r="E308" s="12"/>
      <c r="F308" s="12"/>
      <c r="G308" s="12"/>
      <c r="M308" s="13"/>
      <c r="N308" s="13"/>
      <c r="O308" s="13"/>
    </row>
    <row r="309" spans="1:15" x14ac:dyDescent="0.25">
      <c r="A309" s="11"/>
      <c r="B309" s="12"/>
      <c r="C309" s="12"/>
      <c r="D309" s="12"/>
      <c r="E309" s="12"/>
      <c r="F309" s="12"/>
      <c r="G309" s="12"/>
      <c r="M309" s="13"/>
      <c r="N309" s="13"/>
      <c r="O309" s="13"/>
    </row>
    <row r="310" spans="1:15" x14ac:dyDescent="0.25">
      <c r="A310" s="11"/>
      <c r="B310" s="12"/>
      <c r="C310" s="12"/>
      <c r="D310" s="12"/>
      <c r="E310" s="12"/>
      <c r="F310" s="12"/>
      <c r="G310" s="12"/>
      <c r="M310" s="13"/>
      <c r="N310" s="13"/>
      <c r="O310" s="13"/>
    </row>
    <row r="311" spans="1:15" x14ac:dyDescent="0.25">
      <c r="A311" s="11"/>
      <c r="B311" s="12"/>
      <c r="C311" s="12"/>
      <c r="D311" s="12"/>
      <c r="E311" s="12"/>
      <c r="F311" s="12"/>
      <c r="G311" s="12"/>
      <c r="M311" s="13"/>
      <c r="N311" s="13"/>
      <c r="O311" s="13"/>
    </row>
    <row r="312" spans="1:15" x14ac:dyDescent="0.25">
      <c r="A312" s="11"/>
      <c r="B312" s="12"/>
      <c r="C312" s="12"/>
      <c r="D312" s="12"/>
      <c r="E312" s="12"/>
      <c r="F312" s="12"/>
      <c r="G312" s="12"/>
      <c r="M312" s="13"/>
      <c r="N312" s="13"/>
      <c r="O312" s="13"/>
    </row>
    <row r="313" spans="1:15" x14ac:dyDescent="0.25">
      <c r="A313" s="11"/>
      <c r="B313" s="12"/>
      <c r="C313" s="12"/>
      <c r="D313" s="12"/>
      <c r="E313" s="12"/>
      <c r="F313" s="12"/>
      <c r="G313" s="12"/>
      <c r="M313" s="13"/>
      <c r="N313" s="13"/>
      <c r="O313" s="13"/>
    </row>
    <row r="314" spans="1:15" x14ac:dyDescent="0.25">
      <c r="A314" s="11"/>
      <c r="B314" s="12"/>
      <c r="C314" s="12"/>
      <c r="D314" s="12"/>
      <c r="E314" s="12"/>
      <c r="F314" s="12"/>
      <c r="G314" s="12"/>
      <c r="M314" s="13"/>
      <c r="N314" s="13"/>
      <c r="O314" s="13"/>
    </row>
    <row r="315" spans="1:15" x14ac:dyDescent="0.25">
      <c r="A315" s="11"/>
      <c r="B315" s="12"/>
      <c r="C315" s="12"/>
      <c r="D315" s="12"/>
      <c r="E315" s="12"/>
      <c r="F315" s="12"/>
      <c r="G315" s="12"/>
      <c r="M315" s="13"/>
      <c r="N315" s="13"/>
      <c r="O315" s="13"/>
    </row>
    <row r="316" spans="1:15" x14ac:dyDescent="0.25">
      <c r="A316" s="11"/>
      <c r="B316" s="12"/>
      <c r="C316" s="12"/>
      <c r="D316" s="12"/>
      <c r="E316" s="12"/>
      <c r="F316" s="12"/>
      <c r="G316" s="12"/>
      <c r="M316" s="13"/>
      <c r="N316" s="13"/>
      <c r="O316" s="13"/>
    </row>
    <row r="317" spans="1:15" x14ac:dyDescent="0.25">
      <c r="A317" s="11"/>
      <c r="B317" s="12"/>
      <c r="C317" s="12"/>
      <c r="D317" s="12"/>
      <c r="E317" s="12"/>
      <c r="F317" s="12"/>
      <c r="G317" s="12"/>
      <c r="M317" s="13"/>
      <c r="N317" s="13"/>
      <c r="O317" s="13"/>
    </row>
    <row r="318" spans="1:15" x14ac:dyDescent="0.25">
      <c r="A318" s="11"/>
      <c r="B318" s="12"/>
      <c r="C318" s="12"/>
      <c r="D318" s="12"/>
      <c r="E318" s="12"/>
      <c r="F318" s="12"/>
      <c r="G318" s="12"/>
      <c r="M318" s="13"/>
      <c r="N318" s="13"/>
      <c r="O318" s="13"/>
    </row>
    <row r="319" spans="1:15" x14ac:dyDescent="0.25">
      <c r="A319" s="11"/>
      <c r="B319" s="12"/>
      <c r="C319" s="12"/>
      <c r="D319" s="12"/>
      <c r="E319" s="12"/>
      <c r="F319" s="12"/>
      <c r="G319" s="12"/>
      <c r="M319" s="13"/>
      <c r="N319" s="13"/>
      <c r="O319" s="13"/>
    </row>
    <row r="320" spans="1:15" x14ac:dyDescent="0.25">
      <c r="A320" s="11"/>
      <c r="B320" s="12"/>
      <c r="C320" s="12"/>
      <c r="D320" s="12"/>
      <c r="E320" s="12"/>
      <c r="F320" s="12"/>
      <c r="G320" s="12"/>
      <c r="M320" s="13"/>
      <c r="N320" s="13"/>
      <c r="O320" s="13"/>
    </row>
    <row r="321" spans="1:15" x14ac:dyDescent="0.25">
      <c r="A321" s="11"/>
      <c r="B321" s="12"/>
      <c r="C321" s="12"/>
      <c r="D321" s="12"/>
      <c r="E321" s="12"/>
      <c r="F321" s="12"/>
      <c r="G321" s="12"/>
      <c r="M321" s="13"/>
      <c r="N321" s="13"/>
      <c r="O321" s="13"/>
    </row>
    <row r="322" spans="1:15" x14ac:dyDescent="0.25">
      <c r="A322" s="11"/>
      <c r="B322" s="12"/>
      <c r="C322" s="12"/>
      <c r="D322" s="12"/>
      <c r="E322" s="12"/>
      <c r="F322" s="12"/>
      <c r="G322" s="12"/>
      <c r="M322" s="13"/>
      <c r="N322" s="13"/>
      <c r="O322" s="13"/>
    </row>
    <row r="323" spans="1:15" x14ac:dyDescent="0.25">
      <c r="A323" s="11"/>
      <c r="B323" s="12"/>
      <c r="C323" s="12"/>
      <c r="D323" s="12"/>
      <c r="E323" s="12"/>
      <c r="F323" s="12"/>
      <c r="G323" s="12"/>
      <c r="M323" s="13"/>
      <c r="N323" s="13"/>
      <c r="O323" s="13"/>
    </row>
    <row r="324" spans="1:15" x14ac:dyDescent="0.25">
      <c r="A324" s="11"/>
      <c r="B324" s="12"/>
      <c r="C324" s="12"/>
      <c r="D324" s="12"/>
      <c r="E324" s="12"/>
      <c r="F324" s="12"/>
      <c r="G324" s="12"/>
      <c r="M324" s="13"/>
      <c r="N324" s="13"/>
      <c r="O324" s="13"/>
    </row>
    <row r="325" spans="1:15" x14ac:dyDescent="0.25">
      <c r="A325" s="11"/>
      <c r="B325" s="12"/>
      <c r="C325" s="12"/>
      <c r="D325" s="12"/>
      <c r="E325" s="12"/>
      <c r="F325" s="12"/>
      <c r="G325" s="12"/>
      <c r="M325" s="13"/>
      <c r="N325" s="13"/>
      <c r="O325" s="13"/>
    </row>
    <row r="326" spans="1:15" x14ac:dyDescent="0.25">
      <c r="A326" s="11"/>
      <c r="B326" s="12"/>
      <c r="C326" s="12"/>
      <c r="D326" s="12"/>
      <c r="E326" s="12"/>
      <c r="F326" s="12"/>
      <c r="G326" s="12"/>
      <c r="M326" s="13"/>
      <c r="N326" s="13"/>
      <c r="O326" s="13"/>
    </row>
    <row r="327" spans="1:15" x14ac:dyDescent="0.25">
      <c r="A327" s="11"/>
      <c r="B327" s="12"/>
      <c r="C327" s="12"/>
      <c r="D327" s="12"/>
      <c r="E327" s="12"/>
      <c r="F327" s="12"/>
      <c r="G327" s="12"/>
      <c r="M327" s="13"/>
      <c r="N327" s="13"/>
      <c r="O327" s="13"/>
    </row>
    <row r="328" spans="1:15" x14ac:dyDescent="0.25">
      <c r="A328" s="11"/>
      <c r="B328" s="12"/>
      <c r="C328" s="12"/>
      <c r="D328" s="12"/>
      <c r="E328" s="12"/>
      <c r="F328" s="12"/>
      <c r="G328" s="12"/>
      <c r="M328" s="13"/>
      <c r="N328" s="13"/>
      <c r="O328" s="13"/>
    </row>
    <row r="329" spans="1:15" x14ac:dyDescent="0.25">
      <c r="A329" s="11"/>
      <c r="B329" s="12"/>
      <c r="C329" s="12"/>
      <c r="D329" s="12"/>
      <c r="E329" s="12"/>
      <c r="F329" s="12"/>
      <c r="G329" s="12"/>
      <c r="M329" s="13"/>
      <c r="N329" s="13"/>
      <c r="O329" s="13"/>
    </row>
    <row r="330" spans="1:15" x14ac:dyDescent="0.25">
      <c r="A330" s="11"/>
      <c r="B330" s="12"/>
      <c r="C330" s="12"/>
      <c r="D330" s="12"/>
      <c r="E330" s="12"/>
      <c r="F330" s="12"/>
      <c r="G330" s="12"/>
      <c r="M330" s="13"/>
      <c r="N330" s="13"/>
      <c r="O330" s="13"/>
    </row>
    <row r="331" spans="1:15" x14ac:dyDescent="0.25">
      <c r="A331" s="11"/>
      <c r="B331" s="12"/>
      <c r="C331" s="12"/>
      <c r="D331" s="12"/>
      <c r="E331" s="12"/>
      <c r="F331" s="12"/>
      <c r="G331" s="12"/>
      <c r="M331" s="13"/>
      <c r="N331" s="13"/>
      <c r="O331" s="13"/>
    </row>
    <row r="332" spans="1:15" x14ac:dyDescent="0.25">
      <c r="A332" s="11"/>
      <c r="B332" s="12"/>
      <c r="C332" s="12"/>
      <c r="D332" s="12"/>
      <c r="E332" s="12"/>
      <c r="F332" s="12"/>
      <c r="G332" s="12"/>
      <c r="M332" s="13"/>
      <c r="N332" s="13"/>
      <c r="O332" s="13"/>
    </row>
    <row r="333" spans="1:15" x14ac:dyDescent="0.25">
      <c r="A333" s="11"/>
      <c r="B333" s="12"/>
      <c r="C333" s="12"/>
      <c r="D333" s="12"/>
      <c r="E333" s="12"/>
      <c r="F333" s="12"/>
      <c r="G333" s="12"/>
      <c r="M333" s="13"/>
      <c r="N333" s="13"/>
      <c r="O333" s="13"/>
    </row>
    <row r="334" spans="1:15" x14ac:dyDescent="0.25">
      <c r="A334" s="11"/>
      <c r="B334" s="12"/>
      <c r="C334" s="12"/>
      <c r="D334" s="12"/>
      <c r="E334" s="12"/>
      <c r="F334" s="12"/>
      <c r="G334" s="12"/>
      <c r="M334" s="13"/>
      <c r="N334" s="13"/>
      <c r="O334" s="13"/>
    </row>
    <row r="335" spans="1:15" x14ac:dyDescent="0.25">
      <c r="A335" s="11"/>
      <c r="B335" s="12"/>
      <c r="C335" s="12"/>
      <c r="D335" s="12"/>
      <c r="E335" s="12"/>
      <c r="F335" s="12"/>
      <c r="G335" s="12"/>
      <c r="M335" s="13"/>
      <c r="N335" s="13"/>
      <c r="O335" s="13"/>
    </row>
    <row r="336" spans="1:15" x14ac:dyDescent="0.25">
      <c r="A336" s="11"/>
      <c r="B336" s="12"/>
      <c r="C336" s="12"/>
      <c r="D336" s="12"/>
      <c r="E336" s="12"/>
      <c r="F336" s="12"/>
      <c r="G336" s="12"/>
      <c r="M336" s="13"/>
      <c r="N336" s="13"/>
      <c r="O336" s="13"/>
    </row>
    <row r="337" spans="1:15" x14ac:dyDescent="0.25">
      <c r="A337" s="11"/>
      <c r="B337" s="12"/>
      <c r="C337" s="12"/>
      <c r="D337" s="12"/>
      <c r="E337" s="12"/>
      <c r="F337" s="12"/>
      <c r="G337" s="12"/>
      <c r="M337" s="13"/>
      <c r="N337" s="13"/>
      <c r="O337" s="13"/>
    </row>
    <row r="338" spans="1:15" x14ac:dyDescent="0.25">
      <c r="A338" s="11"/>
      <c r="B338" s="12"/>
      <c r="C338" s="12"/>
      <c r="D338" s="12"/>
      <c r="E338" s="12"/>
      <c r="F338" s="12"/>
      <c r="G338" s="12"/>
      <c r="M338" s="13"/>
      <c r="N338" s="13"/>
      <c r="O338" s="13"/>
    </row>
    <row r="339" spans="1:15" x14ac:dyDescent="0.25">
      <c r="A339" s="11"/>
      <c r="B339" s="12"/>
      <c r="C339" s="12"/>
      <c r="D339" s="12"/>
      <c r="E339" s="12"/>
      <c r="F339" s="12"/>
      <c r="G339" s="12"/>
      <c r="M339" s="13"/>
      <c r="N339" s="13"/>
      <c r="O339" s="13"/>
    </row>
    <row r="340" spans="1:15" x14ac:dyDescent="0.25">
      <c r="A340" s="11"/>
      <c r="B340" s="12"/>
      <c r="C340" s="12"/>
      <c r="D340" s="12"/>
      <c r="E340" s="12"/>
      <c r="F340" s="12"/>
      <c r="G340" s="12"/>
      <c r="M340" s="13"/>
      <c r="N340" s="13"/>
      <c r="O340" s="13"/>
    </row>
    <row r="341" spans="1:15" x14ac:dyDescent="0.25">
      <c r="A341" s="11"/>
      <c r="B341" s="12"/>
      <c r="C341" s="12"/>
      <c r="D341" s="12"/>
      <c r="E341" s="12"/>
      <c r="F341" s="12"/>
      <c r="G341" s="12"/>
      <c r="M341" s="13"/>
      <c r="N341" s="13"/>
      <c r="O341" s="13"/>
    </row>
    <row r="342" spans="1:15" x14ac:dyDescent="0.25">
      <c r="A342" s="11"/>
      <c r="B342" s="12"/>
      <c r="C342" s="12"/>
      <c r="D342" s="12"/>
      <c r="E342" s="12"/>
      <c r="F342" s="12"/>
      <c r="G342" s="12"/>
      <c r="M342" s="13"/>
      <c r="N342" s="13"/>
      <c r="O342" s="13"/>
    </row>
    <row r="343" spans="1:15" x14ac:dyDescent="0.25">
      <c r="A343" s="11"/>
      <c r="B343" s="12"/>
      <c r="C343" s="12"/>
      <c r="D343" s="12"/>
      <c r="E343" s="12"/>
      <c r="F343" s="12"/>
      <c r="G343" s="12"/>
      <c r="M343" s="13"/>
      <c r="N343" s="13"/>
      <c r="O343" s="13"/>
    </row>
    <row r="344" spans="1:15" x14ac:dyDescent="0.25">
      <c r="A344" s="11"/>
      <c r="B344" s="12"/>
      <c r="C344" s="12"/>
      <c r="D344" s="12"/>
      <c r="E344" s="12"/>
      <c r="F344" s="12"/>
      <c r="G344" s="12"/>
      <c r="M344" s="13"/>
      <c r="N344" s="13"/>
      <c r="O344" s="13"/>
    </row>
    <row r="345" spans="1:15" x14ac:dyDescent="0.25">
      <c r="A345" s="11"/>
      <c r="B345" s="12"/>
      <c r="C345" s="12"/>
      <c r="D345" s="12"/>
      <c r="E345" s="12"/>
      <c r="F345" s="12"/>
      <c r="G345" s="12"/>
      <c r="M345" s="13"/>
      <c r="N345" s="13"/>
      <c r="O345" s="13"/>
    </row>
    <row r="346" spans="1:15" x14ac:dyDescent="0.25">
      <c r="A346" s="11"/>
      <c r="B346" s="12"/>
      <c r="C346" s="12"/>
      <c r="D346" s="12"/>
      <c r="E346" s="12"/>
      <c r="F346" s="12"/>
      <c r="G346" s="12"/>
      <c r="M346" s="13"/>
      <c r="N346" s="13"/>
      <c r="O346" s="13"/>
    </row>
    <row r="347" spans="1:15" x14ac:dyDescent="0.25">
      <c r="A347" s="11"/>
      <c r="B347" s="12"/>
      <c r="C347" s="12"/>
      <c r="D347" s="12"/>
      <c r="E347" s="12"/>
      <c r="F347" s="12"/>
      <c r="G347" s="12"/>
      <c r="M347" s="13"/>
      <c r="N347" s="13"/>
      <c r="O347" s="13"/>
    </row>
    <row r="348" spans="1:15" x14ac:dyDescent="0.25">
      <c r="A348" s="11"/>
      <c r="B348" s="12"/>
      <c r="C348" s="12"/>
      <c r="D348" s="12"/>
      <c r="E348" s="12"/>
      <c r="F348" s="12"/>
      <c r="G348" s="12"/>
      <c r="M348" s="13"/>
      <c r="N348" s="13"/>
      <c r="O348" s="13"/>
    </row>
    <row r="349" spans="1:15" x14ac:dyDescent="0.25">
      <c r="A349" s="11"/>
      <c r="B349" s="12"/>
      <c r="C349" s="12"/>
      <c r="D349" s="12"/>
      <c r="E349" s="12"/>
      <c r="F349" s="12"/>
      <c r="G349" s="12"/>
      <c r="M349" s="13"/>
      <c r="N349" s="13"/>
      <c r="O349" s="13"/>
    </row>
    <row r="350" spans="1:15" x14ac:dyDescent="0.25">
      <c r="A350" s="11"/>
      <c r="B350" s="12"/>
      <c r="C350" s="12"/>
      <c r="D350" s="12"/>
      <c r="E350" s="12"/>
      <c r="F350" s="12"/>
      <c r="G350" s="12"/>
      <c r="M350" s="13"/>
      <c r="N350" s="13"/>
      <c r="O350" s="13"/>
    </row>
    <row r="351" spans="1:15" x14ac:dyDescent="0.25">
      <c r="A351" s="11"/>
      <c r="B351" s="12"/>
      <c r="C351" s="12"/>
      <c r="D351" s="12"/>
      <c r="E351" s="12"/>
      <c r="F351" s="12"/>
      <c r="G351" s="12"/>
      <c r="M351" s="13"/>
      <c r="N351" s="13"/>
      <c r="O351" s="13"/>
    </row>
    <row r="352" spans="1:15" x14ac:dyDescent="0.25">
      <c r="A352" s="11"/>
      <c r="B352" s="12"/>
      <c r="C352" s="12"/>
      <c r="D352" s="12"/>
      <c r="E352" s="12"/>
      <c r="F352" s="12"/>
      <c r="G352" s="12"/>
      <c r="M352" s="13"/>
      <c r="N352" s="13"/>
      <c r="O352" s="13"/>
    </row>
    <row r="353" spans="1:15" x14ac:dyDescent="0.25">
      <c r="A353" s="11"/>
      <c r="B353" s="12"/>
      <c r="C353" s="12"/>
      <c r="D353" s="12"/>
      <c r="E353" s="12"/>
      <c r="F353" s="12"/>
      <c r="G353" s="12"/>
      <c r="M353" s="13"/>
      <c r="N353" s="13"/>
      <c r="O353" s="13"/>
    </row>
    <row r="354" spans="1:15" x14ac:dyDescent="0.25">
      <c r="A354" s="11"/>
      <c r="B354" s="12"/>
      <c r="C354" s="12"/>
      <c r="D354" s="12"/>
      <c r="E354" s="12"/>
      <c r="F354" s="12"/>
      <c r="G354" s="12"/>
      <c r="M354" s="13"/>
      <c r="N354" s="13"/>
      <c r="O354" s="13"/>
    </row>
    <row r="355" spans="1:15" x14ac:dyDescent="0.25">
      <c r="A355" s="11"/>
      <c r="B355" s="12"/>
      <c r="C355" s="12"/>
      <c r="D355" s="12"/>
      <c r="E355" s="12"/>
      <c r="F355" s="12"/>
      <c r="G355" s="12"/>
      <c r="M355" s="13"/>
      <c r="N355" s="13"/>
      <c r="O355" s="13"/>
    </row>
    <row r="356" spans="1:15" x14ac:dyDescent="0.25">
      <c r="A356" s="11"/>
      <c r="B356" s="12"/>
      <c r="C356" s="12"/>
      <c r="D356" s="12"/>
      <c r="E356" s="12"/>
      <c r="F356" s="12"/>
      <c r="G356" s="12"/>
      <c r="M356" s="13"/>
      <c r="N356" s="13"/>
      <c r="O356" s="13"/>
    </row>
    <row r="357" spans="1:15" x14ac:dyDescent="0.25">
      <c r="A357" s="11"/>
      <c r="B357" s="12"/>
      <c r="C357" s="12"/>
      <c r="D357" s="12"/>
      <c r="E357" s="12"/>
      <c r="F357" s="12"/>
      <c r="G357" s="12"/>
      <c r="M357" s="13"/>
      <c r="N357" s="13"/>
      <c r="O357" s="13"/>
    </row>
    <row r="358" spans="1:15" x14ac:dyDescent="0.25">
      <c r="A358" s="11"/>
      <c r="B358" s="12"/>
      <c r="C358" s="12"/>
      <c r="D358" s="12"/>
      <c r="E358" s="12"/>
      <c r="F358" s="12"/>
      <c r="G358" s="12"/>
      <c r="M358" s="13"/>
      <c r="N358" s="13"/>
      <c r="O358" s="13"/>
    </row>
    <row r="359" spans="1:15" x14ac:dyDescent="0.25">
      <c r="A359" s="11"/>
      <c r="B359" s="12"/>
      <c r="C359" s="12"/>
      <c r="D359" s="12"/>
      <c r="E359" s="12"/>
      <c r="F359" s="12"/>
      <c r="G359" s="12"/>
      <c r="M359" s="13"/>
      <c r="N359" s="13"/>
      <c r="O359" s="13"/>
    </row>
    <row r="360" spans="1:15" x14ac:dyDescent="0.25">
      <c r="A360" s="11"/>
      <c r="B360" s="12"/>
      <c r="C360" s="12"/>
      <c r="D360" s="12"/>
      <c r="E360" s="12"/>
      <c r="F360" s="12"/>
      <c r="G360" s="12"/>
      <c r="M360" s="13"/>
      <c r="N360" s="13"/>
      <c r="O360" s="13"/>
    </row>
    <row r="361" spans="1:15" x14ac:dyDescent="0.25">
      <c r="A361" s="11"/>
      <c r="B361" s="12"/>
      <c r="C361" s="12"/>
      <c r="D361" s="12"/>
      <c r="E361" s="12"/>
      <c r="F361" s="12"/>
      <c r="G361" s="12"/>
      <c r="M361" s="13"/>
      <c r="N361" s="13"/>
      <c r="O361" s="13"/>
    </row>
    <row r="362" spans="1:15" x14ac:dyDescent="0.25">
      <c r="A362" s="11"/>
      <c r="B362" s="12"/>
      <c r="C362" s="12"/>
      <c r="D362" s="12"/>
      <c r="E362" s="12"/>
      <c r="F362" s="12"/>
      <c r="G362" s="12"/>
      <c r="M362" s="13"/>
      <c r="N362" s="13"/>
      <c r="O362" s="13"/>
    </row>
    <row r="363" spans="1:15" x14ac:dyDescent="0.25">
      <c r="A363" s="11"/>
      <c r="B363" s="12"/>
      <c r="C363" s="12"/>
      <c r="D363" s="12"/>
      <c r="E363" s="12"/>
      <c r="F363" s="12"/>
      <c r="G363" s="12"/>
      <c r="M363" s="13"/>
      <c r="N363" s="13"/>
      <c r="O363" s="13"/>
    </row>
    <row r="364" spans="1:15" x14ac:dyDescent="0.25">
      <c r="A364" s="11"/>
      <c r="B364" s="12"/>
      <c r="C364" s="12"/>
      <c r="D364" s="12"/>
      <c r="E364" s="12"/>
      <c r="F364" s="12"/>
      <c r="G364" s="12"/>
      <c r="M364" s="13"/>
      <c r="N364" s="13"/>
      <c r="O364" s="13"/>
    </row>
    <row r="365" spans="1:15" x14ac:dyDescent="0.25">
      <c r="A365" s="11"/>
      <c r="B365" s="12"/>
      <c r="C365" s="12"/>
      <c r="D365" s="12"/>
      <c r="E365" s="12"/>
      <c r="F365" s="12"/>
      <c r="G365" s="12"/>
      <c r="M365" s="13"/>
      <c r="N365" s="13"/>
      <c r="O365" s="13"/>
    </row>
    <row r="366" spans="1:15" x14ac:dyDescent="0.25">
      <c r="A366" s="11"/>
      <c r="B366" s="12"/>
      <c r="C366" s="12"/>
      <c r="D366" s="12"/>
      <c r="E366" s="12"/>
      <c r="F366" s="12"/>
      <c r="G366" s="12"/>
      <c r="M366" s="13"/>
      <c r="N366" s="13"/>
      <c r="O366" s="13"/>
    </row>
    <row r="367" spans="1:15" x14ac:dyDescent="0.25">
      <c r="A367" s="11"/>
      <c r="B367" s="12"/>
      <c r="C367" s="12"/>
      <c r="D367" s="12"/>
      <c r="E367" s="12"/>
      <c r="F367" s="12"/>
      <c r="G367" s="12"/>
      <c r="M367" s="13"/>
      <c r="N367" s="13"/>
      <c r="O367" s="13"/>
    </row>
    <row r="368" spans="1:15" x14ac:dyDescent="0.25">
      <c r="A368" s="11"/>
      <c r="B368" s="12"/>
      <c r="C368" s="12"/>
      <c r="D368" s="12"/>
      <c r="E368" s="12"/>
      <c r="F368" s="12"/>
      <c r="G368" s="12"/>
      <c r="M368" s="13"/>
      <c r="N368" s="13"/>
      <c r="O368" s="13"/>
    </row>
    <row r="369" spans="1:15" x14ac:dyDescent="0.25">
      <c r="A369" s="11"/>
      <c r="B369" s="12"/>
      <c r="C369" s="12"/>
      <c r="D369" s="12"/>
      <c r="E369" s="12"/>
      <c r="F369" s="12"/>
      <c r="G369" s="12"/>
      <c r="M369" s="13"/>
      <c r="N369" s="13"/>
      <c r="O369" s="13"/>
    </row>
    <row r="370" spans="1:15" x14ac:dyDescent="0.25">
      <c r="A370" s="11"/>
      <c r="B370" s="12"/>
      <c r="C370" s="12"/>
      <c r="D370" s="12"/>
      <c r="E370" s="12"/>
      <c r="F370" s="12"/>
      <c r="G370" s="12"/>
      <c r="M370" s="13"/>
      <c r="N370" s="13"/>
      <c r="O370" s="13"/>
    </row>
    <row r="371" spans="1:15" x14ac:dyDescent="0.25">
      <c r="A371" s="11"/>
      <c r="B371" s="12"/>
      <c r="C371" s="12"/>
      <c r="D371" s="12"/>
      <c r="E371" s="12"/>
      <c r="F371" s="12"/>
      <c r="G371" s="12"/>
      <c r="M371" s="13"/>
      <c r="N371" s="13"/>
      <c r="O371" s="13"/>
    </row>
    <row r="372" spans="1:15" x14ac:dyDescent="0.25">
      <c r="A372" s="11"/>
      <c r="B372" s="12"/>
      <c r="C372" s="12"/>
      <c r="D372" s="12"/>
      <c r="E372" s="12"/>
      <c r="F372" s="12"/>
      <c r="G372" s="12"/>
      <c r="M372" s="13"/>
      <c r="N372" s="13"/>
      <c r="O372" s="13"/>
    </row>
    <row r="373" spans="1:15" x14ac:dyDescent="0.25">
      <c r="A373" s="11"/>
      <c r="B373" s="12"/>
      <c r="C373" s="12"/>
      <c r="D373" s="12"/>
      <c r="E373" s="12"/>
      <c r="F373" s="12"/>
      <c r="G373" s="12"/>
      <c r="M373" s="13"/>
      <c r="N373" s="13"/>
      <c r="O373" s="13"/>
    </row>
    <row r="374" spans="1:15" x14ac:dyDescent="0.25">
      <c r="A374" s="11"/>
      <c r="B374" s="12"/>
      <c r="C374" s="12"/>
      <c r="D374" s="12"/>
      <c r="E374" s="12"/>
      <c r="F374" s="12"/>
      <c r="G374" s="12"/>
      <c r="M374" s="13"/>
      <c r="N374" s="13"/>
      <c r="O374" s="13"/>
    </row>
    <row r="375" spans="1:15" x14ac:dyDescent="0.25">
      <c r="A375" s="11"/>
      <c r="B375" s="12"/>
      <c r="C375" s="12"/>
      <c r="D375" s="12"/>
      <c r="E375" s="12"/>
      <c r="F375" s="12"/>
      <c r="G375" s="12"/>
      <c r="M375" s="13"/>
      <c r="N375" s="13"/>
      <c r="O375" s="13"/>
    </row>
    <row r="376" spans="1:15" x14ac:dyDescent="0.25">
      <c r="A376" s="11"/>
      <c r="B376" s="12"/>
      <c r="C376" s="12"/>
      <c r="D376" s="12"/>
      <c r="E376" s="12"/>
      <c r="F376" s="12"/>
      <c r="G376" s="12"/>
      <c r="M376" s="13"/>
      <c r="N376" s="13"/>
      <c r="O376" s="13"/>
    </row>
    <row r="377" spans="1:15" x14ac:dyDescent="0.25">
      <c r="A377" s="11"/>
      <c r="B377" s="12"/>
      <c r="C377" s="12"/>
      <c r="D377" s="12"/>
      <c r="E377" s="12"/>
      <c r="F377" s="12"/>
      <c r="G377" s="12"/>
      <c r="M377" s="13"/>
      <c r="N377" s="13"/>
      <c r="O377" s="13"/>
    </row>
    <row r="378" spans="1:15" x14ac:dyDescent="0.25">
      <c r="A378" s="11"/>
      <c r="B378" s="12"/>
      <c r="C378" s="12"/>
      <c r="D378" s="12"/>
      <c r="E378" s="12"/>
      <c r="F378" s="12"/>
      <c r="G378" s="12"/>
      <c r="M378" s="13"/>
      <c r="N378" s="13"/>
      <c r="O378" s="13"/>
    </row>
    <row r="379" spans="1:15" x14ac:dyDescent="0.25">
      <c r="A379" s="11"/>
      <c r="B379" s="12"/>
      <c r="C379" s="12"/>
      <c r="D379" s="12"/>
      <c r="E379" s="12"/>
      <c r="F379" s="12"/>
      <c r="G379" s="12"/>
      <c r="M379" s="13"/>
      <c r="N379" s="13"/>
      <c r="O379" s="13"/>
    </row>
    <row r="380" spans="1:15" x14ac:dyDescent="0.25">
      <c r="A380" s="11"/>
      <c r="B380" s="12"/>
      <c r="C380" s="12"/>
      <c r="D380" s="12"/>
      <c r="E380" s="12"/>
      <c r="F380" s="12"/>
      <c r="G380" s="12"/>
      <c r="M380" s="13"/>
      <c r="N380" s="13"/>
      <c r="O380" s="13"/>
    </row>
    <row r="381" spans="1:15" x14ac:dyDescent="0.25">
      <c r="A381" s="11"/>
      <c r="B381" s="12"/>
      <c r="C381" s="12"/>
      <c r="D381" s="12"/>
      <c r="E381" s="12"/>
      <c r="F381" s="12"/>
      <c r="G381" s="12"/>
      <c r="M381" s="13"/>
      <c r="N381" s="13"/>
      <c r="O381" s="13"/>
    </row>
    <row r="382" spans="1:15" x14ac:dyDescent="0.25">
      <c r="A382" s="11"/>
      <c r="B382" s="12"/>
      <c r="C382" s="12"/>
      <c r="D382" s="12"/>
      <c r="E382" s="12"/>
      <c r="F382" s="12"/>
      <c r="G382" s="12"/>
      <c r="M382" s="13"/>
      <c r="N382" s="13"/>
      <c r="O382" s="13"/>
    </row>
    <row r="383" spans="1:15" x14ac:dyDescent="0.25">
      <c r="A383" s="11"/>
      <c r="B383" s="12"/>
      <c r="C383" s="12"/>
      <c r="D383" s="12"/>
      <c r="E383" s="12"/>
      <c r="F383" s="12"/>
      <c r="G383" s="12"/>
      <c r="M383" s="13"/>
      <c r="N383" s="13"/>
      <c r="O383" s="13"/>
    </row>
    <row r="384" spans="1:15" x14ac:dyDescent="0.25">
      <c r="A384" s="11"/>
      <c r="B384" s="12"/>
      <c r="C384" s="12"/>
      <c r="D384" s="12"/>
      <c r="E384" s="12"/>
      <c r="F384" s="12"/>
      <c r="G384" s="12"/>
      <c r="M384" s="13"/>
      <c r="N384" s="13"/>
      <c r="O384" s="13"/>
    </row>
    <row r="385" spans="1:15" x14ac:dyDescent="0.25">
      <c r="A385" s="11"/>
      <c r="B385" s="12"/>
      <c r="C385" s="12"/>
      <c r="D385" s="12"/>
      <c r="E385" s="12"/>
      <c r="F385" s="12"/>
      <c r="G385" s="12"/>
      <c r="M385" s="13"/>
      <c r="N385" s="13"/>
      <c r="O385" s="13"/>
    </row>
    <row r="386" spans="1:15" x14ac:dyDescent="0.25">
      <c r="A386" s="11"/>
      <c r="B386" s="12"/>
      <c r="C386" s="12"/>
      <c r="D386" s="12"/>
      <c r="E386" s="12"/>
      <c r="F386" s="12"/>
      <c r="G386" s="12"/>
      <c r="M386" s="13"/>
      <c r="N386" s="13"/>
      <c r="O386" s="13"/>
    </row>
    <row r="387" spans="1:15" x14ac:dyDescent="0.25">
      <c r="A387" s="11"/>
      <c r="B387" s="12"/>
      <c r="C387" s="12"/>
      <c r="D387" s="12"/>
      <c r="E387" s="12"/>
      <c r="F387" s="12"/>
      <c r="G387" s="12"/>
      <c r="M387" s="13"/>
      <c r="N387" s="13"/>
      <c r="O387" s="13"/>
    </row>
    <row r="388" spans="1:15" x14ac:dyDescent="0.25">
      <c r="A388" s="11"/>
      <c r="B388" s="12"/>
      <c r="C388" s="12"/>
      <c r="D388" s="12"/>
      <c r="E388" s="12"/>
      <c r="F388" s="12"/>
      <c r="G388" s="12"/>
      <c r="M388" s="13"/>
      <c r="N388" s="13"/>
      <c r="O388" s="13"/>
    </row>
    <row r="389" spans="1:15" x14ac:dyDescent="0.25">
      <c r="A389" s="11"/>
      <c r="B389" s="12"/>
      <c r="C389" s="12"/>
      <c r="D389" s="12"/>
      <c r="E389" s="12"/>
      <c r="F389" s="12"/>
      <c r="G389" s="12"/>
      <c r="M389" s="13"/>
      <c r="N389" s="13"/>
      <c r="O389" s="13"/>
    </row>
    <row r="390" spans="1:15" x14ac:dyDescent="0.25">
      <c r="A390" s="11"/>
      <c r="B390" s="12"/>
      <c r="C390" s="12"/>
      <c r="D390" s="12"/>
      <c r="E390" s="12"/>
      <c r="F390" s="12"/>
      <c r="G390" s="12"/>
      <c r="M390" s="13"/>
      <c r="N390" s="13"/>
      <c r="O390" s="13"/>
    </row>
    <row r="391" spans="1:15" x14ac:dyDescent="0.25">
      <c r="A391" s="11"/>
      <c r="B391" s="12"/>
      <c r="C391" s="12"/>
      <c r="D391" s="12"/>
      <c r="E391" s="12"/>
      <c r="F391" s="12"/>
      <c r="G391" s="12"/>
      <c r="M391" s="13"/>
      <c r="N391" s="13"/>
      <c r="O391" s="13"/>
    </row>
    <row r="392" spans="1:15" x14ac:dyDescent="0.25">
      <c r="A392" s="11"/>
      <c r="B392" s="12"/>
      <c r="C392" s="12"/>
      <c r="D392" s="12"/>
      <c r="E392" s="12"/>
      <c r="F392" s="12"/>
      <c r="G392" s="12"/>
      <c r="M392" s="13"/>
      <c r="N392" s="13"/>
      <c r="O392" s="13"/>
    </row>
    <row r="393" spans="1:15" x14ac:dyDescent="0.25">
      <c r="A393" s="11"/>
      <c r="B393" s="12"/>
      <c r="C393" s="12"/>
      <c r="D393" s="12"/>
      <c r="E393" s="12"/>
      <c r="F393" s="12"/>
      <c r="G393" s="12"/>
      <c r="M393" s="13"/>
      <c r="N393" s="13"/>
      <c r="O393" s="13"/>
    </row>
    <row r="394" spans="1:15" x14ac:dyDescent="0.25">
      <c r="A394" s="11"/>
      <c r="B394" s="12"/>
      <c r="C394" s="12"/>
      <c r="D394" s="12"/>
      <c r="E394" s="12"/>
      <c r="F394" s="12"/>
      <c r="G394" s="12"/>
      <c r="M394" s="13"/>
      <c r="N394" s="13"/>
      <c r="O394" s="13"/>
    </row>
    <row r="395" spans="1:15" x14ac:dyDescent="0.25">
      <c r="A395" s="11"/>
      <c r="B395" s="12"/>
      <c r="C395" s="12"/>
      <c r="D395" s="12"/>
      <c r="E395" s="12"/>
      <c r="F395" s="12"/>
      <c r="G395" s="12"/>
      <c r="M395" s="13"/>
      <c r="N395" s="13"/>
      <c r="O395" s="13"/>
    </row>
    <row r="396" spans="1:15" x14ac:dyDescent="0.25">
      <c r="A396" s="11"/>
      <c r="B396" s="12"/>
      <c r="C396" s="12"/>
      <c r="D396" s="12"/>
      <c r="E396" s="12"/>
      <c r="F396" s="12"/>
      <c r="G396" s="12"/>
      <c r="M396" s="13"/>
      <c r="N396" s="13"/>
      <c r="O396" s="13"/>
    </row>
    <row r="397" spans="1:15" x14ac:dyDescent="0.25">
      <c r="A397" s="11"/>
      <c r="B397" s="12"/>
      <c r="C397" s="12"/>
      <c r="D397" s="12"/>
      <c r="E397" s="12"/>
      <c r="F397" s="12"/>
      <c r="G397" s="12"/>
      <c r="M397" s="13"/>
      <c r="N397" s="13"/>
      <c r="O397" s="13"/>
    </row>
    <row r="398" spans="1:15" x14ac:dyDescent="0.25">
      <c r="A398" s="11"/>
      <c r="B398" s="12"/>
      <c r="C398" s="12"/>
      <c r="D398" s="12"/>
      <c r="E398" s="12"/>
      <c r="F398" s="12"/>
      <c r="G398" s="12"/>
      <c r="M398" s="13"/>
      <c r="N398" s="13"/>
      <c r="O398" s="13"/>
    </row>
    <row r="399" spans="1:15" x14ac:dyDescent="0.25">
      <c r="A399" s="11"/>
      <c r="B399" s="12"/>
      <c r="C399" s="12"/>
      <c r="D399" s="12"/>
      <c r="E399" s="12"/>
      <c r="F399" s="12"/>
      <c r="G399" s="12"/>
      <c r="M399" s="13"/>
      <c r="N399" s="13"/>
      <c r="O399" s="13"/>
    </row>
    <row r="400" spans="1:15" x14ac:dyDescent="0.25">
      <c r="A400" s="11"/>
      <c r="B400" s="12"/>
      <c r="C400" s="12"/>
      <c r="D400" s="12"/>
      <c r="E400" s="12"/>
      <c r="F400" s="12"/>
      <c r="G400" s="12"/>
      <c r="M400" s="13"/>
      <c r="N400" s="13"/>
      <c r="O400" s="13"/>
    </row>
    <row r="401" spans="1:15" x14ac:dyDescent="0.25">
      <c r="A401" s="11"/>
      <c r="B401" s="12"/>
      <c r="C401" s="12"/>
      <c r="D401" s="12"/>
      <c r="E401" s="12"/>
      <c r="F401" s="12"/>
      <c r="G401" s="12"/>
      <c r="M401" s="13"/>
      <c r="N401" s="13"/>
      <c r="O401" s="13"/>
    </row>
    <row r="402" spans="1:15" x14ac:dyDescent="0.25">
      <c r="A402" s="11"/>
      <c r="B402" s="12"/>
      <c r="C402" s="12"/>
      <c r="D402" s="12"/>
      <c r="E402" s="12"/>
      <c r="F402" s="12"/>
      <c r="G402" s="12"/>
      <c r="M402" s="13"/>
      <c r="N402" s="13"/>
      <c r="O402" s="13"/>
    </row>
    <row r="403" spans="1:15" x14ac:dyDescent="0.25">
      <c r="A403" s="11"/>
      <c r="B403" s="12"/>
      <c r="C403" s="12"/>
      <c r="D403" s="12"/>
      <c r="E403" s="12"/>
      <c r="F403" s="12"/>
      <c r="G403" s="12"/>
      <c r="M403" s="13"/>
      <c r="N403" s="13"/>
      <c r="O403" s="13"/>
    </row>
    <row r="404" spans="1:15" x14ac:dyDescent="0.25">
      <c r="A404" s="11"/>
      <c r="B404" s="12"/>
      <c r="C404" s="12"/>
      <c r="D404" s="12"/>
      <c r="E404" s="12"/>
      <c r="F404" s="12"/>
      <c r="G404" s="12"/>
      <c r="M404" s="13"/>
      <c r="N404" s="13"/>
      <c r="O404" s="13"/>
    </row>
    <row r="405" spans="1:15" x14ac:dyDescent="0.25">
      <c r="A405" s="11"/>
      <c r="B405" s="12"/>
      <c r="C405" s="12"/>
      <c r="D405" s="12"/>
      <c r="E405" s="12"/>
      <c r="F405" s="12"/>
      <c r="G405" s="12"/>
      <c r="M405" s="13"/>
      <c r="N405" s="13"/>
      <c r="O405" s="13"/>
    </row>
    <row r="406" spans="1:15" x14ac:dyDescent="0.25">
      <c r="A406" s="11"/>
      <c r="B406" s="12"/>
      <c r="C406" s="12"/>
      <c r="D406" s="12"/>
      <c r="E406" s="12"/>
      <c r="F406" s="12"/>
      <c r="G406" s="12"/>
      <c r="M406" s="13"/>
      <c r="N406" s="13"/>
      <c r="O406" s="13"/>
    </row>
    <row r="407" spans="1:15" x14ac:dyDescent="0.25">
      <c r="A407" s="11"/>
      <c r="B407" s="12"/>
      <c r="C407" s="12"/>
      <c r="D407" s="12"/>
      <c r="E407" s="12"/>
      <c r="F407" s="12"/>
      <c r="G407" s="12"/>
      <c r="M407" s="13"/>
      <c r="N407" s="13"/>
      <c r="O407" s="13"/>
    </row>
    <row r="408" spans="1:15" x14ac:dyDescent="0.25">
      <c r="A408" s="11"/>
      <c r="B408" s="12"/>
      <c r="C408" s="12"/>
      <c r="D408" s="12"/>
      <c r="E408" s="12"/>
      <c r="F408" s="12"/>
      <c r="G408" s="12"/>
      <c r="M408" s="13"/>
      <c r="N408" s="13"/>
      <c r="O408" s="13"/>
    </row>
    <row r="409" spans="1:15" x14ac:dyDescent="0.25">
      <c r="A409" s="11"/>
      <c r="B409" s="12"/>
      <c r="C409" s="12"/>
      <c r="D409" s="12"/>
      <c r="E409" s="12"/>
      <c r="F409" s="12"/>
      <c r="G409" s="12"/>
      <c r="M409" s="13"/>
      <c r="N409" s="13"/>
      <c r="O409" s="13"/>
    </row>
    <row r="410" spans="1:15" x14ac:dyDescent="0.25">
      <c r="A410" s="11"/>
      <c r="B410" s="12"/>
      <c r="C410" s="12"/>
      <c r="D410" s="12"/>
      <c r="E410" s="12"/>
      <c r="F410" s="12"/>
      <c r="G410" s="12"/>
      <c r="M410" s="13"/>
      <c r="N410" s="13"/>
      <c r="O410" s="13"/>
    </row>
    <row r="411" spans="1:15" x14ac:dyDescent="0.25">
      <c r="A411" s="11"/>
      <c r="B411" s="12"/>
      <c r="C411" s="12"/>
      <c r="D411" s="12"/>
      <c r="E411" s="12"/>
      <c r="F411" s="12"/>
      <c r="G411" s="12"/>
      <c r="M411" s="13"/>
      <c r="N411" s="13"/>
      <c r="O411" s="13"/>
    </row>
    <row r="412" spans="1:15" x14ac:dyDescent="0.25">
      <c r="A412" s="11"/>
      <c r="B412" s="12"/>
      <c r="C412" s="12"/>
      <c r="D412" s="12"/>
      <c r="E412" s="12"/>
      <c r="F412" s="12"/>
      <c r="G412" s="12"/>
      <c r="M412" s="13"/>
      <c r="N412" s="13"/>
      <c r="O412" s="13"/>
    </row>
    <row r="413" spans="1:15" x14ac:dyDescent="0.25">
      <c r="A413" s="11"/>
      <c r="B413" s="12"/>
      <c r="C413" s="12"/>
      <c r="D413" s="12"/>
      <c r="E413" s="12"/>
      <c r="F413" s="12"/>
      <c r="G413" s="12"/>
      <c r="M413" s="13"/>
      <c r="N413" s="13"/>
      <c r="O413" s="13"/>
    </row>
    <row r="414" spans="1:15" x14ac:dyDescent="0.25">
      <c r="A414" s="11"/>
      <c r="B414" s="12"/>
      <c r="C414" s="12"/>
      <c r="D414" s="12"/>
      <c r="E414" s="12"/>
      <c r="F414" s="12"/>
      <c r="G414" s="12"/>
      <c r="M414" s="13"/>
      <c r="N414" s="13"/>
      <c r="O414" s="13"/>
    </row>
    <row r="415" spans="1:15" x14ac:dyDescent="0.25">
      <c r="A415" s="11"/>
      <c r="B415" s="12"/>
      <c r="C415" s="12"/>
      <c r="D415" s="12"/>
      <c r="E415" s="12"/>
      <c r="F415" s="12"/>
      <c r="G415" s="12"/>
      <c r="M415" s="13"/>
      <c r="N415" s="13"/>
      <c r="O415" s="13"/>
    </row>
    <row r="416" spans="1:15" x14ac:dyDescent="0.25">
      <c r="A416" s="11"/>
      <c r="B416" s="12"/>
      <c r="C416" s="12"/>
      <c r="D416" s="12"/>
      <c r="E416" s="12"/>
      <c r="F416" s="12"/>
      <c r="G416" s="12"/>
      <c r="M416" s="13"/>
      <c r="N416" s="13"/>
      <c r="O416" s="13"/>
    </row>
    <row r="417" spans="1:15" x14ac:dyDescent="0.25">
      <c r="A417" s="11"/>
      <c r="B417" s="12"/>
      <c r="C417" s="12"/>
      <c r="D417" s="12"/>
      <c r="E417" s="12"/>
      <c r="F417" s="12"/>
      <c r="G417" s="12"/>
      <c r="M417" s="13"/>
      <c r="N417" s="13"/>
      <c r="O417" s="13"/>
    </row>
    <row r="418" spans="1:15" x14ac:dyDescent="0.25">
      <c r="A418" s="11"/>
      <c r="B418" s="12"/>
      <c r="C418" s="12"/>
      <c r="D418" s="12"/>
      <c r="E418" s="12"/>
      <c r="F418" s="12"/>
      <c r="G418" s="12"/>
      <c r="M418" s="13"/>
      <c r="N418" s="13"/>
      <c r="O418" s="13"/>
    </row>
    <row r="419" spans="1:15" x14ac:dyDescent="0.25">
      <c r="A419" s="11"/>
      <c r="B419" s="12"/>
      <c r="C419" s="12"/>
      <c r="D419" s="12"/>
      <c r="E419" s="12"/>
      <c r="F419" s="12"/>
      <c r="G419" s="12"/>
      <c r="M419" s="13"/>
      <c r="N419" s="13"/>
      <c r="O419" s="13"/>
    </row>
    <row r="420" spans="1:15" x14ac:dyDescent="0.25">
      <c r="A420" s="11"/>
      <c r="B420" s="12"/>
      <c r="C420" s="12"/>
      <c r="D420" s="12"/>
      <c r="E420" s="12"/>
      <c r="F420" s="12"/>
      <c r="G420" s="12"/>
      <c r="M420" s="13"/>
      <c r="N420" s="13"/>
      <c r="O420" s="13"/>
    </row>
    <row r="421" spans="1:15" x14ac:dyDescent="0.25">
      <c r="A421" s="11"/>
      <c r="B421" s="12"/>
      <c r="C421" s="12"/>
      <c r="D421" s="12"/>
      <c r="E421" s="12"/>
      <c r="F421" s="12"/>
      <c r="G421" s="12"/>
      <c r="M421" s="13"/>
      <c r="N421" s="13"/>
      <c r="O421" s="13"/>
    </row>
    <row r="422" spans="1:15" x14ac:dyDescent="0.25">
      <c r="A422" s="11"/>
      <c r="B422" s="12"/>
      <c r="C422" s="12"/>
      <c r="D422" s="12"/>
      <c r="E422" s="12"/>
      <c r="F422" s="12"/>
      <c r="G422" s="12"/>
      <c r="M422" s="13"/>
      <c r="N422" s="13"/>
      <c r="O422" s="13"/>
    </row>
    <row r="423" spans="1:15" x14ac:dyDescent="0.25">
      <c r="A423" s="11"/>
      <c r="B423" s="12"/>
      <c r="C423" s="12"/>
      <c r="D423" s="12"/>
      <c r="E423" s="12"/>
      <c r="F423" s="12"/>
      <c r="G423" s="12"/>
      <c r="M423" s="13"/>
      <c r="N423" s="13"/>
      <c r="O423" s="13"/>
    </row>
    <row r="424" spans="1:15" x14ac:dyDescent="0.25">
      <c r="A424" s="11"/>
      <c r="B424" s="12"/>
      <c r="C424" s="12"/>
      <c r="D424" s="12"/>
      <c r="E424" s="12"/>
      <c r="F424" s="12"/>
      <c r="G424" s="12"/>
      <c r="M424" s="13"/>
      <c r="N424" s="13"/>
      <c r="O424" s="13"/>
    </row>
    <row r="425" spans="1:15" x14ac:dyDescent="0.25">
      <c r="A425" s="11"/>
      <c r="B425" s="12"/>
      <c r="C425" s="12"/>
      <c r="D425" s="12"/>
      <c r="E425" s="12"/>
      <c r="F425" s="12"/>
      <c r="G425" s="12"/>
      <c r="M425" s="13"/>
      <c r="N425" s="13"/>
      <c r="O425" s="13"/>
    </row>
    <row r="426" spans="1:15" x14ac:dyDescent="0.25">
      <c r="A426" s="11"/>
      <c r="B426" s="12"/>
      <c r="C426" s="12"/>
      <c r="D426" s="12"/>
      <c r="E426" s="12"/>
      <c r="F426" s="12"/>
      <c r="G426" s="12"/>
      <c r="M426" s="13"/>
      <c r="N426" s="13"/>
      <c r="O426" s="13"/>
    </row>
    <row r="427" spans="1:15" x14ac:dyDescent="0.25">
      <c r="A427" s="11"/>
      <c r="B427" s="12"/>
      <c r="C427" s="12"/>
      <c r="D427" s="12"/>
      <c r="E427" s="12"/>
      <c r="F427" s="12"/>
      <c r="G427" s="12"/>
      <c r="M427" s="13"/>
      <c r="N427" s="13"/>
      <c r="O427" s="13"/>
    </row>
    <row r="428" spans="1:15" x14ac:dyDescent="0.25">
      <c r="A428" s="11"/>
      <c r="B428" s="12"/>
      <c r="C428" s="12"/>
      <c r="D428" s="12"/>
      <c r="E428" s="12"/>
      <c r="F428" s="12"/>
      <c r="G428" s="12"/>
    </row>
    <row r="429" spans="1:15" x14ac:dyDescent="0.25">
      <c r="A429" s="11"/>
      <c r="B429" s="12"/>
      <c r="C429" s="12"/>
      <c r="D429" s="12"/>
      <c r="E429" s="12"/>
      <c r="F429" s="12"/>
      <c r="G429" s="12"/>
    </row>
    <row r="430" spans="1:15" x14ac:dyDescent="0.25">
      <c r="A430" s="11"/>
      <c r="B430" s="12"/>
      <c r="C430" s="12"/>
      <c r="D430" s="12"/>
      <c r="E430" s="12"/>
      <c r="F430" s="12"/>
      <c r="G430" s="12"/>
    </row>
    <row r="431" spans="1:15" x14ac:dyDescent="0.25">
      <c r="A431" s="11"/>
      <c r="B431" s="12"/>
      <c r="C431" s="12"/>
      <c r="D431" s="12"/>
      <c r="E431" s="12"/>
      <c r="F431" s="12"/>
      <c r="G431" s="12"/>
    </row>
    <row r="432" spans="1:15" x14ac:dyDescent="0.25">
      <c r="A432" s="11"/>
      <c r="B432" s="12"/>
      <c r="C432" s="12"/>
      <c r="D432" s="12"/>
      <c r="E432" s="12"/>
      <c r="F432" s="12"/>
      <c r="G432" s="12"/>
    </row>
    <row r="433" spans="1:7" x14ac:dyDescent="0.25">
      <c r="A433" s="11"/>
      <c r="B433" s="12"/>
      <c r="C433" s="12"/>
      <c r="D433" s="12"/>
      <c r="E433" s="12"/>
      <c r="F433" s="12"/>
      <c r="G433" s="12"/>
    </row>
    <row r="434" spans="1:7" x14ac:dyDescent="0.25">
      <c r="A434" s="11"/>
      <c r="B434" s="12"/>
      <c r="C434" s="12"/>
      <c r="D434" s="12"/>
      <c r="E434" s="12"/>
      <c r="F434" s="12"/>
      <c r="G434" s="12"/>
    </row>
    <row r="435" spans="1:7" x14ac:dyDescent="0.25">
      <c r="A435" s="11"/>
      <c r="B435" s="12"/>
      <c r="C435" s="12"/>
      <c r="D435" s="12"/>
      <c r="E435" s="12"/>
      <c r="F435" s="12"/>
      <c r="G435" s="12"/>
    </row>
    <row r="436" spans="1:7" x14ac:dyDescent="0.25">
      <c r="A436" s="11"/>
      <c r="B436" s="12"/>
      <c r="C436" s="12"/>
      <c r="D436" s="12"/>
      <c r="E436" s="12"/>
      <c r="F436" s="12"/>
      <c r="G436" s="12"/>
    </row>
    <row r="437" spans="1:7" x14ac:dyDescent="0.25">
      <c r="A437" s="11"/>
      <c r="B437" s="12"/>
      <c r="C437" s="12"/>
      <c r="D437" s="12"/>
      <c r="E437" s="12"/>
      <c r="F437" s="12"/>
      <c r="G437" s="12"/>
    </row>
    <row r="438" spans="1:7" x14ac:dyDescent="0.25">
      <c r="A438" s="11"/>
      <c r="B438" s="12"/>
      <c r="C438" s="12"/>
      <c r="D438" s="12"/>
      <c r="E438" s="12"/>
      <c r="F438" s="12"/>
      <c r="G438" s="1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26745-AB82-4EB9-A615-182401C9BFD7}">
  <dimension ref="A1:H28"/>
  <sheetViews>
    <sheetView workbookViewId="0"/>
  </sheetViews>
  <sheetFormatPr defaultColWidth="9.140625" defaultRowHeight="15" x14ac:dyDescent="0.25"/>
  <cols>
    <col min="1" max="1" width="24.5703125" style="43" customWidth="1"/>
    <col min="2" max="2" width="32.7109375" style="43" customWidth="1"/>
    <col min="3" max="3" width="95.5703125" style="43" customWidth="1"/>
    <col min="4" max="4" width="21.5703125" style="43" customWidth="1"/>
    <col min="5" max="5" width="9.140625" style="43"/>
    <col min="6" max="6" width="14.42578125" style="43" customWidth="1"/>
    <col min="7" max="7" width="13.5703125" style="43" customWidth="1"/>
    <col min="8" max="8" width="23.5703125" style="43" customWidth="1"/>
    <col min="9" max="16384" width="9.140625" style="43"/>
  </cols>
  <sheetData>
    <row r="1" spans="1:8" ht="45" x14ac:dyDescent="0.25">
      <c r="A1" s="7" t="s">
        <v>29</v>
      </c>
      <c r="B1" s="7" t="s">
        <v>30</v>
      </c>
      <c r="C1" s="7" t="s">
        <v>31</v>
      </c>
      <c r="D1" s="7" t="s">
        <v>32</v>
      </c>
      <c r="E1" s="7" t="s">
        <v>33</v>
      </c>
      <c r="F1" s="7" t="s">
        <v>34</v>
      </c>
      <c r="G1" s="7" t="s">
        <v>35</v>
      </c>
      <c r="H1" s="7" t="s">
        <v>36</v>
      </c>
    </row>
    <row r="2" spans="1:8" x14ac:dyDescent="0.25">
      <c r="A2" s="26" t="s">
        <v>60</v>
      </c>
      <c r="B2" s="62" t="s">
        <v>0</v>
      </c>
      <c r="C2" s="25" t="s">
        <v>37</v>
      </c>
      <c r="D2" s="66" t="s">
        <v>38</v>
      </c>
      <c r="E2" s="26">
        <v>10</v>
      </c>
      <c r="F2" s="26"/>
      <c r="G2" s="26" t="s">
        <v>39</v>
      </c>
      <c r="H2" s="26" t="s">
        <v>40</v>
      </c>
    </row>
    <row r="3" spans="1:8" x14ac:dyDescent="0.25">
      <c r="A3" s="26" t="s">
        <v>60</v>
      </c>
      <c r="B3" s="63" t="s">
        <v>1</v>
      </c>
      <c r="C3" s="25" t="s">
        <v>1</v>
      </c>
      <c r="D3" s="25" t="s">
        <v>41</v>
      </c>
      <c r="E3" s="26">
        <v>4</v>
      </c>
      <c r="F3" s="26"/>
      <c r="G3" s="26" t="s">
        <v>39</v>
      </c>
      <c r="H3" s="26" t="s">
        <v>40</v>
      </c>
    </row>
    <row r="4" spans="1:8" x14ac:dyDescent="0.25">
      <c r="A4" s="26" t="s">
        <v>60</v>
      </c>
      <c r="B4" s="63" t="s">
        <v>2</v>
      </c>
      <c r="C4" s="25" t="s">
        <v>42</v>
      </c>
      <c r="D4" s="25" t="s">
        <v>43</v>
      </c>
      <c r="E4" s="26">
        <v>3</v>
      </c>
      <c r="F4" s="26" t="s">
        <v>44</v>
      </c>
      <c r="G4" s="26" t="s">
        <v>39</v>
      </c>
      <c r="H4" s="26" t="s">
        <v>40</v>
      </c>
    </row>
    <row r="5" spans="1:8" ht="30" x14ac:dyDescent="0.25">
      <c r="A5" s="26" t="s">
        <v>60</v>
      </c>
      <c r="B5" s="63" t="s">
        <v>69</v>
      </c>
      <c r="C5" s="67" t="s">
        <v>111</v>
      </c>
      <c r="D5" s="64" t="s">
        <v>91</v>
      </c>
      <c r="E5" s="68" t="s">
        <v>68</v>
      </c>
      <c r="F5" s="68"/>
      <c r="G5" s="68" t="s">
        <v>39</v>
      </c>
      <c r="H5" s="68" t="s">
        <v>40</v>
      </c>
    </row>
    <row r="6" spans="1:8" ht="242.25" x14ac:dyDescent="0.25">
      <c r="A6" s="26" t="s">
        <v>60</v>
      </c>
      <c r="B6" s="63" t="s">
        <v>70</v>
      </c>
      <c r="C6" s="64" t="s">
        <v>92</v>
      </c>
      <c r="D6" s="69" t="s">
        <v>43</v>
      </c>
      <c r="E6" s="69"/>
      <c r="F6" s="69"/>
      <c r="G6" s="69" t="s">
        <v>39</v>
      </c>
      <c r="H6" s="69" t="s">
        <v>40</v>
      </c>
    </row>
    <row r="7" spans="1:8" x14ac:dyDescent="0.25">
      <c r="A7" s="26" t="s">
        <v>60</v>
      </c>
      <c r="B7" s="64" t="s">
        <v>66</v>
      </c>
      <c r="C7" s="64" t="s">
        <v>93</v>
      </c>
      <c r="D7" s="64" t="s">
        <v>45</v>
      </c>
      <c r="E7" s="64"/>
      <c r="F7" s="64"/>
      <c r="G7" s="64" t="s">
        <v>39</v>
      </c>
      <c r="H7" s="64" t="s">
        <v>40</v>
      </c>
    </row>
    <row r="8" spans="1:8" x14ac:dyDescent="0.25">
      <c r="A8" s="26" t="s">
        <v>60</v>
      </c>
      <c r="B8" s="63" t="s">
        <v>71</v>
      </c>
      <c r="C8" s="64" t="s">
        <v>94</v>
      </c>
      <c r="D8" s="64" t="s">
        <v>43</v>
      </c>
      <c r="E8" s="68"/>
      <c r="F8" s="68"/>
      <c r="G8" s="68" t="s">
        <v>39</v>
      </c>
      <c r="H8" s="68" t="s">
        <v>46</v>
      </c>
    </row>
    <row r="9" spans="1:8" x14ac:dyDescent="0.25">
      <c r="A9" s="26" t="s">
        <v>60</v>
      </c>
      <c r="B9" s="63" t="s">
        <v>72</v>
      </c>
      <c r="C9" s="64" t="s">
        <v>54</v>
      </c>
      <c r="D9" s="64" t="s">
        <v>45</v>
      </c>
      <c r="E9" s="68"/>
      <c r="F9" s="68"/>
      <c r="G9" s="68" t="s">
        <v>39</v>
      </c>
      <c r="H9" s="68" t="s">
        <v>46</v>
      </c>
    </row>
    <row r="10" spans="1:8" x14ac:dyDescent="0.25">
      <c r="A10" s="26" t="s">
        <v>60</v>
      </c>
      <c r="B10" s="63" t="s">
        <v>73</v>
      </c>
      <c r="C10" s="64" t="s">
        <v>55</v>
      </c>
      <c r="D10" s="64" t="s">
        <v>43</v>
      </c>
      <c r="E10" s="68"/>
      <c r="F10" s="68"/>
      <c r="G10" s="68" t="s">
        <v>39</v>
      </c>
      <c r="H10" s="68" t="s">
        <v>46</v>
      </c>
    </row>
    <row r="11" spans="1:8" x14ac:dyDescent="0.25">
      <c r="A11" s="26" t="s">
        <v>60</v>
      </c>
      <c r="B11" s="63" t="s">
        <v>74</v>
      </c>
      <c r="C11" s="64" t="s">
        <v>56</v>
      </c>
      <c r="D11" s="64" t="s">
        <v>45</v>
      </c>
      <c r="E11" s="68"/>
      <c r="F11" s="68"/>
      <c r="G11" s="68" t="s">
        <v>39</v>
      </c>
      <c r="H11" s="68" t="s">
        <v>46</v>
      </c>
    </row>
    <row r="12" spans="1:8" x14ac:dyDescent="0.25">
      <c r="A12" s="26" t="s">
        <v>60</v>
      </c>
      <c r="B12" s="63" t="s">
        <v>75</v>
      </c>
      <c r="C12" s="64" t="s">
        <v>57</v>
      </c>
      <c r="D12" s="64" t="s">
        <v>45</v>
      </c>
      <c r="E12" s="68"/>
      <c r="F12" s="68"/>
      <c r="G12" s="68" t="s">
        <v>39</v>
      </c>
      <c r="H12" s="68" t="s">
        <v>46</v>
      </c>
    </row>
    <row r="13" spans="1:8" x14ac:dyDescent="0.25">
      <c r="A13" s="26" t="s">
        <v>60</v>
      </c>
      <c r="B13" s="63" t="s">
        <v>76</v>
      </c>
      <c r="C13" s="64" t="s">
        <v>95</v>
      </c>
      <c r="D13" s="64" t="s">
        <v>45</v>
      </c>
      <c r="E13" s="68"/>
      <c r="F13" s="68"/>
      <c r="G13" s="68" t="s">
        <v>39</v>
      </c>
      <c r="H13" s="68" t="s">
        <v>46</v>
      </c>
    </row>
    <row r="14" spans="1:8" x14ac:dyDescent="0.25">
      <c r="A14" s="26" t="s">
        <v>60</v>
      </c>
      <c r="B14" s="63" t="s">
        <v>77</v>
      </c>
      <c r="C14" s="64" t="s">
        <v>96</v>
      </c>
      <c r="D14" s="64" t="s">
        <v>45</v>
      </c>
      <c r="E14" s="68"/>
      <c r="F14" s="68"/>
      <c r="G14" s="68" t="s">
        <v>39</v>
      </c>
      <c r="H14" s="68" t="s">
        <v>46</v>
      </c>
    </row>
    <row r="15" spans="1:8" x14ac:dyDescent="0.25">
      <c r="A15" s="26" t="s">
        <v>60</v>
      </c>
      <c r="B15" s="63" t="s">
        <v>78</v>
      </c>
      <c r="C15" s="64" t="s">
        <v>97</v>
      </c>
      <c r="D15" s="64" t="s">
        <v>45</v>
      </c>
      <c r="E15" s="68"/>
      <c r="F15" s="68"/>
      <c r="G15" s="68" t="s">
        <v>39</v>
      </c>
      <c r="H15" s="68" t="s">
        <v>46</v>
      </c>
    </row>
    <row r="16" spans="1:8" x14ac:dyDescent="0.25">
      <c r="A16" s="26" t="s">
        <v>60</v>
      </c>
      <c r="B16" s="63" t="s">
        <v>79</v>
      </c>
      <c r="C16" s="64" t="s">
        <v>98</v>
      </c>
      <c r="D16" s="64" t="s">
        <v>45</v>
      </c>
      <c r="E16" s="68"/>
      <c r="F16" s="68"/>
      <c r="G16" s="68" t="s">
        <v>39</v>
      </c>
      <c r="H16" s="68" t="s">
        <v>46</v>
      </c>
    </row>
    <row r="17" spans="1:8" x14ac:dyDescent="0.25">
      <c r="A17" s="26" t="s">
        <v>60</v>
      </c>
      <c r="B17" s="63" t="s">
        <v>80</v>
      </c>
      <c r="C17" s="69" t="s">
        <v>99</v>
      </c>
      <c r="D17" s="64" t="s">
        <v>45</v>
      </c>
      <c r="E17" s="69"/>
      <c r="F17" s="69"/>
      <c r="G17" s="69" t="s">
        <v>39</v>
      </c>
      <c r="H17" s="68" t="s">
        <v>46</v>
      </c>
    </row>
    <row r="18" spans="1:8" x14ac:dyDescent="0.25">
      <c r="A18" s="26" t="s">
        <v>60</v>
      </c>
      <c r="B18" s="63" t="s">
        <v>81</v>
      </c>
      <c r="C18" s="69" t="s">
        <v>100</v>
      </c>
      <c r="D18" s="64" t="s">
        <v>45</v>
      </c>
      <c r="E18" s="69"/>
      <c r="F18" s="69"/>
      <c r="G18" s="69" t="s">
        <v>39</v>
      </c>
      <c r="H18" s="68" t="s">
        <v>46</v>
      </c>
    </row>
    <row r="19" spans="1:8" x14ac:dyDescent="0.25">
      <c r="A19" s="26" t="s">
        <v>60</v>
      </c>
      <c r="B19" s="63" t="s">
        <v>82</v>
      </c>
      <c r="C19" s="69" t="s">
        <v>101</v>
      </c>
      <c r="D19" s="64" t="s">
        <v>45</v>
      </c>
      <c r="E19" s="69"/>
      <c r="F19" s="69"/>
      <c r="G19" s="69" t="s">
        <v>39</v>
      </c>
      <c r="H19" s="68" t="s">
        <v>46</v>
      </c>
    </row>
    <row r="20" spans="1:8" x14ac:dyDescent="0.25">
      <c r="A20" s="26" t="s">
        <v>60</v>
      </c>
      <c r="B20" s="63" t="s">
        <v>83</v>
      </c>
      <c r="C20" s="70" t="s">
        <v>102</v>
      </c>
      <c r="D20" s="64" t="s">
        <v>45</v>
      </c>
      <c r="E20" s="68"/>
      <c r="F20" s="68"/>
      <c r="G20" s="68" t="s">
        <v>39</v>
      </c>
      <c r="H20" s="68" t="s">
        <v>46</v>
      </c>
    </row>
    <row r="21" spans="1:8" x14ac:dyDescent="0.25">
      <c r="A21" s="26" t="s">
        <v>60</v>
      </c>
      <c r="B21" s="65" t="s">
        <v>84</v>
      </c>
      <c r="C21" s="70" t="s">
        <v>103</v>
      </c>
      <c r="D21" s="64" t="s">
        <v>45</v>
      </c>
      <c r="E21" s="68"/>
      <c r="F21" s="68"/>
      <c r="G21" s="68" t="s">
        <v>39</v>
      </c>
      <c r="H21" s="68" t="s">
        <v>46</v>
      </c>
    </row>
    <row r="22" spans="1:8" x14ac:dyDescent="0.25">
      <c r="A22" s="26" t="s">
        <v>60</v>
      </c>
      <c r="B22" s="65" t="s">
        <v>85</v>
      </c>
      <c r="C22" s="70" t="s">
        <v>104</v>
      </c>
      <c r="D22" s="64" t="s">
        <v>45</v>
      </c>
      <c r="E22" s="68"/>
      <c r="F22" s="68"/>
      <c r="G22" s="68" t="s">
        <v>39</v>
      </c>
      <c r="H22" s="68" t="s">
        <v>46</v>
      </c>
    </row>
    <row r="23" spans="1:8" x14ac:dyDescent="0.25">
      <c r="A23" s="26" t="s">
        <v>60</v>
      </c>
      <c r="B23" s="65" t="s">
        <v>86</v>
      </c>
      <c r="C23" s="64" t="s">
        <v>105</v>
      </c>
      <c r="D23" s="64" t="s">
        <v>45</v>
      </c>
      <c r="E23" s="68"/>
      <c r="F23" s="68"/>
      <c r="G23" s="68" t="s">
        <v>39</v>
      </c>
      <c r="H23" s="68" t="s">
        <v>46</v>
      </c>
    </row>
    <row r="24" spans="1:8" x14ac:dyDescent="0.25">
      <c r="A24" s="26" t="s">
        <v>60</v>
      </c>
      <c r="B24" s="65" t="s">
        <v>65</v>
      </c>
      <c r="C24" s="64" t="s">
        <v>106</v>
      </c>
      <c r="D24" s="64" t="s">
        <v>45</v>
      </c>
      <c r="E24" s="68"/>
      <c r="F24" s="68"/>
      <c r="G24" s="68" t="s">
        <v>39</v>
      </c>
      <c r="H24" s="68" t="s">
        <v>46</v>
      </c>
    </row>
    <row r="25" spans="1:8" x14ac:dyDescent="0.25">
      <c r="A25" s="26" t="s">
        <v>60</v>
      </c>
      <c r="B25" s="65" t="s">
        <v>87</v>
      </c>
      <c r="C25" s="64" t="s">
        <v>107</v>
      </c>
      <c r="D25" s="64" t="s">
        <v>45</v>
      </c>
      <c r="E25" s="68"/>
      <c r="F25" s="68"/>
      <c r="G25" s="68" t="s">
        <v>39</v>
      </c>
      <c r="H25" s="68" t="s">
        <v>46</v>
      </c>
    </row>
    <row r="26" spans="1:8" x14ac:dyDescent="0.25">
      <c r="A26" s="26" t="s">
        <v>60</v>
      </c>
      <c r="B26" s="65" t="s">
        <v>88</v>
      </c>
      <c r="C26" s="69" t="s">
        <v>108</v>
      </c>
      <c r="D26" s="64" t="s">
        <v>45</v>
      </c>
      <c r="E26" s="69"/>
      <c r="F26" s="69"/>
      <c r="G26" s="69" t="s">
        <v>39</v>
      </c>
      <c r="H26" s="68" t="s">
        <v>46</v>
      </c>
    </row>
    <row r="27" spans="1:8" x14ac:dyDescent="0.25">
      <c r="A27" s="26" t="s">
        <v>60</v>
      </c>
      <c r="B27" s="65" t="s">
        <v>63</v>
      </c>
      <c r="C27" s="64" t="s">
        <v>109</v>
      </c>
      <c r="D27" s="64" t="s">
        <v>45</v>
      </c>
      <c r="E27" s="68"/>
      <c r="F27" s="68"/>
      <c r="G27" s="68" t="s">
        <v>39</v>
      </c>
      <c r="H27" s="68" t="s">
        <v>46</v>
      </c>
    </row>
    <row r="28" spans="1:8" x14ac:dyDescent="0.25">
      <c r="A28" s="26" t="s">
        <v>60</v>
      </c>
      <c r="B28" s="65" t="s">
        <v>64</v>
      </c>
      <c r="C28" s="64" t="s">
        <v>110</v>
      </c>
      <c r="D28" s="64" t="s">
        <v>45</v>
      </c>
      <c r="E28" s="68"/>
      <c r="F28" s="68"/>
      <c r="G28" s="68" t="s">
        <v>39</v>
      </c>
      <c r="H28" s="68" t="s">
        <v>46</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251C1-D220-4AA4-8CC4-117C316152B4}">
  <dimension ref="A1:AI179"/>
  <sheetViews>
    <sheetView workbookViewId="0">
      <pane ySplit="1" topLeftCell="A2" activePane="bottomLeft" state="frozen"/>
      <selection activeCell="A22" sqref="A22:XFD22"/>
      <selection pane="bottomLeft"/>
    </sheetView>
  </sheetViews>
  <sheetFormatPr defaultColWidth="9.140625" defaultRowHeight="15" x14ac:dyDescent="0.2"/>
  <cols>
    <col min="1" max="1" width="14.140625" style="41" bestFit="1" customWidth="1"/>
    <col min="2" max="2" width="9.140625" style="23"/>
    <col min="3" max="3" width="7" style="42" customWidth="1"/>
    <col min="4" max="5" width="9.140625" style="23"/>
    <col min="6" max="6" width="9.140625" style="42"/>
    <col min="7" max="10" width="9.140625" style="23"/>
    <col min="11" max="17" width="9.140625" style="42"/>
    <col min="18" max="23" width="9.140625" style="23"/>
    <col min="24" max="24" width="11.28515625" style="23" customWidth="1"/>
    <col min="25" max="26" width="10.5703125" style="23" customWidth="1"/>
    <col min="27" max="27" width="9.5703125" style="40" bestFit="1" customWidth="1"/>
    <col min="28" max="32" width="9.140625" style="23"/>
    <col min="33" max="33" width="9.5703125" style="23" bestFit="1" customWidth="1"/>
    <col min="34" max="16384" width="9.140625" style="23"/>
  </cols>
  <sheetData>
    <row r="1" spans="1:35" ht="75.75" thickBot="1" x14ac:dyDescent="0.3">
      <c r="A1" s="27" t="s">
        <v>0</v>
      </c>
      <c r="B1" s="28" t="s">
        <v>1</v>
      </c>
      <c r="C1" s="29" t="s">
        <v>2</v>
      </c>
      <c r="D1" s="28" t="s">
        <v>69</v>
      </c>
      <c r="E1" s="28" t="s">
        <v>70</v>
      </c>
      <c r="F1" s="30" t="s">
        <v>66</v>
      </c>
      <c r="G1" s="28" t="s">
        <v>71</v>
      </c>
      <c r="H1" s="28" t="s">
        <v>72</v>
      </c>
      <c r="I1" s="28" t="s">
        <v>73</v>
      </c>
      <c r="J1" s="28" t="s">
        <v>74</v>
      </c>
      <c r="K1" s="28" t="s">
        <v>75</v>
      </c>
      <c r="L1" s="29" t="s">
        <v>76</v>
      </c>
      <c r="M1" s="29" t="s">
        <v>77</v>
      </c>
      <c r="N1" s="29" t="s">
        <v>78</v>
      </c>
      <c r="O1" s="29" t="s">
        <v>79</v>
      </c>
      <c r="P1" s="29" t="s">
        <v>80</v>
      </c>
      <c r="Q1" s="29" t="s">
        <v>81</v>
      </c>
      <c r="R1" s="29" t="s">
        <v>82</v>
      </c>
      <c r="S1" s="28" t="s">
        <v>83</v>
      </c>
      <c r="T1" s="31" t="s">
        <v>84</v>
      </c>
      <c r="U1" s="31" t="s">
        <v>85</v>
      </c>
      <c r="V1" s="31" t="s">
        <v>86</v>
      </c>
      <c r="W1" s="31" t="s">
        <v>65</v>
      </c>
      <c r="X1" s="31" t="s">
        <v>87</v>
      </c>
      <c r="Y1" s="31" t="s">
        <v>88</v>
      </c>
      <c r="Z1" s="31" t="s">
        <v>63</v>
      </c>
      <c r="AA1" s="31" t="s">
        <v>64</v>
      </c>
    </row>
    <row r="2" spans="1:35" ht="15.75" customHeight="1" x14ac:dyDescent="0.2">
      <c r="A2" s="32">
        <f>DATE(B2,1,C2)</f>
        <v>37186</v>
      </c>
      <c r="B2" s="33">
        <v>2001</v>
      </c>
      <c r="C2" s="33">
        <v>295</v>
      </c>
      <c r="D2" s="1" t="s">
        <v>89</v>
      </c>
      <c r="E2" s="23">
        <v>6</v>
      </c>
      <c r="F2" s="47">
        <f>2*21.5*0.3048*2.5*0.3048</f>
        <v>9.9870768000000023</v>
      </c>
      <c r="G2" s="33">
        <v>78</v>
      </c>
      <c r="H2" s="49">
        <f>G2/F2</f>
        <v>7.8100931395661224</v>
      </c>
      <c r="I2" s="34">
        <v>196</v>
      </c>
      <c r="J2" s="40">
        <f>I2/F2</f>
        <v>19.625362248140512</v>
      </c>
      <c r="K2" s="51">
        <f>I2/G2</f>
        <v>2.5128205128205128</v>
      </c>
      <c r="L2" s="35">
        <v>1034.5999999999999</v>
      </c>
      <c r="M2" s="35">
        <v>522.20000000000005</v>
      </c>
      <c r="N2" s="35">
        <v>145.1</v>
      </c>
      <c r="O2" s="35">
        <v>201.1</v>
      </c>
      <c r="P2" s="53">
        <f>N2/M2</f>
        <v>0.27786288778245877</v>
      </c>
      <c r="Q2" s="53">
        <f>O2/M2</f>
        <v>0.38510149368058211</v>
      </c>
      <c r="R2" s="53">
        <f>1-(P2+Q2)</f>
        <v>0.33703561853695918</v>
      </c>
      <c r="S2" s="55">
        <f>P2*L2</f>
        <v>287.47694369973181</v>
      </c>
      <c r="T2" s="49">
        <f>Q2*L2</f>
        <v>398.42600536193021</v>
      </c>
      <c r="U2" s="57">
        <f>S2+T2</f>
        <v>685.90294906166196</v>
      </c>
      <c r="V2" s="58">
        <f t="shared" ref="V2:V13" si="0">S2*0.00220462</f>
        <v>0.63377741961930278</v>
      </c>
      <c r="W2" s="60">
        <f>S2/I2</f>
        <v>1.4667191005088358</v>
      </c>
      <c r="X2" s="61">
        <f>S2/U2</f>
        <v>0.4191218948584633</v>
      </c>
      <c r="Y2" s="57">
        <f>S2*10/F2</f>
        <v>287.84893663752712</v>
      </c>
      <c r="Z2" s="57">
        <f>Y2*0.892179</f>
        <v>256.8127764403323</v>
      </c>
      <c r="AA2" s="60">
        <f>Z2/480</f>
        <v>0.53502661758402559</v>
      </c>
      <c r="AB2" s="1"/>
      <c r="AC2" s="1"/>
      <c r="AD2" s="1"/>
      <c r="AE2" s="1"/>
      <c r="AF2" s="24"/>
      <c r="AG2" s="24"/>
      <c r="AH2" s="24"/>
    </row>
    <row r="3" spans="1:35" x14ac:dyDescent="0.2">
      <c r="A3" s="36">
        <f t="shared" ref="A3:A13" si="1">DATE(B3,1,C3)</f>
        <v>37186</v>
      </c>
      <c r="B3" s="37">
        <v>2001</v>
      </c>
      <c r="C3" s="37">
        <v>295</v>
      </c>
      <c r="D3" s="1" t="s">
        <v>89</v>
      </c>
      <c r="E3" s="23">
        <v>7</v>
      </c>
      <c r="F3" s="48">
        <f t="shared" ref="F3:F11" si="2">2*21.5*0.3048*2.5*0.3048</f>
        <v>9.9870768000000023</v>
      </c>
      <c r="G3" s="37">
        <v>67</v>
      </c>
      <c r="H3" s="50">
        <f t="shared" ref="H3:H13" si="3">G3/F3</f>
        <v>6.7086697480888482</v>
      </c>
      <c r="I3" s="1">
        <v>199</v>
      </c>
      <c r="J3" s="40">
        <f t="shared" ref="J3:J13" si="4">I3/F3</f>
        <v>19.925750445816131</v>
      </c>
      <c r="K3" s="52">
        <f t="shared" ref="K3:K13" si="5">I3/G3</f>
        <v>2.9701492537313432</v>
      </c>
      <c r="L3" s="38">
        <v>1107</v>
      </c>
      <c r="M3" s="38">
        <v>525.9</v>
      </c>
      <c r="N3" s="38">
        <v>135.9</v>
      </c>
      <c r="O3" s="38">
        <v>202</v>
      </c>
      <c r="P3" s="54">
        <f t="shared" ref="P3:P13" si="6">N3/M3</f>
        <v>0.25841414717626926</v>
      </c>
      <c r="Q3" s="54">
        <f t="shared" ref="Q3:Q13" si="7">O3/M3</f>
        <v>0.38410344171895799</v>
      </c>
      <c r="R3" s="54">
        <f t="shared" ref="R3:R13" si="8">1-(P3+Q3)</f>
        <v>0.35748241110477275</v>
      </c>
      <c r="S3" s="56">
        <f>P3*L3</f>
        <v>286.06446092413006</v>
      </c>
      <c r="T3" s="50">
        <f t="shared" ref="T3:T13" si="9">Q3*L3</f>
        <v>425.20250998288651</v>
      </c>
      <c r="U3" s="57">
        <f t="shared" ref="U3:U13" si="10">S3+T3</f>
        <v>711.26697090701657</v>
      </c>
      <c r="V3" s="59">
        <f t="shared" si="0"/>
        <v>0.63066343184255558</v>
      </c>
      <c r="W3" s="60">
        <f t="shared" ref="W3:W13" si="11">S3/I3</f>
        <v>1.4375098538901008</v>
      </c>
      <c r="X3" s="61">
        <f t="shared" ref="X3:X13" si="12">S3/U3</f>
        <v>0.40218999704054453</v>
      </c>
      <c r="Y3" s="57">
        <f t="shared" ref="Y3:Y13" si="13">S3*10/F3</f>
        <v>286.43462612015759</v>
      </c>
      <c r="Z3" s="57">
        <f t="shared" ref="Z3:Z13" si="14">Y3*0.892179</f>
        <v>255.5509582972561</v>
      </c>
      <c r="AA3" s="60">
        <f t="shared" ref="AA3:AA13" si="15">Z3/480</f>
        <v>0.53239782978595018</v>
      </c>
      <c r="AB3" s="1"/>
      <c r="AC3" s="1"/>
      <c r="AD3" s="1"/>
      <c r="AE3" s="1"/>
      <c r="AF3" s="24"/>
      <c r="AG3" s="24"/>
      <c r="AH3" s="24"/>
      <c r="AI3" s="24"/>
    </row>
    <row r="4" spans="1:35" x14ac:dyDescent="0.2">
      <c r="A4" s="36">
        <f t="shared" si="1"/>
        <v>37186</v>
      </c>
      <c r="B4" s="37">
        <v>2001</v>
      </c>
      <c r="C4" s="37">
        <v>295</v>
      </c>
      <c r="D4" s="1" t="s">
        <v>89</v>
      </c>
      <c r="E4" s="23">
        <v>8</v>
      </c>
      <c r="F4" s="48">
        <f t="shared" si="2"/>
        <v>9.9870768000000023</v>
      </c>
      <c r="G4" s="37">
        <v>68</v>
      </c>
      <c r="H4" s="50">
        <f t="shared" si="3"/>
        <v>6.8087991473140557</v>
      </c>
      <c r="I4" s="1">
        <v>188</v>
      </c>
      <c r="J4" s="40">
        <f t="shared" si="4"/>
        <v>18.824327054338859</v>
      </c>
      <c r="K4" s="52">
        <f t="shared" si="5"/>
        <v>2.7647058823529411</v>
      </c>
      <c r="L4" s="38">
        <v>954.4</v>
      </c>
      <c r="M4" s="38">
        <v>528.29999999999995</v>
      </c>
      <c r="N4" s="38">
        <v>139.69999999999999</v>
      </c>
      <c r="O4" s="38">
        <v>202.1</v>
      </c>
      <c r="P4" s="54">
        <f t="shared" si="6"/>
        <v>0.26443308726102593</v>
      </c>
      <c r="Q4" s="54">
        <f t="shared" si="7"/>
        <v>0.38254779481355294</v>
      </c>
      <c r="R4" s="54">
        <f t="shared" si="8"/>
        <v>0.35301911792542118</v>
      </c>
      <c r="S4" s="56">
        <f t="shared" ref="S4:S13" si="16">P4*L4</f>
        <v>252.37493848192315</v>
      </c>
      <c r="T4" s="50">
        <f t="shared" si="9"/>
        <v>365.10361537005491</v>
      </c>
      <c r="U4" s="57">
        <f t="shared" si="10"/>
        <v>617.47855385197806</v>
      </c>
      <c r="V4" s="59">
        <f t="shared" si="0"/>
        <v>0.55639083687601743</v>
      </c>
      <c r="W4" s="60">
        <f t="shared" si="11"/>
        <v>1.3424198855421445</v>
      </c>
      <c r="X4" s="61">
        <f t="shared" si="12"/>
        <v>0.40871854885898184</v>
      </c>
      <c r="Y4" s="57">
        <f t="shared" si="13"/>
        <v>252.70150969693464</v>
      </c>
      <c r="Z4" s="57">
        <f t="shared" si="14"/>
        <v>225.45498021990147</v>
      </c>
      <c r="AA4" s="60">
        <f t="shared" si="15"/>
        <v>0.46969787545812808</v>
      </c>
      <c r="AB4" s="1"/>
      <c r="AC4" s="1"/>
      <c r="AD4" s="1"/>
      <c r="AE4" s="1"/>
      <c r="AF4" s="24"/>
      <c r="AG4" s="24"/>
      <c r="AH4" s="24"/>
      <c r="AI4" s="24"/>
    </row>
    <row r="5" spans="1:35" x14ac:dyDescent="0.2">
      <c r="A5" s="36">
        <f t="shared" si="1"/>
        <v>37186</v>
      </c>
      <c r="B5" s="37">
        <v>2001</v>
      </c>
      <c r="C5" s="37">
        <v>295</v>
      </c>
      <c r="D5" s="1" t="s">
        <v>89</v>
      </c>
      <c r="E5" s="23">
        <v>9</v>
      </c>
      <c r="F5" s="48">
        <f t="shared" si="2"/>
        <v>9.9870768000000023</v>
      </c>
      <c r="G5" s="37">
        <v>71</v>
      </c>
      <c r="H5" s="50">
        <f t="shared" si="3"/>
        <v>7.1091873449896754</v>
      </c>
      <c r="I5" s="1">
        <v>179</v>
      </c>
      <c r="J5" s="40">
        <f t="shared" si="4"/>
        <v>17.923162461312</v>
      </c>
      <c r="K5" s="52">
        <f t="shared" si="5"/>
        <v>2.5211267605633805</v>
      </c>
      <c r="L5" s="38">
        <v>924.9</v>
      </c>
      <c r="M5" s="38">
        <v>522</v>
      </c>
      <c r="N5" s="38">
        <v>137.4</v>
      </c>
      <c r="O5" s="38">
        <v>192.4</v>
      </c>
      <c r="P5" s="54">
        <f t="shared" si="6"/>
        <v>0.26321839080459769</v>
      </c>
      <c r="Q5" s="54">
        <f t="shared" si="7"/>
        <v>0.36858237547892719</v>
      </c>
      <c r="R5" s="54">
        <f t="shared" si="8"/>
        <v>0.36819923371647512</v>
      </c>
      <c r="S5" s="56">
        <f t="shared" si="16"/>
        <v>243.4506896551724</v>
      </c>
      <c r="T5" s="50">
        <f t="shared" si="9"/>
        <v>340.90183908045975</v>
      </c>
      <c r="U5" s="57">
        <f t="shared" si="10"/>
        <v>584.35252873563218</v>
      </c>
      <c r="V5" s="59">
        <f t="shared" si="0"/>
        <v>0.53671625942758616</v>
      </c>
      <c r="W5" s="60">
        <f t="shared" si="11"/>
        <v>1.3600597187439798</v>
      </c>
      <c r="X5" s="61">
        <f t="shared" si="12"/>
        <v>0.41661613098847783</v>
      </c>
      <c r="Y5" s="57">
        <f t="shared" si="13"/>
        <v>243.76571296134654</v>
      </c>
      <c r="Z5" s="57">
        <f t="shared" si="14"/>
        <v>217.48265002414121</v>
      </c>
      <c r="AA5" s="60">
        <f t="shared" si="15"/>
        <v>0.45308885421696082</v>
      </c>
      <c r="AB5" s="1"/>
      <c r="AC5" s="1"/>
      <c r="AD5" s="1"/>
      <c r="AE5" s="1"/>
      <c r="AF5" s="24"/>
      <c r="AG5" s="24"/>
      <c r="AH5" s="24"/>
      <c r="AI5" s="24"/>
    </row>
    <row r="6" spans="1:35" x14ac:dyDescent="0.2">
      <c r="A6" s="36">
        <f t="shared" si="1"/>
        <v>37186</v>
      </c>
      <c r="B6" s="37">
        <v>2001</v>
      </c>
      <c r="C6" s="37">
        <v>295</v>
      </c>
      <c r="D6" s="1" t="s">
        <v>89</v>
      </c>
      <c r="E6" s="23">
        <v>10</v>
      </c>
      <c r="F6" s="48">
        <f t="shared" si="2"/>
        <v>9.9870768000000023</v>
      </c>
      <c r="G6" s="37">
        <v>70</v>
      </c>
      <c r="H6" s="50">
        <f t="shared" si="3"/>
        <v>7.0090579457644688</v>
      </c>
      <c r="I6" s="1">
        <v>185</v>
      </c>
      <c r="J6" s="40">
        <f t="shared" si="4"/>
        <v>18.523938856663239</v>
      </c>
      <c r="K6" s="52">
        <f t="shared" si="5"/>
        <v>2.6428571428571428</v>
      </c>
      <c r="L6" s="38">
        <v>1021.5999999999999</v>
      </c>
      <c r="M6" s="38">
        <v>508.3</v>
      </c>
      <c r="N6" s="38">
        <v>130.30000000000001</v>
      </c>
      <c r="O6" s="38">
        <v>189.4</v>
      </c>
      <c r="P6" s="54">
        <f t="shared" si="6"/>
        <v>0.25634467833956326</v>
      </c>
      <c r="Q6" s="54">
        <f t="shared" si="7"/>
        <v>0.37261459767853627</v>
      </c>
      <c r="R6" s="54">
        <f t="shared" si="8"/>
        <v>0.37104072398190047</v>
      </c>
      <c r="S6" s="56">
        <f t="shared" si="16"/>
        <v>261.88172339169779</v>
      </c>
      <c r="T6" s="50">
        <f t="shared" si="9"/>
        <v>380.66307298839263</v>
      </c>
      <c r="U6" s="57">
        <f t="shared" si="10"/>
        <v>642.54479638009047</v>
      </c>
      <c r="V6" s="59">
        <f t="shared" si="0"/>
        <v>0.57734968502380479</v>
      </c>
      <c r="W6" s="60">
        <f t="shared" si="11"/>
        <v>1.4155768831983664</v>
      </c>
      <c r="X6" s="61">
        <f t="shared" si="12"/>
        <v>0.40756959649671565</v>
      </c>
      <c r="Y6" s="57">
        <f t="shared" si="13"/>
        <v>262.22059631272458</v>
      </c>
      <c r="Z6" s="57">
        <f t="shared" si="14"/>
        <v>233.94770939769032</v>
      </c>
      <c r="AA6" s="60">
        <f t="shared" si="15"/>
        <v>0.48739106124518816</v>
      </c>
      <c r="AB6" s="1"/>
      <c r="AC6" s="1"/>
      <c r="AD6" s="1"/>
      <c r="AE6" s="1"/>
      <c r="AF6" s="24"/>
      <c r="AG6" s="24"/>
      <c r="AH6" s="24"/>
      <c r="AI6" s="24"/>
    </row>
    <row r="7" spans="1:35" x14ac:dyDescent="0.2">
      <c r="A7" s="36">
        <f t="shared" si="1"/>
        <v>37186</v>
      </c>
      <c r="B7" s="37">
        <v>2001</v>
      </c>
      <c r="C7" s="37">
        <v>295</v>
      </c>
      <c r="D7" s="1" t="s">
        <v>90</v>
      </c>
      <c r="E7" s="23">
        <v>1</v>
      </c>
      <c r="F7" s="48">
        <f t="shared" si="2"/>
        <v>9.9870768000000023</v>
      </c>
      <c r="G7" s="39">
        <v>133</v>
      </c>
      <c r="H7" s="50">
        <f t="shared" si="3"/>
        <v>13.31721009695249</v>
      </c>
      <c r="I7" s="24">
        <v>202</v>
      </c>
      <c r="J7" s="40">
        <f t="shared" si="4"/>
        <v>20.226138643491751</v>
      </c>
      <c r="K7" s="52">
        <f t="shared" si="5"/>
        <v>1.518796992481203</v>
      </c>
      <c r="L7" s="39">
        <v>980.5</v>
      </c>
      <c r="M7" s="39">
        <v>507.3</v>
      </c>
      <c r="N7" s="39">
        <v>139</v>
      </c>
      <c r="O7" s="39">
        <v>194.8</v>
      </c>
      <c r="P7" s="54">
        <f t="shared" si="6"/>
        <v>0.27399960575596294</v>
      </c>
      <c r="Q7" s="54">
        <f t="shared" si="7"/>
        <v>0.38399369209540707</v>
      </c>
      <c r="R7" s="54">
        <f t="shared" si="8"/>
        <v>0.34200670214862994</v>
      </c>
      <c r="S7" s="56">
        <f t="shared" si="16"/>
        <v>268.65661344372165</v>
      </c>
      <c r="T7" s="50">
        <f t="shared" si="9"/>
        <v>376.50581509954662</v>
      </c>
      <c r="U7" s="57">
        <f t="shared" si="10"/>
        <v>645.16242854326833</v>
      </c>
      <c r="V7" s="59">
        <f t="shared" si="0"/>
        <v>0.59228574313029758</v>
      </c>
      <c r="W7" s="60">
        <f t="shared" si="11"/>
        <v>1.3299832348699092</v>
      </c>
      <c r="X7" s="61">
        <f t="shared" si="12"/>
        <v>0.41641701617735166</v>
      </c>
      <c r="Y7" s="57">
        <f t="shared" si="13"/>
        <v>269.00425301998439</v>
      </c>
      <c r="Z7" s="57">
        <f t="shared" si="14"/>
        <v>239.99994545511666</v>
      </c>
      <c r="AA7" s="60">
        <f t="shared" si="15"/>
        <v>0.4999998863648264</v>
      </c>
      <c r="AB7" s="24"/>
      <c r="AC7" s="24"/>
      <c r="AD7" s="24"/>
      <c r="AE7" s="24"/>
      <c r="AF7" s="24"/>
      <c r="AG7" s="24"/>
      <c r="AH7" s="24"/>
      <c r="AI7" s="24"/>
    </row>
    <row r="8" spans="1:35" x14ac:dyDescent="0.2">
      <c r="A8" s="36">
        <f t="shared" si="1"/>
        <v>37186</v>
      </c>
      <c r="B8" s="37">
        <v>2001</v>
      </c>
      <c r="C8" s="37">
        <v>295</v>
      </c>
      <c r="D8" s="1" t="s">
        <v>90</v>
      </c>
      <c r="E8" s="23">
        <v>2</v>
      </c>
      <c r="F8" s="48">
        <f t="shared" si="2"/>
        <v>9.9870768000000023</v>
      </c>
      <c r="G8" s="39">
        <v>122</v>
      </c>
      <c r="H8" s="50">
        <f t="shared" si="3"/>
        <v>12.215786705475217</v>
      </c>
      <c r="I8" s="24">
        <v>219</v>
      </c>
      <c r="J8" s="40">
        <f t="shared" si="4"/>
        <v>21.928338430320267</v>
      </c>
      <c r="K8" s="52">
        <f t="shared" si="5"/>
        <v>1.7950819672131149</v>
      </c>
      <c r="L8" s="39">
        <v>1100.3000000000002</v>
      </c>
      <c r="M8" s="39">
        <v>510.1</v>
      </c>
      <c r="N8" s="39">
        <v>148.5</v>
      </c>
      <c r="O8" s="39">
        <v>208.2</v>
      </c>
      <c r="P8" s="54">
        <f t="shared" si="6"/>
        <v>0.29111938835522444</v>
      </c>
      <c r="Q8" s="54">
        <f t="shared" si="7"/>
        <v>0.4081552636737894</v>
      </c>
      <c r="R8" s="54">
        <f t="shared" si="8"/>
        <v>0.30072534797098616</v>
      </c>
      <c r="S8" s="56">
        <f t="shared" si="16"/>
        <v>320.31866300725352</v>
      </c>
      <c r="T8" s="50">
        <f t="shared" si="9"/>
        <v>449.09323662027055</v>
      </c>
      <c r="U8" s="57">
        <f t="shared" si="10"/>
        <v>769.41189962752401</v>
      </c>
      <c r="V8" s="59">
        <f t="shared" si="0"/>
        <v>0.70618093083905131</v>
      </c>
      <c r="W8" s="60">
        <f t="shared" si="11"/>
        <v>1.462642296836774</v>
      </c>
      <c r="X8" s="61">
        <f t="shared" si="12"/>
        <v>0.41631623212783858</v>
      </c>
      <c r="Y8" s="57">
        <f t="shared" si="13"/>
        <v>320.73315287537736</v>
      </c>
      <c r="Z8" s="57">
        <f t="shared" si="14"/>
        <v>286.15138359920132</v>
      </c>
      <c r="AA8" s="60">
        <f t="shared" si="15"/>
        <v>0.5961487158316694</v>
      </c>
      <c r="AB8" s="24"/>
      <c r="AC8" s="24"/>
      <c r="AD8" s="24"/>
      <c r="AE8" s="24"/>
      <c r="AF8" s="24"/>
      <c r="AG8" s="24"/>
      <c r="AH8" s="24"/>
    </row>
    <row r="9" spans="1:35" x14ac:dyDescent="0.2">
      <c r="A9" s="36">
        <f t="shared" si="1"/>
        <v>37186</v>
      </c>
      <c r="B9" s="37">
        <v>2001</v>
      </c>
      <c r="C9" s="37">
        <v>295</v>
      </c>
      <c r="D9" s="1" t="s">
        <v>90</v>
      </c>
      <c r="E9" s="23">
        <v>3</v>
      </c>
      <c r="F9" s="48">
        <f t="shared" si="2"/>
        <v>9.9870768000000023</v>
      </c>
      <c r="G9" s="39">
        <v>115</v>
      </c>
      <c r="H9" s="50">
        <f t="shared" si="3"/>
        <v>11.51488091089877</v>
      </c>
      <c r="I9" s="24">
        <v>186</v>
      </c>
      <c r="J9" s="40">
        <f t="shared" si="4"/>
        <v>18.624068255888446</v>
      </c>
      <c r="K9" s="52">
        <f t="shared" si="5"/>
        <v>1.6173913043478261</v>
      </c>
      <c r="L9" s="39">
        <v>889.80000000000007</v>
      </c>
      <c r="M9" s="39">
        <v>517.20000000000005</v>
      </c>
      <c r="N9" s="39">
        <v>157.19999999999999</v>
      </c>
      <c r="O9" s="39">
        <v>206</v>
      </c>
      <c r="P9" s="54">
        <f t="shared" si="6"/>
        <v>0.30394431554524359</v>
      </c>
      <c r="Q9" s="54">
        <f t="shared" si="7"/>
        <v>0.39829853054911057</v>
      </c>
      <c r="R9" s="54">
        <f t="shared" si="8"/>
        <v>0.29775715390564583</v>
      </c>
      <c r="S9" s="56">
        <f t="shared" si="16"/>
        <v>270.44965197215777</v>
      </c>
      <c r="T9" s="50">
        <f t="shared" si="9"/>
        <v>354.40603248259862</v>
      </c>
      <c r="U9" s="57">
        <f t="shared" si="10"/>
        <v>624.85568445475633</v>
      </c>
      <c r="V9" s="59">
        <f t="shared" si="0"/>
        <v>0.59623871173085841</v>
      </c>
      <c r="W9" s="60">
        <f t="shared" si="11"/>
        <v>1.4540303869470848</v>
      </c>
      <c r="X9" s="61">
        <f t="shared" si="12"/>
        <v>0.43281938325991193</v>
      </c>
      <c r="Y9" s="57">
        <f t="shared" si="13"/>
        <v>270.79961172638394</v>
      </c>
      <c r="Z9" s="57">
        <f t="shared" si="14"/>
        <v>241.6017267904335</v>
      </c>
      <c r="AA9" s="60">
        <f t="shared" si="15"/>
        <v>0.50333693081340314</v>
      </c>
      <c r="AB9" s="24"/>
      <c r="AC9" s="24"/>
      <c r="AD9" s="24"/>
      <c r="AE9" s="24"/>
      <c r="AF9" s="24"/>
      <c r="AG9" s="24"/>
      <c r="AH9" s="24"/>
    </row>
    <row r="10" spans="1:35" x14ac:dyDescent="0.2">
      <c r="A10" s="36">
        <f t="shared" si="1"/>
        <v>37186</v>
      </c>
      <c r="B10" s="37">
        <v>2001</v>
      </c>
      <c r="C10" s="37">
        <v>295</v>
      </c>
      <c r="D10" s="1" t="s">
        <v>90</v>
      </c>
      <c r="E10" s="23">
        <v>4</v>
      </c>
      <c r="F10" s="48">
        <f t="shared" si="2"/>
        <v>9.9870768000000023</v>
      </c>
      <c r="G10" s="39">
        <v>125</v>
      </c>
      <c r="H10" s="50">
        <f t="shared" si="3"/>
        <v>12.516174903150837</v>
      </c>
      <c r="I10" s="24">
        <v>216</v>
      </c>
      <c r="J10" s="40">
        <f t="shared" si="4"/>
        <v>21.627950232644647</v>
      </c>
      <c r="K10" s="52">
        <f t="shared" si="5"/>
        <v>1.728</v>
      </c>
      <c r="L10" s="39">
        <v>1016.9</v>
      </c>
      <c r="M10" s="39">
        <v>500.6</v>
      </c>
      <c r="N10" s="39">
        <v>141.69999999999999</v>
      </c>
      <c r="O10" s="39">
        <v>195.9</v>
      </c>
      <c r="P10" s="54">
        <f t="shared" si="6"/>
        <v>0.28306032760687172</v>
      </c>
      <c r="Q10" s="54">
        <f t="shared" si="7"/>
        <v>0.39133040351578108</v>
      </c>
      <c r="R10" s="54">
        <f t="shared" si="8"/>
        <v>0.3256092688773472</v>
      </c>
      <c r="S10" s="56">
        <f t="shared" si="16"/>
        <v>287.84404714342787</v>
      </c>
      <c r="T10" s="50">
        <f t="shared" si="9"/>
        <v>397.94388733519776</v>
      </c>
      <c r="U10" s="57">
        <f t="shared" si="10"/>
        <v>685.78793447862563</v>
      </c>
      <c r="V10" s="59">
        <f t="shared" si="0"/>
        <v>0.63458674321334396</v>
      </c>
      <c r="W10" s="60">
        <f t="shared" si="11"/>
        <v>1.3326113293677215</v>
      </c>
      <c r="X10" s="61">
        <f t="shared" si="12"/>
        <v>0.41972748815165878</v>
      </c>
      <c r="Y10" s="57">
        <f t="shared" si="13"/>
        <v>288.21651511023504</v>
      </c>
      <c r="Z10" s="57">
        <f t="shared" si="14"/>
        <v>257.14072223453439</v>
      </c>
      <c r="AA10" s="60">
        <f t="shared" si="15"/>
        <v>0.53570983798861327</v>
      </c>
      <c r="AB10" s="24"/>
      <c r="AC10" s="24"/>
      <c r="AD10" s="24"/>
      <c r="AE10" s="24"/>
      <c r="AF10" s="24"/>
      <c r="AG10" s="24"/>
      <c r="AH10" s="24"/>
    </row>
    <row r="11" spans="1:35" x14ac:dyDescent="0.2">
      <c r="A11" s="36">
        <f t="shared" si="1"/>
        <v>37186</v>
      </c>
      <c r="B11" s="37">
        <v>2001</v>
      </c>
      <c r="C11" s="37">
        <v>295</v>
      </c>
      <c r="D11" s="1" t="s">
        <v>90</v>
      </c>
      <c r="E11" s="23">
        <v>5</v>
      </c>
      <c r="F11" s="48">
        <f t="shared" si="2"/>
        <v>9.9870768000000023</v>
      </c>
      <c r="G11" s="39">
        <v>119</v>
      </c>
      <c r="H11" s="50">
        <f t="shared" si="3"/>
        <v>11.915398507799598</v>
      </c>
      <c r="I11" s="24">
        <v>207</v>
      </c>
      <c r="J11" s="40">
        <f t="shared" si="4"/>
        <v>20.726785639617788</v>
      </c>
      <c r="K11" s="52">
        <f t="shared" si="5"/>
        <v>1.7394957983193278</v>
      </c>
      <c r="L11" s="39">
        <v>1017.2</v>
      </c>
      <c r="M11" s="39">
        <v>513.6</v>
      </c>
      <c r="N11" s="39">
        <v>145.6</v>
      </c>
      <c r="O11" s="39">
        <v>202.7</v>
      </c>
      <c r="P11" s="54">
        <f t="shared" si="6"/>
        <v>0.2834890965732087</v>
      </c>
      <c r="Q11" s="54">
        <f t="shared" si="7"/>
        <v>0.39466510903426788</v>
      </c>
      <c r="R11" s="54">
        <f t="shared" si="8"/>
        <v>0.32184579439252348</v>
      </c>
      <c r="S11" s="56">
        <f t="shared" si="16"/>
        <v>288.3651090342679</v>
      </c>
      <c r="T11" s="50">
        <f t="shared" si="9"/>
        <v>401.45334890965728</v>
      </c>
      <c r="U11" s="57">
        <f t="shared" si="10"/>
        <v>689.81845794392518</v>
      </c>
      <c r="V11" s="59">
        <f t="shared" si="0"/>
        <v>0.63573548667912771</v>
      </c>
      <c r="W11" s="60">
        <f t="shared" si="11"/>
        <v>1.3930681595858352</v>
      </c>
      <c r="X11" s="61">
        <f t="shared" si="12"/>
        <v>0.41803043353430952</v>
      </c>
      <c r="Y11" s="57">
        <f t="shared" si="13"/>
        <v>288.73825125112467</v>
      </c>
      <c r="Z11" s="57">
        <f t="shared" si="14"/>
        <v>257.60620426297714</v>
      </c>
      <c r="AA11" s="60">
        <f t="shared" si="15"/>
        <v>0.53667959221453576</v>
      </c>
      <c r="AB11" s="24"/>
      <c r="AC11" s="24"/>
      <c r="AD11" s="24"/>
      <c r="AE11" s="24"/>
      <c r="AF11" s="24"/>
      <c r="AG11" s="24"/>
      <c r="AH11" s="24"/>
    </row>
    <row r="12" spans="1:35" x14ac:dyDescent="0.2">
      <c r="A12" s="36">
        <f t="shared" si="1"/>
        <v>37186</v>
      </c>
      <c r="B12" s="37">
        <v>2001</v>
      </c>
      <c r="C12" s="37">
        <v>295</v>
      </c>
      <c r="D12" s="1" t="s">
        <v>48</v>
      </c>
      <c r="E12" s="23">
        <v>8</v>
      </c>
      <c r="F12" s="24">
        <f>3*2*1.52</f>
        <v>9.120000000000001</v>
      </c>
      <c r="G12" s="39">
        <v>102</v>
      </c>
      <c r="H12" s="50">
        <f t="shared" si="3"/>
        <v>11.184210526315788</v>
      </c>
      <c r="I12" s="24">
        <v>233</v>
      </c>
      <c r="J12" s="40">
        <f t="shared" si="4"/>
        <v>25.548245614035086</v>
      </c>
      <c r="K12" s="52">
        <f t="shared" si="5"/>
        <v>2.284313725490196</v>
      </c>
      <c r="L12" s="39">
        <v>1236.6999999999998</v>
      </c>
      <c r="M12" s="39">
        <v>534.9</v>
      </c>
      <c r="N12" s="39">
        <v>140.9</v>
      </c>
      <c r="O12" s="39">
        <v>200.4</v>
      </c>
      <c r="P12" s="54">
        <f t="shared" si="6"/>
        <v>0.26341372219106379</v>
      </c>
      <c r="Q12" s="54">
        <f t="shared" si="7"/>
        <v>0.37464946719012904</v>
      </c>
      <c r="R12" s="54">
        <f t="shared" si="8"/>
        <v>0.36193681061880723</v>
      </c>
      <c r="S12" s="56">
        <f t="shared" si="16"/>
        <v>325.76375023368854</v>
      </c>
      <c r="T12" s="50">
        <f t="shared" si="9"/>
        <v>463.32899607403249</v>
      </c>
      <c r="U12" s="57">
        <f t="shared" si="10"/>
        <v>789.09274630772097</v>
      </c>
      <c r="V12" s="59">
        <f t="shared" si="0"/>
        <v>0.71818527904019447</v>
      </c>
      <c r="W12" s="60">
        <f t="shared" si="11"/>
        <v>1.3981276834063885</v>
      </c>
      <c r="X12" s="61">
        <f t="shared" si="12"/>
        <v>0.41283328450043955</v>
      </c>
      <c r="Y12" s="57">
        <f t="shared" si="13"/>
        <v>357.19709455448304</v>
      </c>
      <c r="Z12" s="57">
        <f t="shared" si="14"/>
        <v>318.68374662252415</v>
      </c>
      <c r="AA12" s="60">
        <f t="shared" si="15"/>
        <v>0.66392447213025862</v>
      </c>
      <c r="AB12" s="24"/>
      <c r="AC12" s="24"/>
      <c r="AD12" s="24"/>
      <c r="AE12" s="24"/>
      <c r="AF12" s="24"/>
      <c r="AG12" s="24"/>
      <c r="AH12" s="24"/>
    </row>
    <row r="13" spans="1:35" x14ac:dyDescent="0.2">
      <c r="A13" s="36">
        <f t="shared" si="1"/>
        <v>37186</v>
      </c>
      <c r="B13" s="37">
        <v>2001</v>
      </c>
      <c r="C13" s="37">
        <v>295</v>
      </c>
      <c r="D13" s="1" t="s">
        <v>47</v>
      </c>
      <c r="E13" s="23">
        <v>3</v>
      </c>
      <c r="F13" s="24">
        <f>3*2*1.52</f>
        <v>9.120000000000001</v>
      </c>
      <c r="G13" s="39">
        <v>122</v>
      </c>
      <c r="H13" s="50">
        <f t="shared" si="3"/>
        <v>13.377192982456139</v>
      </c>
      <c r="I13" s="24">
        <v>240</v>
      </c>
      <c r="J13" s="40">
        <f t="shared" si="4"/>
        <v>26.315789473684209</v>
      </c>
      <c r="K13" s="52">
        <f t="shared" si="5"/>
        <v>1.9672131147540983</v>
      </c>
      <c r="L13" s="39">
        <v>1312.6</v>
      </c>
      <c r="M13" s="39">
        <v>524.20000000000005</v>
      </c>
      <c r="N13" s="39">
        <v>158.30000000000001</v>
      </c>
      <c r="O13" s="39">
        <v>230.1</v>
      </c>
      <c r="P13" s="54">
        <f t="shared" si="6"/>
        <v>0.30198397558183898</v>
      </c>
      <c r="Q13" s="54">
        <f t="shared" si="7"/>
        <v>0.4389545974818771</v>
      </c>
      <c r="R13" s="54">
        <f t="shared" si="8"/>
        <v>0.25906142693628387</v>
      </c>
      <c r="S13" s="56">
        <f t="shared" si="16"/>
        <v>396.38416634872181</v>
      </c>
      <c r="T13" s="50">
        <f t="shared" si="9"/>
        <v>576.17180465471188</v>
      </c>
      <c r="U13" s="57">
        <f t="shared" si="10"/>
        <v>972.55597100343368</v>
      </c>
      <c r="V13" s="59">
        <f t="shared" si="0"/>
        <v>0.87387646081571912</v>
      </c>
      <c r="W13" s="60">
        <f t="shared" si="11"/>
        <v>1.6516006931196743</v>
      </c>
      <c r="X13" s="61">
        <f t="shared" si="12"/>
        <v>0.40756951596292479</v>
      </c>
      <c r="Y13" s="57">
        <f t="shared" si="13"/>
        <v>434.63176134728263</v>
      </c>
      <c r="Z13" s="57">
        <f t="shared" si="14"/>
        <v>387.76933020705729</v>
      </c>
      <c r="AA13" s="60">
        <f t="shared" si="15"/>
        <v>0.80785277126470267</v>
      </c>
      <c r="AB13" s="24"/>
      <c r="AC13" s="24"/>
      <c r="AD13" s="24"/>
      <c r="AE13" s="24"/>
      <c r="AF13" s="24"/>
      <c r="AG13" s="24"/>
      <c r="AH13" s="24"/>
    </row>
    <row r="14" spans="1:35" x14ac:dyDescent="0.2">
      <c r="F14" s="23"/>
      <c r="G14" s="42"/>
      <c r="K14" s="23"/>
      <c r="R14" s="42"/>
      <c r="AA14" s="23"/>
    </row>
    <row r="49" spans="27:28" x14ac:dyDescent="0.2">
      <c r="AA49" s="40">
        <v>16.312571465819151</v>
      </c>
      <c r="AB49" s="23" t="s">
        <v>49</v>
      </c>
    </row>
    <row r="104" spans="27:28" x14ac:dyDescent="0.2">
      <c r="AA104" s="40">
        <v>20.550111099010316</v>
      </c>
      <c r="AB104" s="23" t="s">
        <v>50</v>
      </c>
    </row>
    <row r="148" spans="27:28" x14ac:dyDescent="0.2">
      <c r="AA148" s="40" t="e">
        <f>SUM(#REF!)</f>
        <v>#REF!</v>
      </c>
      <c r="AB148" s="23" t="s">
        <v>51</v>
      </c>
    </row>
    <row r="178" spans="1:35" s="42" customFormat="1" x14ac:dyDescent="0.2">
      <c r="A178" s="41" t="s">
        <v>52</v>
      </c>
      <c r="B178" s="23" t="s">
        <v>53</v>
      </c>
      <c r="D178" s="23"/>
      <c r="E178" s="23"/>
      <c r="G178" s="23"/>
      <c r="H178" s="23"/>
      <c r="I178" s="23"/>
      <c r="J178" s="23"/>
      <c r="R178" s="23"/>
      <c r="S178" s="23"/>
      <c r="T178" s="23"/>
      <c r="U178" s="23"/>
      <c r="V178" s="23"/>
      <c r="W178" s="23"/>
      <c r="X178" s="23"/>
      <c r="Y178" s="23"/>
      <c r="Z178" s="23"/>
      <c r="AA178" s="40"/>
      <c r="AB178" s="23"/>
      <c r="AC178" s="23"/>
      <c r="AD178" s="23"/>
      <c r="AE178" s="23"/>
      <c r="AF178" s="23"/>
      <c r="AG178" s="23"/>
      <c r="AH178" s="23"/>
      <c r="AI178" s="23"/>
    </row>
    <row r="179" spans="1:35" s="42" customFormat="1" x14ac:dyDescent="0.2">
      <c r="A179" s="41" t="e">
        <f>#REF!-#REF!*#REF!</f>
        <v>#REF!</v>
      </c>
      <c r="B179" s="23" t="e">
        <f>A179/(22*0.4046873*1000)</f>
        <v>#REF!</v>
      </c>
      <c r="D179" s="23"/>
      <c r="E179" s="23"/>
      <c r="G179" s="23"/>
      <c r="H179" s="23"/>
      <c r="I179" s="23"/>
      <c r="J179" s="23"/>
      <c r="R179" s="23"/>
      <c r="S179" s="23"/>
      <c r="T179" s="23"/>
      <c r="U179" s="23"/>
      <c r="V179" s="23"/>
      <c r="W179" s="23"/>
      <c r="X179" s="23"/>
      <c r="Y179" s="23"/>
      <c r="Z179" s="23"/>
      <c r="AA179" s="40"/>
      <c r="AB179" s="23"/>
      <c r="AC179" s="23"/>
      <c r="AD179" s="23"/>
      <c r="AE179" s="23"/>
      <c r="AF179" s="23"/>
      <c r="AG179" s="23"/>
      <c r="AH179" s="23"/>
      <c r="AI179" s="23"/>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927A8-B6CA-470A-BD3F-730ADFC254A7}">
  <dimension ref="A1:H8"/>
  <sheetViews>
    <sheetView workbookViewId="0"/>
  </sheetViews>
  <sheetFormatPr defaultRowHeight="15" x14ac:dyDescent="0.25"/>
  <cols>
    <col min="1" max="1" width="26.5703125" customWidth="1"/>
    <col min="2" max="2" width="15.7109375" customWidth="1"/>
    <col min="3" max="3" width="91.85546875" customWidth="1"/>
    <col min="5" max="5" width="12.28515625" customWidth="1"/>
    <col min="6" max="6" width="12.5703125" customWidth="1"/>
    <col min="7" max="7" width="12" customWidth="1"/>
    <col min="8" max="8" width="12.7109375" customWidth="1"/>
  </cols>
  <sheetData>
    <row r="1" spans="1:8" ht="45" x14ac:dyDescent="0.25">
      <c r="A1" s="7" t="s">
        <v>29</v>
      </c>
      <c r="B1" s="7" t="s">
        <v>30</v>
      </c>
      <c r="C1" s="7" t="s">
        <v>31</v>
      </c>
      <c r="D1" s="7" t="s">
        <v>32</v>
      </c>
      <c r="E1" s="7" t="s">
        <v>33</v>
      </c>
      <c r="F1" s="7" t="s">
        <v>34</v>
      </c>
      <c r="G1" s="7" t="s">
        <v>35</v>
      </c>
      <c r="H1" s="7" t="s">
        <v>36</v>
      </c>
    </row>
    <row r="2" spans="1:8" ht="42.75" x14ac:dyDescent="0.25">
      <c r="A2" s="26" t="s">
        <v>125</v>
      </c>
      <c r="B2" s="71" t="s">
        <v>0</v>
      </c>
      <c r="C2" s="25" t="s">
        <v>37</v>
      </c>
      <c r="D2" s="66" t="s">
        <v>38</v>
      </c>
      <c r="E2" s="26">
        <v>10</v>
      </c>
      <c r="F2" s="26"/>
      <c r="G2" s="26" t="s">
        <v>39</v>
      </c>
      <c r="H2" s="26" t="s">
        <v>40</v>
      </c>
    </row>
    <row r="3" spans="1:8" x14ac:dyDescent="0.25">
      <c r="A3" s="26" t="s">
        <v>125</v>
      </c>
      <c r="B3" s="71" t="s">
        <v>2</v>
      </c>
      <c r="C3" s="25" t="s">
        <v>42</v>
      </c>
      <c r="D3" s="25" t="s">
        <v>43</v>
      </c>
      <c r="E3" s="26" t="s">
        <v>112</v>
      </c>
      <c r="F3" s="26" t="s">
        <v>44</v>
      </c>
      <c r="G3" s="26" t="s">
        <v>39</v>
      </c>
      <c r="H3" s="26" t="s">
        <v>40</v>
      </c>
    </row>
    <row r="4" spans="1:8" ht="28.5" x14ac:dyDescent="0.25">
      <c r="A4" s="26" t="s">
        <v>125</v>
      </c>
      <c r="B4" s="71" t="s">
        <v>113</v>
      </c>
      <c r="C4" s="25" t="s">
        <v>114</v>
      </c>
      <c r="D4" s="25" t="s">
        <v>115</v>
      </c>
      <c r="E4" s="26"/>
      <c r="F4" s="26"/>
      <c r="G4" s="26" t="s">
        <v>39</v>
      </c>
      <c r="H4" s="26" t="s">
        <v>40</v>
      </c>
    </row>
    <row r="5" spans="1:8" x14ac:dyDescent="0.25">
      <c r="A5" s="26" t="s">
        <v>125</v>
      </c>
      <c r="B5" s="71" t="s">
        <v>116</v>
      </c>
      <c r="C5" s="25" t="s">
        <v>117</v>
      </c>
      <c r="D5" s="43" t="s">
        <v>43</v>
      </c>
      <c r="E5" s="43" t="s">
        <v>118</v>
      </c>
      <c r="F5" s="43" t="s">
        <v>119</v>
      </c>
      <c r="G5" s="43" t="s">
        <v>39</v>
      </c>
      <c r="H5" s="43" t="s">
        <v>40</v>
      </c>
    </row>
    <row r="6" spans="1:8" ht="30" x14ac:dyDescent="0.25">
      <c r="A6" s="26" t="s">
        <v>125</v>
      </c>
      <c r="B6" s="71" t="s">
        <v>66</v>
      </c>
      <c r="C6" s="25" t="s">
        <v>120</v>
      </c>
      <c r="D6" s="25" t="s">
        <v>45</v>
      </c>
      <c r="E6" s="25"/>
      <c r="F6" s="25"/>
      <c r="G6" s="25" t="s">
        <v>39</v>
      </c>
      <c r="H6" s="25" t="s">
        <v>121</v>
      </c>
    </row>
    <row r="7" spans="1:8" ht="30" x14ac:dyDescent="0.25">
      <c r="A7" s="26" t="s">
        <v>125</v>
      </c>
      <c r="B7" s="71" t="s">
        <v>71</v>
      </c>
      <c r="C7" s="25" t="s">
        <v>122</v>
      </c>
      <c r="D7" s="25" t="s">
        <v>45</v>
      </c>
      <c r="E7" s="25"/>
      <c r="F7" s="25"/>
      <c r="G7" s="25" t="s">
        <v>39</v>
      </c>
      <c r="H7" s="25" t="s">
        <v>121</v>
      </c>
    </row>
    <row r="8" spans="1:8" ht="30" x14ac:dyDescent="0.25">
      <c r="A8" s="26" t="s">
        <v>125</v>
      </c>
      <c r="B8" s="71" t="s">
        <v>123</v>
      </c>
      <c r="C8" s="25" t="s">
        <v>124</v>
      </c>
      <c r="D8" s="25" t="s">
        <v>45</v>
      </c>
      <c r="E8" s="25"/>
      <c r="F8" s="25"/>
      <c r="G8" s="25" t="s">
        <v>39</v>
      </c>
      <c r="H8" s="25" t="s">
        <v>121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09591-4FA7-4F2E-B0EF-DB2321F894DD}">
  <dimension ref="A1:G21"/>
  <sheetViews>
    <sheetView workbookViewId="0"/>
  </sheetViews>
  <sheetFormatPr defaultRowHeight="15" x14ac:dyDescent="0.25"/>
  <cols>
    <col min="1" max="1" width="10.7109375" customWidth="1"/>
  </cols>
  <sheetData>
    <row r="1" spans="1:7" s="72" customFormat="1" ht="60" x14ac:dyDescent="0.25">
      <c r="A1" s="72" t="s">
        <v>0</v>
      </c>
      <c r="B1" s="72" t="s">
        <v>2</v>
      </c>
      <c r="C1" s="72" t="s">
        <v>113</v>
      </c>
      <c r="D1" s="72" t="s">
        <v>116</v>
      </c>
      <c r="E1" s="72" t="s">
        <v>66</v>
      </c>
      <c r="F1" s="72" t="s">
        <v>71</v>
      </c>
      <c r="G1" s="72" t="s">
        <v>123</v>
      </c>
    </row>
    <row r="2" spans="1:7" x14ac:dyDescent="0.25">
      <c r="A2" s="73">
        <f>DATE(2001,1,B2)</f>
        <v>37055</v>
      </c>
      <c r="B2">
        <v>164</v>
      </c>
      <c r="C2" t="s">
        <v>90</v>
      </c>
      <c r="D2">
        <v>1</v>
      </c>
      <c r="E2" s="74">
        <f>2*20*0.3048*0.76</f>
        <v>9.2659199999999995</v>
      </c>
      <c r="F2">
        <v>119</v>
      </c>
      <c r="G2" s="75">
        <f>F2/E2</f>
        <v>12.842761431136898</v>
      </c>
    </row>
    <row r="3" spans="1:7" x14ac:dyDescent="0.25">
      <c r="A3" s="73">
        <f t="shared" ref="A3:A21" si="0">DATE(2001,1,B3)</f>
        <v>37055</v>
      </c>
      <c r="B3">
        <v>164</v>
      </c>
      <c r="C3" t="s">
        <v>90</v>
      </c>
      <c r="D3">
        <v>2</v>
      </c>
      <c r="E3" s="74">
        <f t="shared" ref="E3:E21" si="1">2*20*0.3048*0.76</f>
        <v>9.2659199999999995</v>
      </c>
      <c r="F3">
        <v>116</v>
      </c>
      <c r="G3" s="75">
        <f t="shared" ref="G3:G21" si="2">F3/E3</f>
        <v>12.518994336234288</v>
      </c>
    </row>
    <row r="4" spans="1:7" x14ac:dyDescent="0.25">
      <c r="A4" s="73">
        <f t="shared" si="0"/>
        <v>37055</v>
      </c>
      <c r="B4">
        <v>164</v>
      </c>
      <c r="C4" t="s">
        <v>90</v>
      </c>
      <c r="D4">
        <v>3</v>
      </c>
      <c r="E4" s="74">
        <f t="shared" si="1"/>
        <v>9.2659199999999995</v>
      </c>
      <c r="F4">
        <v>129</v>
      </c>
      <c r="G4" s="75">
        <f t="shared" si="2"/>
        <v>13.921985080812268</v>
      </c>
    </row>
    <row r="5" spans="1:7" x14ac:dyDescent="0.25">
      <c r="A5" s="73">
        <f t="shared" si="0"/>
        <v>37055</v>
      </c>
      <c r="B5">
        <v>164</v>
      </c>
      <c r="C5" t="s">
        <v>90</v>
      </c>
      <c r="D5">
        <v>4</v>
      </c>
      <c r="E5" s="74">
        <f t="shared" si="1"/>
        <v>9.2659199999999995</v>
      </c>
      <c r="F5">
        <v>108</v>
      </c>
      <c r="G5" s="75">
        <f t="shared" si="2"/>
        <v>11.655615416493992</v>
      </c>
    </row>
    <row r="6" spans="1:7" x14ac:dyDescent="0.25">
      <c r="A6" s="73">
        <f t="shared" si="0"/>
        <v>37055</v>
      </c>
      <c r="B6">
        <v>164</v>
      </c>
      <c r="C6" t="s">
        <v>90</v>
      </c>
      <c r="D6">
        <v>5</v>
      </c>
      <c r="E6" s="74">
        <f t="shared" si="1"/>
        <v>9.2659199999999995</v>
      </c>
      <c r="F6">
        <v>120</v>
      </c>
      <c r="G6" s="75">
        <f t="shared" si="2"/>
        <v>12.950683796104435</v>
      </c>
    </row>
    <row r="7" spans="1:7" x14ac:dyDescent="0.25">
      <c r="A7" s="73">
        <f t="shared" si="0"/>
        <v>37055</v>
      </c>
      <c r="B7">
        <v>164</v>
      </c>
      <c r="C7" t="s">
        <v>90</v>
      </c>
      <c r="D7">
        <v>6</v>
      </c>
      <c r="E7" s="74">
        <f t="shared" si="1"/>
        <v>9.2659199999999995</v>
      </c>
      <c r="F7">
        <v>119</v>
      </c>
      <c r="G7" s="75">
        <f t="shared" si="2"/>
        <v>12.842761431136898</v>
      </c>
    </row>
    <row r="8" spans="1:7" x14ac:dyDescent="0.25">
      <c r="A8" s="73">
        <f t="shared" si="0"/>
        <v>37055</v>
      </c>
      <c r="B8">
        <v>164</v>
      </c>
      <c r="C8" t="s">
        <v>90</v>
      </c>
      <c r="D8">
        <v>7</v>
      </c>
      <c r="E8" s="74">
        <f t="shared" si="1"/>
        <v>9.2659199999999995</v>
      </c>
      <c r="F8">
        <v>118</v>
      </c>
      <c r="G8" s="75">
        <f t="shared" si="2"/>
        <v>12.734839066169361</v>
      </c>
    </row>
    <row r="9" spans="1:7" x14ac:dyDescent="0.25">
      <c r="A9" s="73">
        <f t="shared" si="0"/>
        <v>37055</v>
      </c>
      <c r="B9">
        <v>164</v>
      </c>
      <c r="C9" t="s">
        <v>90</v>
      </c>
      <c r="D9">
        <v>8</v>
      </c>
      <c r="E9" s="74">
        <f t="shared" si="1"/>
        <v>9.2659199999999995</v>
      </c>
      <c r="F9">
        <v>117</v>
      </c>
      <c r="G9" s="75">
        <f t="shared" si="2"/>
        <v>12.626916701201823</v>
      </c>
    </row>
    <row r="10" spans="1:7" x14ac:dyDescent="0.25">
      <c r="A10" s="73">
        <f t="shared" si="0"/>
        <v>37055</v>
      </c>
      <c r="B10">
        <v>164</v>
      </c>
      <c r="C10" t="s">
        <v>90</v>
      </c>
      <c r="D10">
        <v>9</v>
      </c>
      <c r="E10" s="74">
        <f t="shared" si="1"/>
        <v>9.2659199999999995</v>
      </c>
      <c r="F10">
        <v>114</v>
      </c>
      <c r="G10" s="75">
        <f t="shared" si="2"/>
        <v>12.303149606299213</v>
      </c>
    </row>
    <row r="11" spans="1:7" x14ac:dyDescent="0.25">
      <c r="A11" s="73">
        <f t="shared" si="0"/>
        <v>37055</v>
      </c>
      <c r="B11">
        <v>164</v>
      </c>
      <c r="C11" t="s">
        <v>90</v>
      </c>
      <c r="D11">
        <v>10</v>
      </c>
      <c r="E11" s="74">
        <f t="shared" si="1"/>
        <v>9.2659199999999995</v>
      </c>
      <c r="F11">
        <v>164</v>
      </c>
      <c r="G11" s="75">
        <f t="shared" si="2"/>
        <v>17.699267854676062</v>
      </c>
    </row>
    <row r="12" spans="1:7" x14ac:dyDescent="0.25">
      <c r="A12" s="73">
        <f t="shared" si="0"/>
        <v>37055</v>
      </c>
      <c r="B12">
        <v>164</v>
      </c>
      <c r="C12" t="s">
        <v>89</v>
      </c>
      <c r="D12">
        <v>1</v>
      </c>
      <c r="E12" s="74">
        <f t="shared" si="1"/>
        <v>9.2659199999999995</v>
      </c>
      <c r="F12">
        <v>84</v>
      </c>
      <c r="G12" s="75">
        <f t="shared" si="2"/>
        <v>9.0654786572731041</v>
      </c>
    </row>
    <row r="13" spans="1:7" x14ac:dyDescent="0.25">
      <c r="A13" s="73">
        <f t="shared" si="0"/>
        <v>37055</v>
      </c>
      <c r="B13">
        <v>164</v>
      </c>
      <c r="C13" t="s">
        <v>89</v>
      </c>
      <c r="D13">
        <v>2</v>
      </c>
      <c r="E13" s="74">
        <f t="shared" si="1"/>
        <v>9.2659199999999995</v>
      </c>
      <c r="F13">
        <v>98</v>
      </c>
      <c r="G13" s="75">
        <f t="shared" si="2"/>
        <v>10.576391766818622</v>
      </c>
    </row>
    <row r="14" spans="1:7" x14ac:dyDescent="0.25">
      <c r="A14" s="73">
        <f t="shared" si="0"/>
        <v>37055</v>
      </c>
      <c r="B14">
        <v>164</v>
      </c>
      <c r="C14" t="s">
        <v>89</v>
      </c>
      <c r="D14">
        <v>3</v>
      </c>
      <c r="E14" s="74">
        <f t="shared" si="1"/>
        <v>9.2659199999999995</v>
      </c>
      <c r="F14">
        <v>70</v>
      </c>
      <c r="G14" s="75">
        <f t="shared" si="2"/>
        <v>7.554565547727587</v>
      </c>
    </row>
    <row r="15" spans="1:7" x14ac:dyDescent="0.25">
      <c r="A15" s="73">
        <f t="shared" si="0"/>
        <v>37055</v>
      </c>
      <c r="B15">
        <v>164</v>
      </c>
      <c r="C15" t="s">
        <v>89</v>
      </c>
      <c r="D15">
        <v>4</v>
      </c>
      <c r="E15" s="74">
        <f t="shared" si="1"/>
        <v>9.2659199999999995</v>
      </c>
      <c r="F15">
        <v>88</v>
      </c>
      <c r="G15" s="75">
        <f t="shared" si="2"/>
        <v>9.4971681171432518</v>
      </c>
    </row>
    <row r="16" spans="1:7" x14ac:dyDescent="0.25">
      <c r="A16" s="73">
        <f t="shared" si="0"/>
        <v>37055</v>
      </c>
      <c r="B16">
        <v>164</v>
      </c>
      <c r="C16" t="s">
        <v>89</v>
      </c>
      <c r="D16">
        <v>5</v>
      </c>
      <c r="E16" s="74">
        <f t="shared" si="1"/>
        <v>9.2659199999999995</v>
      </c>
      <c r="F16">
        <v>108</v>
      </c>
      <c r="G16" s="75">
        <f t="shared" si="2"/>
        <v>11.655615416493992</v>
      </c>
    </row>
    <row r="17" spans="1:7" x14ac:dyDescent="0.25">
      <c r="A17" s="73">
        <f t="shared" si="0"/>
        <v>37055</v>
      </c>
      <c r="B17">
        <v>164</v>
      </c>
      <c r="C17" t="s">
        <v>89</v>
      </c>
      <c r="D17">
        <v>6</v>
      </c>
      <c r="E17" s="74">
        <f t="shared" si="1"/>
        <v>9.2659199999999995</v>
      </c>
      <c r="F17">
        <v>69</v>
      </c>
      <c r="G17" s="75">
        <f t="shared" si="2"/>
        <v>7.4466431827600505</v>
      </c>
    </row>
    <row r="18" spans="1:7" x14ac:dyDescent="0.25">
      <c r="A18" s="73">
        <f t="shared" si="0"/>
        <v>37055</v>
      </c>
      <c r="B18">
        <v>164</v>
      </c>
      <c r="C18" t="s">
        <v>89</v>
      </c>
      <c r="D18">
        <v>7</v>
      </c>
      <c r="E18" s="74">
        <f t="shared" si="1"/>
        <v>9.2659199999999995</v>
      </c>
      <c r="F18">
        <v>106</v>
      </c>
      <c r="G18" s="75">
        <f t="shared" si="2"/>
        <v>11.439770686558917</v>
      </c>
    </row>
    <row r="19" spans="1:7" x14ac:dyDescent="0.25">
      <c r="A19" s="73">
        <f t="shared" si="0"/>
        <v>37055</v>
      </c>
      <c r="B19">
        <v>164</v>
      </c>
      <c r="C19" t="s">
        <v>89</v>
      </c>
      <c r="D19">
        <v>8</v>
      </c>
      <c r="E19" s="74">
        <f t="shared" si="1"/>
        <v>9.2659199999999995</v>
      </c>
      <c r="F19">
        <v>105</v>
      </c>
      <c r="G19" s="75">
        <f t="shared" si="2"/>
        <v>11.33184832159138</v>
      </c>
    </row>
    <row r="20" spans="1:7" x14ac:dyDescent="0.25">
      <c r="A20" s="73">
        <f t="shared" si="0"/>
        <v>37055</v>
      </c>
      <c r="B20">
        <v>164</v>
      </c>
      <c r="C20" t="s">
        <v>89</v>
      </c>
      <c r="D20">
        <v>9</v>
      </c>
      <c r="E20" s="74">
        <f t="shared" si="1"/>
        <v>9.2659199999999995</v>
      </c>
      <c r="F20">
        <v>104</v>
      </c>
      <c r="G20" s="75">
        <f t="shared" si="2"/>
        <v>11.223925956623845</v>
      </c>
    </row>
    <row r="21" spans="1:7" x14ac:dyDescent="0.25">
      <c r="A21" s="73">
        <f t="shared" si="0"/>
        <v>37055</v>
      </c>
      <c r="B21">
        <v>164</v>
      </c>
      <c r="C21" t="s">
        <v>89</v>
      </c>
      <c r="D21">
        <v>10</v>
      </c>
      <c r="E21" s="74">
        <f t="shared" si="1"/>
        <v>9.2659199999999995</v>
      </c>
      <c r="F21">
        <v>83</v>
      </c>
      <c r="G21" s="75">
        <f t="shared" si="2"/>
        <v>8.9575562923055667</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2001 W Cotton Introduction</vt:lpstr>
      <vt:lpstr>Dic. 2001 W Cotton Growth</vt:lpstr>
      <vt:lpstr>2001 W Cotton Growth</vt:lpstr>
      <vt:lpstr>Dic. 2001 W Cotton Harvest</vt:lpstr>
      <vt:lpstr>2001 W Cotton Harvest</vt:lpstr>
      <vt:lpstr>Dic. 2001 W Cotton Density</vt:lpstr>
      <vt:lpstr>2001 W Cotton Density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2021-07-20T16:57:17Z</dcterms:created>
  <dcterms:modified xsi:type="dcterms:W3CDTF">2023-03-07T13:09:01Z</dcterms:modified>
</cp:coreProperties>
</file>