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queryTables/queryTable2.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codeName="ThisWorkbook" defaultThemeVersion="166925"/>
  <mc:AlternateContent xmlns:mc="http://schemas.openxmlformats.org/markup-compatibility/2006">
    <mc:Choice Requires="x15">
      <x15ac:absPath xmlns:x15ac="http://schemas.microsoft.com/office/spreadsheetml/2010/11/ac" url="C:\WPDOCS\RES\Lysimeters\Final\Ag_Data_Commons\Maize for grain\"/>
    </mc:Choice>
  </mc:AlternateContent>
  <xr:revisionPtr revIDLastSave="0" documentId="13_ncr:1_{7501B6FE-C568-4CAA-A2CB-A0BED5474B2D}" xr6:coauthVersionLast="47" xr6:coauthVersionMax="47" xr10:uidLastSave="{00000000-0000-0000-0000-000000000000}"/>
  <bookViews>
    <workbookView xWindow="-108" yWindow="-108" windowWidth="23256" windowHeight="13404" tabRatio="915" firstSheet="5" activeTab="10" xr2:uid="{F3D3EBF0-2BAD-4F2C-A4E6-F8D6DFC2C68D}"/>
  </bookViews>
  <sheets>
    <sheet name="2018 E Maize Introduction" sheetId="6" r:id="rId1"/>
    <sheet name="Dic. 2018 E Maize Lys. Measur." sheetId="7" r:id="rId2"/>
    <sheet name="2018 E Maize Lys. Measur." sheetId="1" r:id="rId3"/>
    <sheet name="Dic. 2018 E Maize Growth" sheetId="9" r:id="rId4"/>
    <sheet name="2018 E Maize Growth" sheetId="10" r:id="rId5"/>
    <sheet name="Dic. 2018 E Maize LAI Biomass" sheetId="11" r:id="rId6"/>
    <sheet name="2018 E Maize LAI Biomass" sheetId="12" r:id="rId7"/>
    <sheet name="Dic 2018 E Maize Hand Biomass" sheetId="13" r:id="rId8"/>
    <sheet name="2018 E Maize Hand Biomass" sheetId="14" r:id="rId9"/>
    <sheet name="Dic. 2018 E Maize Comb. Harv." sheetId="15" r:id="rId10"/>
    <sheet name="2018 E Maize Comb. Harv." sheetId="16" r:id="rId11"/>
    <sheet name="Dic. 2018 E Maize Hand Yield" sheetId="17" r:id="rId12"/>
    <sheet name="2018 E Maize Hand Yield" sheetId="18" r:id="rId13"/>
  </sheets>
  <definedNames>
    <definedName name="plants94" localSheetId="2">'2018 E Maize Lys. Measur.'!$D$2:$M$19</definedName>
    <definedName name="plants94_1" localSheetId="2">'2018 E Maize Lys. Measur.'!$D$2:$M$13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2" i="16" l="1"/>
  <c r="X21" i="18" l="1"/>
  <c r="X20" i="18"/>
  <c r="X19" i="18"/>
  <c r="X18" i="18"/>
  <c r="X17" i="18"/>
  <c r="X16" i="18"/>
  <c r="X15" i="18"/>
  <c r="X14" i="18"/>
  <c r="X13" i="18"/>
  <c r="X12" i="18"/>
  <c r="X11" i="18"/>
  <c r="X10" i="18"/>
  <c r="X9" i="18"/>
  <c r="X8" i="18"/>
  <c r="X7" i="18"/>
  <c r="X6" i="18"/>
  <c r="X5" i="18"/>
  <c r="X4" i="18"/>
  <c r="X3" i="18"/>
  <c r="X2" i="18"/>
  <c r="W2" i="18"/>
  <c r="AB21" i="18"/>
  <c r="AB20" i="18"/>
  <c r="AB19" i="18"/>
  <c r="AB18" i="18"/>
  <c r="AB17" i="18"/>
  <c r="AB16" i="18"/>
  <c r="AB15" i="18"/>
  <c r="AB14" i="18"/>
  <c r="AB13" i="18"/>
  <c r="AB12" i="18"/>
  <c r="AB11" i="18"/>
  <c r="AB10" i="18"/>
  <c r="AB9" i="18"/>
  <c r="AB8" i="18"/>
  <c r="AB7" i="18"/>
  <c r="AB6" i="18"/>
  <c r="AB5" i="18"/>
  <c r="AB4" i="18"/>
  <c r="AB3" i="18"/>
  <c r="AB2" i="18"/>
  <c r="W21" i="18"/>
  <c r="W20" i="18"/>
  <c r="W19" i="18"/>
  <c r="W18" i="18"/>
  <c r="W17" i="18"/>
  <c r="W16" i="18"/>
  <c r="W15" i="18"/>
  <c r="W14" i="18"/>
  <c r="W13" i="18"/>
  <c r="W12" i="18"/>
  <c r="W11" i="18"/>
  <c r="W10" i="18"/>
  <c r="W9" i="18"/>
  <c r="W8" i="18"/>
  <c r="W7" i="18"/>
  <c r="W6" i="18"/>
  <c r="W5" i="18"/>
  <c r="W4" i="18"/>
  <c r="W3" i="18"/>
  <c r="U21" i="18"/>
  <c r="T21" i="18"/>
  <c r="U20" i="18"/>
  <c r="T20" i="18"/>
  <c r="U19" i="18"/>
  <c r="T19" i="18"/>
  <c r="U18" i="18"/>
  <c r="T18" i="18"/>
  <c r="U17" i="18"/>
  <c r="T17" i="18"/>
  <c r="U16" i="18"/>
  <c r="T16" i="18"/>
  <c r="U15" i="18"/>
  <c r="T15" i="18"/>
  <c r="U14" i="18"/>
  <c r="T14" i="18"/>
  <c r="U13" i="18"/>
  <c r="T13" i="18"/>
  <c r="U12" i="18"/>
  <c r="T12" i="18"/>
  <c r="U11" i="18"/>
  <c r="T11" i="18"/>
  <c r="U10" i="18"/>
  <c r="T10" i="18"/>
  <c r="U9" i="18"/>
  <c r="T9" i="18"/>
  <c r="U8" i="18"/>
  <c r="T8" i="18"/>
  <c r="U7" i="18"/>
  <c r="T7" i="18"/>
  <c r="U6" i="18"/>
  <c r="T6" i="18"/>
  <c r="U5" i="18"/>
  <c r="T5" i="18"/>
  <c r="U4" i="18"/>
  <c r="T4" i="18"/>
  <c r="U3" i="18"/>
  <c r="T3" i="18"/>
  <c r="U2" i="18"/>
  <c r="T2" i="18"/>
  <c r="F13" i="18"/>
  <c r="F12" i="18"/>
  <c r="F11" i="18"/>
  <c r="F10" i="18"/>
  <c r="F9" i="18"/>
  <c r="F8" i="18"/>
  <c r="F7" i="18"/>
  <c r="F6" i="18"/>
  <c r="F5" i="18"/>
  <c r="F4" i="18"/>
  <c r="F3" i="18"/>
  <c r="F2" i="18"/>
  <c r="N21" i="18"/>
  <c r="M21" i="18"/>
  <c r="A21" i="18"/>
  <c r="N20" i="18"/>
  <c r="M20" i="18"/>
  <c r="A20" i="18"/>
  <c r="N19" i="18"/>
  <c r="M19" i="18"/>
  <c r="A19" i="18"/>
  <c r="N18" i="18"/>
  <c r="M18" i="18"/>
  <c r="A18" i="18"/>
  <c r="N17" i="18"/>
  <c r="M17" i="18"/>
  <c r="A17" i="18"/>
  <c r="N16" i="18"/>
  <c r="M16" i="18"/>
  <c r="A16" i="18"/>
  <c r="N15" i="18"/>
  <c r="M15" i="18"/>
  <c r="A15" i="18"/>
  <c r="N14" i="18"/>
  <c r="M14" i="18"/>
  <c r="A14" i="18"/>
  <c r="N13" i="18"/>
  <c r="M13" i="18"/>
  <c r="A13" i="18"/>
  <c r="N12" i="18"/>
  <c r="M12" i="18"/>
  <c r="A12" i="18"/>
  <c r="N11" i="18"/>
  <c r="M11" i="18"/>
  <c r="A11" i="18"/>
  <c r="N10" i="18"/>
  <c r="M10" i="18"/>
  <c r="A10" i="18"/>
  <c r="N9" i="18"/>
  <c r="M9" i="18"/>
  <c r="A9" i="18"/>
  <c r="N8" i="18"/>
  <c r="M8" i="18"/>
  <c r="A8" i="18"/>
  <c r="N7" i="18"/>
  <c r="M7" i="18"/>
  <c r="A7" i="18"/>
  <c r="N6" i="18"/>
  <c r="M6" i="18"/>
  <c r="A6" i="18"/>
  <c r="N5" i="18"/>
  <c r="M5" i="18"/>
  <c r="A5" i="18"/>
  <c r="N4" i="18"/>
  <c r="M4" i="18"/>
  <c r="A4" i="18"/>
  <c r="N3" i="18"/>
  <c r="M3" i="18"/>
  <c r="A3" i="18"/>
  <c r="N2" i="18"/>
  <c r="M2" i="18"/>
  <c r="A2" i="18"/>
  <c r="V4" i="18" l="1"/>
  <c r="Y4" i="18" s="1"/>
  <c r="V8" i="18"/>
  <c r="Y8" i="18" s="1"/>
  <c r="V12" i="18"/>
  <c r="Y12" i="18" s="1"/>
  <c r="V16" i="18"/>
  <c r="Y16" i="18" s="1"/>
  <c r="Z16" i="18" s="1"/>
  <c r="AA16" i="18" s="1"/>
  <c r="V20" i="18"/>
  <c r="Y20" i="18" s="1"/>
  <c r="Z20" i="18" s="1"/>
  <c r="AA20" i="18" s="1"/>
  <c r="Z4" i="18"/>
  <c r="AA4" i="18" s="1"/>
  <c r="Z8" i="18"/>
  <c r="AA8" i="18" s="1"/>
  <c r="Z12" i="18"/>
  <c r="AA12" i="18" s="1"/>
  <c r="V3" i="18"/>
  <c r="Y3" i="18" s="1"/>
  <c r="Z3" i="18" s="1"/>
  <c r="AA3" i="18" s="1"/>
  <c r="V19" i="18"/>
  <c r="Y19" i="18" s="1"/>
  <c r="Z19" i="18" s="1"/>
  <c r="AA19" i="18" s="1"/>
  <c r="V2" i="18"/>
  <c r="Y2" i="18" s="1"/>
  <c r="Z2" i="18" s="1"/>
  <c r="AA2" i="18" s="1"/>
  <c r="V6" i="18"/>
  <c r="Y6" i="18" s="1"/>
  <c r="Z6" i="18" s="1"/>
  <c r="AA6" i="18" s="1"/>
  <c r="V10" i="18"/>
  <c r="Y10" i="18" s="1"/>
  <c r="Z10" i="18" s="1"/>
  <c r="AA10" i="18" s="1"/>
  <c r="V14" i="18"/>
  <c r="Y14" i="18" s="1"/>
  <c r="Z14" i="18" s="1"/>
  <c r="AA14" i="18" s="1"/>
  <c r="V18" i="18"/>
  <c r="Y18" i="18" s="1"/>
  <c r="Z18" i="18" s="1"/>
  <c r="AA18" i="18" s="1"/>
  <c r="V7" i="18"/>
  <c r="Y7" i="18" s="1"/>
  <c r="Z7" i="18" s="1"/>
  <c r="AA7" i="18" s="1"/>
  <c r="V11" i="18"/>
  <c r="Y11" i="18" s="1"/>
  <c r="Z11" i="18" s="1"/>
  <c r="AA11" i="18" s="1"/>
  <c r="V15" i="18"/>
  <c r="Y15" i="18" s="1"/>
  <c r="Z15" i="18" s="1"/>
  <c r="AA15" i="18" s="1"/>
  <c r="V5" i="18"/>
  <c r="Y5" i="18" s="1"/>
  <c r="Z5" i="18" s="1"/>
  <c r="AA5" i="18" s="1"/>
  <c r="V9" i="18"/>
  <c r="Y9" i="18" s="1"/>
  <c r="Z9" i="18" s="1"/>
  <c r="AA9" i="18" s="1"/>
  <c r="V13" i="18"/>
  <c r="Y13" i="18" s="1"/>
  <c r="Z13" i="18" s="1"/>
  <c r="AA13" i="18" s="1"/>
  <c r="V17" i="18"/>
  <c r="Y17" i="18" s="1"/>
  <c r="Z17" i="18" s="1"/>
  <c r="AA17" i="18" s="1"/>
  <c r="V21" i="18"/>
  <c r="Y21" i="18" s="1"/>
  <c r="Z21" i="18" s="1"/>
  <c r="AA21" i="18" s="1"/>
  <c r="Q11" i="16" l="1"/>
  <c r="Q10" i="16"/>
  <c r="Q9" i="16"/>
  <c r="Q8" i="16"/>
  <c r="Q7" i="16"/>
  <c r="Q6" i="16"/>
  <c r="Q5" i="16"/>
  <c r="Q4" i="16"/>
  <c r="Q3" i="16"/>
  <c r="Q2" i="16"/>
  <c r="P11" i="16"/>
  <c r="P10" i="16"/>
  <c r="P9" i="16"/>
  <c r="P8" i="16"/>
  <c r="P7" i="16"/>
  <c r="P6" i="16"/>
  <c r="P5" i="16"/>
  <c r="P4" i="16"/>
  <c r="P3" i="16"/>
  <c r="P2" i="16"/>
  <c r="O11" i="16"/>
  <c r="O10" i="16"/>
  <c r="O7" i="16"/>
  <c r="O6" i="16"/>
  <c r="O3" i="16"/>
  <c r="O2" i="16"/>
  <c r="M11" i="16"/>
  <c r="M10" i="16"/>
  <c r="M9" i="16"/>
  <c r="M8" i="16"/>
  <c r="M7" i="16"/>
  <c r="M6" i="16"/>
  <c r="M5" i="16"/>
  <c r="M4" i="16"/>
  <c r="M3" i="16"/>
  <c r="M2" i="16"/>
  <c r="H11" i="16"/>
  <c r="N11" i="16" s="1"/>
  <c r="H10" i="16"/>
  <c r="N10" i="16" s="1"/>
  <c r="H7" i="16"/>
  <c r="N7" i="16" s="1"/>
  <c r="H6" i="16"/>
  <c r="N6" i="16" s="1"/>
  <c r="H3" i="16"/>
  <c r="N3" i="16" s="1"/>
  <c r="H2" i="16"/>
  <c r="G11" i="16"/>
  <c r="I11" i="16" s="1"/>
  <c r="J11" i="16" s="1"/>
  <c r="G10" i="16"/>
  <c r="I10" i="16" s="1"/>
  <c r="J10" i="16" s="1"/>
  <c r="G9" i="16"/>
  <c r="O9" i="16" s="1"/>
  <c r="G8" i="16"/>
  <c r="O8" i="16" s="1"/>
  <c r="G7" i="16"/>
  <c r="I7" i="16" s="1"/>
  <c r="J7" i="16" s="1"/>
  <c r="G6" i="16"/>
  <c r="I6" i="16" s="1"/>
  <c r="J6" i="16" s="1"/>
  <c r="G5" i="16"/>
  <c r="O5" i="16" s="1"/>
  <c r="G4" i="16"/>
  <c r="O4" i="16" s="1"/>
  <c r="G3" i="16"/>
  <c r="I3" i="16" s="1"/>
  <c r="J3" i="16" s="1"/>
  <c r="G2" i="16"/>
  <c r="I2" i="16" s="1"/>
  <c r="J2" i="16" s="1"/>
  <c r="P21" i="14"/>
  <c r="P20" i="14"/>
  <c r="P19" i="14"/>
  <c r="P18" i="14"/>
  <c r="P17" i="14"/>
  <c r="P16" i="14"/>
  <c r="P15" i="14"/>
  <c r="P14" i="14"/>
  <c r="P13" i="14"/>
  <c r="P12" i="14"/>
  <c r="P11" i="14"/>
  <c r="P10" i="14"/>
  <c r="P9" i="14"/>
  <c r="P8" i="14"/>
  <c r="P7" i="14"/>
  <c r="P6" i="14"/>
  <c r="P5" i="14"/>
  <c r="P4" i="14"/>
  <c r="P3" i="14"/>
  <c r="P2" i="14"/>
  <c r="M21" i="14"/>
  <c r="Q21" i="14" s="1"/>
  <c r="R21" i="14" s="1"/>
  <c r="M20" i="14"/>
  <c r="Q20" i="14" s="1"/>
  <c r="R20" i="14" s="1"/>
  <c r="M19" i="14"/>
  <c r="Q19" i="14" s="1"/>
  <c r="R19" i="14" s="1"/>
  <c r="M18" i="14"/>
  <c r="Q18" i="14" s="1"/>
  <c r="R18" i="14" s="1"/>
  <c r="M17" i="14"/>
  <c r="Q17" i="14" s="1"/>
  <c r="R17" i="14" s="1"/>
  <c r="M16" i="14"/>
  <c r="Q16" i="14" s="1"/>
  <c r="R16" i="14" s="1"/>
  <c r="M15" i="14"/>
  <c r="Q15" i="14" s="1"/>
  <c r="R15" i="14" s="1"/>
  <c r="M14" i="14"/>
  <c r="Q14" i="14" s="1"/>
  <c r="R14" i="14" s="1"/>
  <c r="M13" i="14"/>
  <c r="Q13" i="14" s="1"/>
  <c r="R13" i="14" s="1"/>
  <c r="M12" i="14"/>
  <c r="Q12" i="14" s="1"/>
  <c r="R12" i="14" s="1"/>
  <c r="M11" i="14"/>
  <c r="Q11" i="14" s="1"/>
  <c r="R11" i="14" s="1"/>
  <c r="M10" i="14"/>
  <c r="Q10" i="14" s="1"/>
  <c r="R10" i="14" s="1"/>
  <c r="M9" i="14"/>
  <c r="Q9" i="14" s="1"/>
  <c r="R9" i="14" s="1"/>
  <c r="M8" i="14"/>
  <c r="Q8" i="14" s="1"/>
  <c r="R8" i="14" s="1"/>
  <c r="M7" i="14"/>
  <c r="Q7" i="14" s="1"/>
  <c r="R7" i="14" s="1"/>
  <c r="M6" i="14"/>
  <c r="Q6" i="14" s="1"/>
  <c r="R6" i="14" s="1"/>
  <c r="M5" i="14"/>
  <c r="Q5" i="14" s="1"/>
  <c r="R5" i="14" s="1"/>
  <c r="M4" i="14"/>
  <c r="Q4" i="14" s="1"/>
  <c r="R4" i="14" s="1"/>
  <c r="M3" i="14"/>
  <c r="Q3" i="14" s="1"/>
  <c r="R3" i="14" s="1"/>
  <c r="M2" i="14"/>
  <c r="Q2" i="14" s="1"/>
  <c r="R2" i="14" s="1"/>
  <c r="K21" i="14"/>
  <c r="K20" i="14"/>
  <c r="K19" i="14"/>
  <c r="K18" i="14"/>
  <c r="K17" i="14"/>
  <c r="K16" i="14"/>
  <c r="K15" i="14"/>
  <c r="K14" i="14"/>
  <c r="K13" i="14"/>
  <c r="K12" i="14"/>
  <c r="K11" i="14"/>
  <c r="K10" i="14"/>
  <c r="K9" i="14"/>
  <c r="K8" i="14"/>
  <c r="K7" i="14"/>
  <c r="K6" i="14"/>
  <c r="K5" i="14"/>
  <c r="K4" i="14"/>
  <c r="K3" i="14"/>
  <c r="K2" i="14"/>
  <c r="F21" i="14"/>
  <c r="F20" i="14"/>
  <c r="F19" i="14"/>
  <c r="F18" i="14"/>
  <c r="F11" i="14"/>
  <c r="F10" i="14"/>
  <c r="F9" i="14"/>
  <c r="F8" i="14"/>
  <c r="N85" i="12"/>
  <c r="N84" i="12"/>
  <c r="N83" i="12"/>
  <c r="N82" i="12"/>
  <c r="N81" i="12"/>
  <c r="N80" i="12"/>
  <c r="N79" i="12"/>
  <c r="N78" i="12"/>
  <c r="N77" i="12"/>
  <c r="N76" i="12"/>
  <c r="N75" i="12"/>
  <c r="N74" i="12"/>
  <c r="N73" i="12"/>
  <c r="N72" i="12"/>
  <c r="N71" i="12"/>
  <c r="N70" i="12"/>
  <c r="N69" i="12"/>
  <c r="N68" i="12"/>
  <c r="N67" i="12"/>
  <c r="N66" i="12"/>
  <c r="N65" i="12"/>
  <c r="N64" i="12"/>
  <c r="N63" i="12"/>
  <c r="N62" i="12"/>
  <c r="N61" i="12"/>
  <c r="N60" i="12"/>
  <c r="N59" i="12"/>
  <c r="N58" i="12"/>
  <c r="N57" i="12"/>
  <c r="N56" i="12"/>
  <c r="N55" i="12"/>
  <c r="N54" i="12"/>
  <c r="N53" i="12"/>
  <c r="N52" i="12"/>
  <c r="N51" i="12"/>
  <c r="N50" i="12"/>
  <c r="N49" i="12"/>
  <c r="N48" i="12"/>
  <c r="N47" i="12"/>
  <c r="N46" i="12"/>
  <c r="N45" i="12"/>
  <c r="N44" i="12"/>
  <c r="N43" i="12"/>
  <c r="N42" i="12"/>
  <c r="N41" i="12"/>
  <c r="N40" i="12"/>
  <c r="N39" i="12"/>
  <c r="N38" i="12"/>
  <c r="N37" i="12"/>
  <c r="N36" i="12"/>
  <c r="N35" i="12"/>
  <c r="N34" i="12"/>
  <c r="N33" i="12"/>
  <c r="N32" i="12"/>
  <c r="N31" i="12"/>
  <c r="N30" i="12"/>
  <c r="N29" i="12"/>
  <c r="N28" i="12"/>
  <c r="N27" i="12"/>
  <c r="N26" i="12"/>
  <c r="N25" i="12"/>
  <c r="N24" i="12"/>
  <c r="N23" i="12"/>
  <c r="N22" i="12"/>
  <c r="N21" i="12"/>
  <c r="N20" i="12"/>
  <c r="N19" i="12"/>
  <c r="N18" i="12"/>
  <c r="N17" i="12"/>
  <c r="N16" i="12"/>
  <c r="N15" i="12"/>
  <c r="N14" i="12"/>
  <c r="N13" i="12"/>
  <c r="N12" i="12"/>
  <c r="N11" i="12"/>
  <c r="N10" i="12"/>
  <c r="N9" i="12"/>
  <c r="N8" i="12"/>
  <c r="N7" i="12"/>
  <c r="N6" i="12"/>
  <c r="N5" i="12"/>
  <c r="N4" i="12"/>
  <c r="N3" i="12"/>
  <c r="N2" i="12"/>
  <c r="J85" i="12"/>
  <c r="J84" i="12"/>
  <c r="J83" i="12"/>
  <c r="J82" i="12"/>
  <c r="J81" i="12"/>
  <c r="J80" i="12"/>
  <c r="J79" i="12"/>
  <c r="J78" i="12"/>
  <c r="J77" i="12"/>
  <c r="J76" i="12"/>
  <c r="J75" i="12"/>
  <c r="J74" i="12"/>
  <c r="J73" i="12"/>
  <c r="J72" i="12"/>
  <c r="J71" i="12"/>
  <c r="J70" i="12"/>
  <c r="J69" i="12"/>
  <c r="J68" i="12"/>
  <c r="J67" i="12"/>
  <c r="J66" i="12"/>
  <c r="J65" i="12"/>
  <c r="J64" i="12"/>
  <c r="J63" i="12"/>
  <c r="J62" i="12"/>
  <c r="J61" i="12"/>
  <c r="J60" i="12"/>
  <c r="J59" i="12"/>
  <c r="J58" i="12"/>
  <c r="J57" i="12"/>
  <c r="J56" i="12"/>
  <c r="J55" i="12"/>
  <c r="J54" i="12"/>
  <c r="J53" i="12"/>
  <c r="J52" i="12"/>
  <c r="J51" i="12"/>
  <c r="J50" i="12"/>
  <c r="J49" i="12"/>
  <c r="J48" i="12"/>
  <c r="J47" i="12"/>
  <c r="J46" i="12"/>
  <c r="J45" i="12"/>
  <c r="J44" i="12"/>
  <c r="J43" i="12"/>
  <c r="J42" i="12"/>
  <c r="J41" i="12"/>
  <c r="J40" i="12"/>
  <c r="J39" i="12"/>
  <c r="J38" i="12"/>
  <c r="J37" i="12"/>
  <c r="J36" i="12"/>
  <c r="J35" i="12"/>
  <c r="J34" i="12"/>
  <c r="J33" i="12"/>
  <c r="J32" i="12"/>
  <c r="J31" i="12"/>
  <c r="J30" i="12"/>
  <c r="J29" i="12"/>
  <c r="J28" i="12"/>
  <c r="J27" i="12"/>
  <c r="J26" i="12"/>
  <c r="J25" i="12"/>
  <c r="J24" i="12"/>
  <c r="J23" i="12"/>
  <c r="J22" i="12"/>
  <c r="J21" i="12"/>
  <c r="J20" i="12"/>
  <c r="J19" i="12"/>
  <c r="J18" i="12"/>
  <c r="J17" i="12"/>
  <c r="J16" i="12"/>
  <c r="J15" i="12"/>
  <c r="J14" i="12"/>
  <c r="J13" i="12"/>
  <c r="J12" i="12"/>
  <c r="J11" i="12"/>
  <c r="J10" i="12"/>
  <c r="J9" i="12"/>
  <c r="J8" i="12"/>
  <c r="J7" i="12"/>
  <c r="J6" i="12"/>
  <c r="J5" i="12"/>
  <c r="J4" i="12"/>
  <c r="J3" i="12"/>
  <c r="J2" i="12"/>
  <c r="A11" i="16"/>
  <c r="A10" i="16"/>
  <c r="A9" i="16"/>
  <c r="A8" i="16"/>
  <c r="A7" i="16"/>
  <c r="A6" i="16"/>
  <c r="A5" i="16"/>
  <c r="A4" i="16"/>
  <c r="A3" i="16"/>
  <c r="A2" i="16"/>
  <c r="A21" i="14"/>
  <c r="A20" i="14"/>
  <c r="A19" i="14"/>
  <c r="A18" i="14"/>
  <c r="A17" i="14"/>
  <c r="A16" i="14"/>
  <c r="A15" i="14"/>
  <c r="A14" i="14"/>
  <c r="A13" i="14"/>
  <c r="A12" i="14"/>
  <c r="A11" i="14"/>
  <c r="A10" i="14"/>
  <c r="A9" i="14"/>
  <c r="A8" i="14"/>
  <c r="A7" i="14"/>
  <c r="A6" i="14"/>
  <c r="A5" i="14"/>
  <c r="A4" i="14"/>
  <c r="A3" i="14"/>
  <c r="A2" i="14"/>
  <c r="I4" i="16" l="1"/>
  <c r="J4" i="16" s="1"/>
  <c r="I8" i="16"/>
  <c r="J8" i="16" s="1"/>
  <c r="I5" i="16"/>
  <c r="J5" i="16" s="1"/>
  <c r="I9" i="16"/>
  <c r="J9" i="16" s="1"/>
  <c r="H4" i="16"/>
  <c r="N4" i="16" s="1"/>
  <c r="H8" i="16"/>
  <c r="N8" i="16" s="1"/>
  <c r="H5" i="16"/>
  <c r="N5" i="16" s="1"/>
  <c r="H9" i="16"/>
  <c r="N9" i="16" s="1"/>
  <c r="A85" i="12"/>
  <c r="A84" i="12"/>
  <c r="A83" i="12"/>
  <c r="A34" i="12"/>
  <c r="A33" i="12"/>
  <c r="A32" i="12"/>
  <c r="A22" i="12"/>
  <c r="A21" i="12"/>
  <c r="A20" i="12"/>
  <c r="A82" i="12"/>
  <c r="A81" i="12"/>
  <c r="A80" i="12"/>
  <c r="A79" i="12"/>
  <c r="A78" i="12"/>
  <c r="A77" i="12"/>
  <c r="A76" i="12"/>
  <c r="A75" i="12"/>
  <c r="A74" i="12"/>
  <c r="A73" i="12"/>
  <c r="A72" i="12"/>
  <c r="A71" i="12"/>
  <c r="A70" i="12"/>
  <c r="A69" i="12"/>
  <c r="A68" i="12"/>
  <c r="A67" i="12"/>
  <c r="A66" i="12"/>
  <c r="A65" i="12"/>
  <c r="A64" i="12"/>
  <c r="A63" i="12"/>
  <c r="A62" i="12"/>
  <c r="A61" i="12"/>
  <c r="A60" i="12"/>
  <c r="A59" i="12"/>
  <c r="A58" i="12"/>
  <c r="A57" i="12"/>
  <c r="A56" i="12"/>
  <c r="A55" i="12"/>
  <c r="A54" i="12"/>
  <c r="A53" i="12"/>
  <c r="A52" i="12"/>
  <c r="A51" i="12"/>
  <c r="A50" i="12"/>
  <c r="A49" i="12"/>
  <c r="A48" i="12"/>
  <c r="A47" i="12"/>
  <c r="A46" i="12"/>
  <c r="A45" i="12"/>
  <c r="A44" i="12"/>
  <c r="A43" i="12"/>
  <c r="A42" i="12"/>
  <c r="A41" i="12"/>
  <c r="A40" i="12"/>
  <c r="A39" i="12"/>
  <c r="A38" i="12"/>
  <c r="A37" i="12"/>
  <c r="A36" i="12"/>
  <c r="A35" i="12"/>
  <c r="A31" i="12"/>
  <c r="A30" i="12"/>
  <c r="A29" i="12"/>
  <c r="A28" i="12"/>
  <c r="A27" i="12"/>
  <c r="A26" i="12"/>
  <c r="A25" i="12"/>
  <c r="A24" i="12"/>
  <c r="A23" i="12"/>
  <c r="A19" i="12"/>
  <c r="A18" i="12"/>
  <c r="A17" i="12"/>
  <c r="A16" i="12"/>
  <c r="A15" i="12"/>
  <c r="A14" i="12"/>
  <c r="A13" i="12"/>
  <c r="A12" i="12"/>
  <c r="A11" i="12"/>
  <c r="A10" i="12"/>
  <c r="A9" i="12"/>
  <c r="A8" i="12"/>
  <c r="A7" i="12"/>
  <c r="A6" i="12"/>
  <c r="A5" i="12"/>
  <c r="A4" i="12"/>
  <c r="A3" i="12"/>
  <c r="A2" i="12"/>
  <c r="A5" i="1"/>
  <c r="A241" i="1"/>
  <c r="A240" i="1"/>
  <c r="A239" i="1"/>
  <c r="A238" i="1"/>
  <c r="A237" i="1"/>
  <c r="A236" i="1"/>
  <c r="A235" i="1"/>
  <c r="A234" i="1"/>
  <c r="A233" i="1"/>
  <c r="A232" i="1"/>
  <c r="A231" i="1"/>
  <c r="A230" i="1"/>
  <c r="A229" i="1"/>
  <c r="A228" i="1"/>
  <c r="A227" i="1"/>
  <c r="A226" i="1"/>
  <c r="A225" i="1"/>
  <c r="A224" i="1"/>
  <c r="A223" i="1"/>
  <c r="A222" i="1"/>
  <c r="A221" i="1"/>
  <c r="A220" i="1"/>
  <c r="A219" i="1"/>
  <c r="A218" i="1"/>
  <c r="A217" i="1"/>
  <c r="A216" i="1"/>
  <c r="A215" i="1"/>
  <c r="A214" i="1"/>
  <c r="A213" i="1"/>
  <c r="A212" i="1"/>
  <c r="A211" i="1"/>
  <c r="A210" i="1"/>
  <c r="A209" i="1"/>
  <c r="A208" i="1"/>
  <c r="A207" i="1"/>
  <c r="A206" i="1"/>
  <c r="A205" i="1"/>
  <c r="A204" i="1"/>
  <c r="A203" i="1"/>
  <c r="A202" i="1"/>
  <c r="A201" i="1" l="1"/>
  <c r="A200" i="1"/>
  <c r="A199" i="1"/>
  <c r="A198" i="1"/>
  <c r="A197" i="1"/>
  <c r="A196" i="1"/>
  <c r="A195" i="1"/>
  <c r="A194" i="1"/>
  <c r="A193" i="1"/>
  <c r="A192" i="1"/>
  <c r="A191" i="1"/>
  <c r="A190" i="1"/>
  <c r="A189" i="1"/>
  <c r="A188" i="1"/>
  <c r="A187" i="1"/>
  <c r="A186" i="1"/>
  <c r="A185" i="1"/>
  <c r="A184" i="1"/>
  <c r="A183" i="1"/>
  <c r="A182" i="1"/>
  <c r="A181" i="1"/>
  <c r="A180" i="1"/>
  <c r="A179" i="1"/>
  <c r="A178" i="1"/>
  <c r="A177" i="1"/>
  <c r="A176" i="1"/>
  <c r="A175" i="1"/>
  <c r="A174" i="1"/>
  <c r="A173" i="1"/>
  <c r="A172" i="1"/>
  <c r="A171" i="1"/>
  <c r="A170" i="1"/>
  <c r="A169" i="1"/>
  <c r="A168" i="1"/>
  <c r="A167" i="1"/>
  <c r="A166" i="1"/>
  <c r="A165" i="1"/>
  <c r="A164" i="1"/>
  <c r="A163" i="1"/>
  <c r="A162" i="1"/>
  <c r="A161" i="1"/>
  <c r="A160" i="1"/>
  <c r="A159" i="1"/>
  <c r="A158" i="1"/>
  <c r="A157" i="1"/>
  <c r="A156" i="1"/>
  <c r="A155" i="1"/>
  <c r="A154" i="1"/>
  <c r="A153" i="1"/>
  <c r="A152" i="1"/>
  <c r="A151" i="1"/>
  <c r="A150" i="1"/>
  <c r="A149" i="1"/>
  <c r="A148" i="1"/>
  <c r="A147" i="1"/>
  <c r="A146" i="1"/>
  <c r="A145" i="1"/>
  <c r="A144" i="1"/>
  <c r="A143" i="1"/>
  <c r="A142" i="1"/>
  <c r="A141" i="1"/>
  <c r="A140" i="1"/>
  <c r="A139" i="1"/>
  <c r="A138" i="1"/>
  <c r="A137" i="1"/>
  <c r="A136" i="1"/>
  <c r="A135" i="1"/>
  <c r="A134" i="1"/>
  <c r="A133" i="1"/>
  <c r="A132" i="1"/>
  <c r="A131" i="1"/>
  <c r="A130" i="1"/>
  <c r="A129" i="1"/>
  <c r="A128" i="1"/>
  <c r="A127" i="1"/>
  <c r="A126" i="1"/>
  <c r="A125" i="1"/>
  <c r="A124" i="1"/>
  <c r="A123" i="1"/>
  <c r="A122" i="1"/>
  <c r="A121" i="1"/>
  <c r="A120" i="1"/>
  <c r="A119" i="1"/>
  <c r="A118" i="1"/>
  <c r="A117" i="1"/>
  <c r="A116" i="1"/>
  <c r="A115" i="1"/>
  <c r="A114" i="1"/>
  <c r="A113" i="1"/>
  <c r="A112" i="1"/>
  <c r="A111" i="1"/>
  <c r="A110" i="1"/>
  <c r="A109" i="1"/>
  <c r="A108" i="1"/>
  <c r="A107" i="1"/>
  <c r="A106" i="1"/>
  <c r="A105" i="1"/>
  <c r="A104" i="1"/>
  <c r="A103" i="1"/>
  <c r="A102" i="1"/>
  <c r="A101" i="1"/>
  <c r="A100" i="1"/>
  <c r="A99" i="1"/>
  <c r="A98" i="1"/>
  <c r="A97" i="1"/>
  <c r="A96" i="1"/>
  <c r="A95" i="1"/>
  <c r="A94" i="1"/>
  <c r="A93" i="1"/>
  <c r="A92" i="1"/>
  <c r="A91" i="1"/>
  <c r="A90" i="1"/>
  <c r="A89" i="1"/>
  <c r="A88" i="1"/>
  <c r="A87" i="1"/>
  <c r="A86" i="1"/>
  <c r="A85" i="1"/>
  <c r="A84" i="1"/>
  <c r="A83" i="1"/>
  <c r="A82" i="1"/>
  <c r="A81" i="1"/>
  <c r="A80" i="1"/>
  <c r="A79" i="1"/>
  <c r="A78" i="1"/>
  <c r="A77" i="1"/>
  <c r="A76" i="1"/>
  <c r="A75" i="1"/>
  <c r="A74" i="1"/>
  <c r="A73" i="1"/>
  <c r="A72" i="1"/>
  <c r="A71" i="1"/>
  <c r="A70" i="1"/>
  <c r="A69" i="1"/>
  <c r="A68" i="1"/>
  <c r="A67" i="1"/>
  <c r="A66" i="1"/>
  <c r="A65" i="1"/>
  <c r="A64" i="1"/>
  <c r="A63" i="1"/>
  <c r="A62" i="1"/>
  <c r="A61" i="1"/>
  <c r="A60" i="1"/>
  <c r="A59" i="1"/>
  <c r="A58" i="1"/>
  <c r="A57" i="1"/>
  <c r="A56" i="1"/>
  <c r="A55" i="1"/>
  <c r="A54" i="1"/>
  <c r="A53" i="1"/>
  <c r="A52" i="1"/>
  <c r="A51" i="1"/>
  <c r="A50" i="1"/>
  <c r="A49" i="1"/>
  <c r="A48" i="1"/>
  <c r="A47" i="1"/>
  <c r="A46" i="1"/>
  <c r="A45" i="1"/>
  <c r="A44" i="1"/>
  <c r="A43" i="1"/>
  <c r="A42" i="1"/>
  <c r="A41" i="1"/>
  <c r="A40" i="1"/>
  <c r="A39" i="1"/>
  <c r="A38" i="1"/>
  <c r="A37" i="1"/>
  <c r="A36" i="1"/>
  <c r="A35" i="1"/>
  <c r="A34" i="1"/>
  <c r="A33" i="1"/>
  <c r="A32" i="1"/>
  <c r="A31" i="1"/>
  <c r="A30" i="1"/>
  <c r="A29" i="1"/>
  <c r="A28" i="1"/>
  <c r="A27" i="1"/>
  <c r="A26" i="1"/>
  <c r="A25" i="1"/>
  <c r="A24" i="1"/>
  <c r="A23" i="1"/>
  <c r="A22" i="1"/>
  <c r="A361" i="10" l="1"/>
  <c r="A360" i="10"/>
  <c r="A359" i="10"/>
  <c r="A358" i="10"/>
  <c r="A357" i="10"/>
  <c r="A356" i="10"/>
  <c r="A355" i="10"/>
  <c r="A354" i="10"/>
  <c r="A353" i="10"/>
  <c r="A352" i="10"/>
  <c r="A351" i="10"/>
  <c r="A350" i="10"/>
  <c r="A349" i="10"/>
  <c r="A348" i="10"/>
  <c r="A347" i="10"/>
  <c r="A346" i="10"/>
  <c r="A345" i="10"/>
  <c r="A344" i="10"/>
  <c r="A343" i="10"/>
  <c r="A342" i="10"/>
  <c r="A341" i="10"/>
  <c r="A340" i="10"/>
  <c r="A339" i="10"/>
  <c r="A338" i="10"/>
  <c r="A337" i="10"/>
  <c r="A336" i="10"/>
  <c r="A335" i="10"/>
  <c r="A334" i="10"/>
  <c r="A333" i="10"/>
  <c r="A332" i="10"/>
  <c r="A331" i="10"/>
  <c r="A330" i="10"/>
  <c r="A329" i="10"/>
  <c r="A328" i="10"/>
  <c r="A327" i="10"/>
  <c r="A326" i="10"/>
  <c r="A325" i="10"/>
  <c r="A324" i="10"/>
  <c r="A323" i="10"/>
  <c r="A322" i="10"/>
  <c r="A321" i="10"/>
  <c r="A320" i="10"/>
  <c r="A319" i="10"/>
  <c r="A318" i="10"/>
  <c r="A317" i="10"/>
  <c r="A316" i="10"/>
  <c r="A315" i="10"/>
  <c r="A314" i="10"/>
  <c r="A313" i="10"/>
  <c r="A312" i="10"/>
  <c r="A311" i="10"/>
  <c r="A310" i="10"/>
  <c r="A309" i="10"/>
  <c r="A308" i="10"/>
  <c r="A307" i="10"/>
  <c r="A306" i="10"/>
  <c r="A305" i="10"/>
  <c r="A304" i="10"/>
  <c r="A303" i="10"/>
  <c r="A302" i="10"/>
  <c r="A301" i="10"/>
  <c r="A300" i="10"/>
  <c r="A299" i="10"/>
  <c r="A298" i="10"/>
  <c r="A297" i="10"/>
  <c r="A296" i="10"/>
  <c r="A295" i="10"/>
  <c r="A294" i="10"/>
  <c r="A293" i="10"/>
  <c r="A292" i="10"/>
  <c r="A291" i="10"/>
  <c r="A290" i="10"/>
  <c r="A289" i="10"/>
  <c r="A288" i="10"/>
  <c r="A287" i="10"/>
  <c r="A286" i="10"/>
  <c r="A285" i="10"/>
  <c r="A284" i="10"/>
  <c r="A283" i="10"/>
  <c r="A282" i="10"/>
  <c r="A281" i="10"/>
  <c r="A280" i="10"/>
  <c r="A279" i="10"/>
  <c r="A278" i="10"/>
  <c r="A277" i="10"/>
  <c r="A276" i="10"/>
  <c r="A275" i="10"/>
  <c r="A274" i="10"/>
  <c r="A273" i="10"/>
  <c r="A272" i="10"/>
  <c r="A271" i="10"/>
  <c r="A270" i="10"/>
  <c r="A269" i="10"/>
  <c r="A268" i="10"/>
  <c r="A267" i="10"/>
  <c r="A266" i="10"/>
  <c r="A265" i="10"/>
  <c r="A264" i="10"/>
  <c r="A263" i="10"/>
  <c r="A262" i="10"/>
  <c r="A261" i="10"/>
  <c r="A260" i="10"/>
  <c r="A259" i="10"/>
  <c r="A258" i="10"/>
  <c r="A257" i="10"/>
  <c r="A256" i="10"/>
  <c r="A255" i="10"/>
  <c r="A254" i="10"/>
  <c r="A253" i="10"/>
  <c r="A252" i="10"/>
  <c r="A251" i="10"/>
  <c r="A250" i="10"/>
  <c r="A249" i="10"/>
  <c r="A248" i="10"/>
  <c r="A247" i="10"/>
  <c r="A246" i="10"/>
  <c r="A245" i="10"/>
  <c r="A244" i="10"/>
  <c r="A243" i="10"/>
  <c r="A242" i="10"/>
  <c r="A241" i="10"/>
  <c r="A240" i="10"/>
  <c r="A239" i="10"/>
  <c r="A238" i="10"/>
  <c r="A237" i="10"/>
  <c r="A236" i="10"/>
  <c r="A235" i="10"/>
  <c r="A234" i="10"/>
  <c r="A233" i="10"/>
  <c r="A232" i="10"/>
  <c r="A231" i="10"/>
  <c r="A230" i="10"/>
  <c r="A229" i="10"/>
  <c r="A228" i="10"/>
  <c r="A227" i="10"/>
  <c r="A226" i="10"/>
  <c r="A225" i="10"/>
  <c r="A224" i="10"/>
  <c r="A223" i="10"/>
  <c r="A222" i="10"/>
  <c r="A221" i="10"/>
  <c r="A220" i="10"/>
  <c r="A219" i="10"/>
  <c r="A218" i="10"/>
  <c r="A217" i="10"/>
  <c r="A216" i="10"/>
  <c r="A215" i="10"/>
  <c r="A214" i="10"/>
  <c r="A213" i="10"/>
  <c r="A212" i="10"/>
  <c r="A211" i="10"/>
  <c r="A210" i="10"/>
  <c r="A209" i="10"/>
  <c r="A208" i="10"/>
  <c r="A207" i="10"/>
  <c r="A206" i="10"/>
  <c r="A205" i="10"/>
  <c r="A204" i="10"/>
  <c r="A203" i="10"/>
  <c r="A202" i="10"/>
  <c r="A201" i="10"/>
  <c r="A200" i="10"/>
  <c r="A199" i="10"/>
  <c r="A198" i="10"/>
  <c r="A197" i="10"/>
  <c r="A196" i="10"/>
  <c r="A195" i="10"/>
  <c r="A194" i="10"/>
  <c r="A193" i="10"/>
  <c r="A192" i="10"/>
  <c r="A191" i="10"/>
  <c r="A190" i="10"/>
  <c r="A189" i="10"/>
  <c r="A188" i="10"/>
  <c r="A187" i="10"/>
  <c r="A186" i="10"/>
  <c r="A185" i="10"/>
  <c r="A184" i="10"/>
  <c r="A183" i="10"/>
  <c r="A182" i="10"/>
  <c r="A181" i="10"/>
  <c r="A180" i="10"/>
  <c r="A179" i="10"/>
  <c r="A178" i="10"/>
  <c r="A177" i="10"/>
  <c r="A176" i="10"/>
  <c r="A175" i="10"/>
  <c r="A174" i="10"/>
  <c r="A173" i="10"/>
  <c r="A172" i="10"/>
  <c r="A171" i="10"/>
  <c r="A170" i="10"/>
  <c r="A169" i="10"/>
  <c r="A168" i="10"/>
  <c r="A167" i="10"/>
  <c r="A166" i="10"/>
  <c r="A165" i="10"/>
  <c r="A164" i="10"/>
  <c r="A163" i="10"/>
  <c r="A162" i="10"/>
  <c r="A161" i="10"/>
  <c r="A160" i="10"/>
  <c r="A159" i="10"/>
  <c r="A158" i="10"/>
  <c r="A157" i="10"/>
  <c r="A156" i="10"/>
  <c r="A155" i="10"/>
  <c r="A154" i="10"/>
  <c r="A153" i="10"/>
  <c r="A152" i="10"/>
  <c r="A151" i="10"/>
  <c r="A150" i="10"/>
  <c r="A149" i="10"/>
  <c r="A148" i="10"/>
  <c r="A147" i="10"/>
  <c r="A146" i="10"/>
  <c r="A145" i="10"/>
  <c r="A144" i="10"/>
  <c r="A143" i="10"/>
  <c r="A142" i="10"/>
  <c r="A141" i="10"/>
  <c r="A140" i="10"/>
  <c r="A139" i="10"/>
  <c r="A138" i="10"/>
  <c r="A137" i="10"/>
  <c r="A136" i="10"/>
  <c r="A135" i="10"/>
  <c r="A134" i="10"/>
  <c r="A133" i="10"/>
  <c r="A132" i="10"/>
  <c r="A131" i="10"/>
  <c r="A130" i="10"/>
  <c r="A129" i="10"/>
  <c r="A128" i="10"/>
  <c r="A127" i="10"/>
  <c r="A126" i="10"/>
  <c r="A125" i="10"/>
  <c r="A124" i="10"/>
  <c r="A123" i="10"/>
  <c r="A122" i="10"/>
  <c r="A121" i="10"/>
  <c r="A120" i="10"/>
  <c r="A119" i="10"/>
  <c r="A118" i="10"/>
  <c r="A117" i="10"/>
  <c r="A116" i="10"/>
  <c r="A115" i="10"/>
  <c r="A114" i="10"/>
  <c r="A113" i="10"/>
  <c r="A112" i="10"/>
  <c r="A111" i="10"/>
  <c r="A110" i="10"/>
  <c r="A109" i="10"/>
  <c r="A108" i="10"/>
  <c r="A107" i="10"/>
  <c r="A106" i="10"/>
  <c r="A105" i="10"/>
  <c r="A104" i="10"/>
  <c r="A103" i="10"/>
  <c r="A102" i="10"/>
  <c r="A101" i="10"/>
  <c r="A100" i="10"/>
  <c r="A99" i="10"/>
  <c r="A98" i="10"/>
  <c r="A97" i="10"/>
  <c r="A96" i="10"/>
  <c r="A95" i="10"/>
  <c r="A94" i="10"/>
  <c r="A93" i="10"/>
  <c r="A92" i="10"/>
  <c r="A91" i="10"/>
  <c r="A90" i="10"/>
  <c r="A89" i="10"/>
  <c r="A88" i="10"/>
  <c r="A87" i="10"/>
  <c r="A86" i="10"/>
  <c r="A85" i="10"/>
  <c r="A84" i="10"/>
  <c r="A83" i="10"/>
  <c r="A82" i="10"/>
  <c r="A81" i="10"/>
  <c r="A80" i="10"/>
  <c r="A79" i="10"/>
  <c r="A78" i="10"/>
  <c r="A77" i="10"/>
  <c r="A76" i="10"/>
  <c r="A75" i="10"/>
  <c r="A74" i="10"/>
  <c r="A73" i="10"/>
  <c r="A72" i="10"/>
  <c r="A71" i="10"/>
  <c r="A70" i="10"/>
  <c r="A69" i="10"/>
  <c r="A68" i="10"/>
  <c r="A67" i="10"/>
  <c r="A66" i="10"/>
  <c r="A65" i="10"/>
  <c r="A64" i="10"/>
  <c r="A63" i="10"/>
  <c r="A62" i="10"/>
  <c r="A61" i="10"/>
  <c r="A60" i="10"/>
  <c r="A59" i="10"/>
  <c r="A58" i="10"/>
  <c r="A57" i="10"/>
  <c r="A56" i="10"/>
  <c r="A55" i="10"/>
  <c r="A54" i="10"/>
  <c r="A53" i="10"/>
  <c r="A52" i="10"/>
  <c r="A51" i="10"/>
  <c r="A50" i="10"/>
  <c r="A49" i="10"/>
  <c r="A48" i="10"/>
  <c r="A47" i="10"/>
  <c r="A46" i="10"/>
  <c r="A45" i="10"/>
  <c r="A44" i="10"/>
  <c r="A43" i="10"/>
  <c r="A42" i="10"/>
  <c r="A41" i="10"/>
  <c r="A40" i="10"/>
  <c r="A39" i="10"/>
  <c r="A38" i="10"/>
  <c r="A37" i="10"/>
  <c r="A36" i="10"/>
  <c r="A35" i="10"/>
  <c r="A34" i="10"/>
  <c r="A33" i="10"/>
  <c r="A32" i="10"/>
  <c r="A31" i="10"/>
  <c r="A30" i="10"/>
  <c r="A29" i="10"/>
  <c r="A28" i="10"/>
  <c r="A27" i="10"/>
  <c r="A26" i="10"/>
  <c r="A25" i="10"/>
  <c r="A24" i="10"/>
  <c r="A23" i="10"/>
  <c r="A22" i="10"/>
  <c r="A21" i="10"/>
  <c r="A20" i="10"/>
  <c r="A19" i="10"/>
  <c r="A18" i="10"/>
  <c r="A17" i="10"/>
  <c r="A16" i="10"/>
  <c r="A15" i="10"/>
  <c r="A14" i="10"/>
  <c r="A13" i="10"/>
  <c r="A12" i="10"/>
  <c r="A11" i="10"/>
  <c r="A10" i="10"/>
  <c r="A9" i="10"/>
  <c r="A8" i="10"/>
  <c r="A7" i="10"/>
  <c r="A6" i="10"/>
  <c r="A5" i="10"/>
  <c r="A4" i="10"/>
  <c r="A3" i="10"/>
  <c r="A2" i="10"/>
  <c r="A21" i="1"/>
  <c r="A20" i="1"/>
  <c r="A19" i="1"/>
  <c r="A18" i="1"/>
  <c r="A17" i="1"/>
  <c r="A16" i="1"/>
  <c r="A15" i="1"/>
  <c r="A14" i="1"/>
  <c r="A13" i="1"/>
  <c r="A12" i="1"/>
  <c r="A11" i="1"/>
  <c r="A10" i="1"/>
  <c r="A9" i="1"/>
  <c r="A8" i="1"/>
  <c r="A7" i="1"/>
  <c r="A6" i="1"/>
  <c r="A4" i="1"/>
  <c r="A3" i="1"/>
  <c r="A2" i="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72BD4A70-D498-447F-96E2-12A11793F7BB}" name="plants94" type="6" refreshedVersion="6" background="1" saveData="1">
    <textPr codePage="437" sourceFile="D:\Climatic CD Data\cor94e\plants94.dat" comma="1">
      <textFields count="14">
        <textField/>
        <textField/>
        <textField/>
        <textField/>
        <textField/>
        <textField/>
        <textField/>
        <textField/>
        <textField/>
        <textField/>
        <textField/>
        <textField/>
        <textField/>
        <textField/>
      </textFields>
    </textPr>
  </connection>
  <connection id="2" xr16:uid="{93840328-12C5-4D9B-B9C3-84B163F2CAC8}" name="plants941" type="6" refreshedVersion="6" background="1" saveData="1">
    <textPr codePage="437" sourceFile="D:\Climatic CD Data\cor94w\plants94.dat" comma="1">
      <textFields count="14">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<sst xmlns="http://schemas.openxmlformats.org/spreadsheetml/2006/main" count="1647" uniqueCount="246">
  <si>
    <t>Year</t>
  </si>
  <si>
    <t>DOY</t>
  </si>
  <si>
    <t>LAI</t>
  </si>
  <si>
    <t>Date</t>
  </si>
  <si>
    <t>SHEET NAME</t>
  </si>
  <si>
    <t>CONTENTS</t>
  </si>
  <si>
    <t>Explanation of sheet names and contents, authors of the data, key references to methods, symbols, conventions.</t>
  </si>
  <si>
    <t>Data in this spreadsheet are the result of a team effort at the USDA-ARS Conservation &amp; Production Research Laboratory, Soil and Water Management Research Unit (SWMRU).</t>
  </si>
  <si>
    <t>The scientists responsible for collecting these data, calibrating the instruments, quality control and data analysis are:</t>
  </si>
  <si>
    <t>Author</t>
  </si>
  <si>
    <t>Steven R. Evett, Research Soil Scientist (point of contact and responsible for this spreadsheet), Steve.Evett@usda.gov, 806-356-5775, srevett1948@gmail.com</t>
  </si>
  <si>
    <t>Brice B. Ruthardt, Biological Scientist, Brice.Ruthardt@usda.gov, 806-356-5780</t>
  </si>
  <si>
    <t>Karen S. Copeland, Soil Scientist, Karen.Copeland@usda.gov, 806-356-5735</t>
  </si>
  <si>
    <t>Gary W. Marek, Research Agricultural Engineer, gary.marek@usda.gov</t>
  </si>
  <si>
    <t>Paul D. Colaizzi, Research Agricultural Engineer, paul.colaizzi@usda.gov</t>
  </si>
  <si>
    <t>David K. Brauer, Research Leader and Laboratory Director, david.brauer@usda.gov</t>
  </si>
  <si>
    <t>All are  or were employed at the</t>
  </si>
  <si>
    <t>USDA-ARS Conservation &amp; Production Research Laboratory, 300 Simmons Road, Unit 10, Bushland, Texas 79012 USA</t>
  </si>
  <si>
    <t>Persons using these data for scientific research and publication are responsible for:</t>
  </si>
  <si>
    <t xml:space="preserve">2. Inviting them to be involved in said research, and </t>
  </si>
  <si>
    <t>3. Inviting them to be involved as coauthors in the data analysis, drafting and critical review of any publications resulting from the research.</t>
  </si>
  <si>
    <t xml:space="preserve">Data contained herein are from experiments in the large weighing lysimeter fields at Bushland, Texas. Neutron count measurements were taken using a model 503DR1.5 HydroProbe manufactured by Campbell Pacific Nuclear, a division of Instrotek, Inc., Concord, California. Soil horizon-specific calibrations were established at field sites using methods described by Evett (2003) and Evett et al. (2008). </t>
  </si>
  <si>
    <t>REFERENCES:</t>
  </si>
  <si>
    <t>CONVENTION</t>
  </si>
  <si>
    <t>EXPLANATION</t>
  </si>
  <si>
    <t>Spreadsheet tab</t>
  </si>
  <si>
    <t>Element or value display name</t>
  </si>
  <si>
    <t>Description</t>
  </si>
  <si>
    <t>Data type</t>
  </si>
  <si>
    <t>Character length</t>
  </si>
  <si>
    <t>Acceptable values</t>
  </si>
  <si>
    <t>Required?</t>
  </si>
  <si>
    <t>Accepts null value?</t>
  </si>
  <si>
    <t>Date in yyyy-mm-dd format</t>
  </si>
  <si>
    <t>date -  yyyy-mm-dd</t>
  </si>
  <si>
    <t>Yes</t>
  </si>
  <si>
    <t>No</t>
  </si>
  <si>
    <t>yyyy</t>
  </si>
  <si>
    <t>Serial day of the year beginning with 1 for January 1.</t>
  </si>
  <si>
    <t>integer</t>
  </si>
  <si>
    <t>1 to 366</t>
  </si>
  <si>
    <t>variable</t>
  </si>
  <si>
    <t>decimal</t>
  </si>
  <si>
    <t>Yes, #N/A</t>
  </si>
  <si>
    <t>text</t>
  </si>
  <si>
    <t>Rep</t>
  </si>
  <si>
    <t>V6</t>
  </si>
  <si>
    <t>V8</t>
  </si>
  <si>
    <t>R2</t>
  </si>
  <si>
    <t>R5</t>
  </si>
  <si>
    <t>Number of corn ears in sample</t>
  </si>
  <si>
    <t>Plant Growth Stage</t>
  </si>
  <si>
    <t>R4.5</t>
  </si>
  <si>
    <t>V5</t>
  </si>
  <si>
    <t>V9</t>
  </si>
  <si>
    <t>V10</t>
  </si>
  <si>
    <t>V16</t>
  </si>
  <si>
    <t>V15</t>
  </si>
  <si>
    <t>VT</t>
  </si>
  <si>
    <t>V7</t>
  </si>
  <si>
    <t>V13</t>
  </si>
  <si>
    <t>R1.5</t>
  </si>
  <si>
    <t>Day of year</t>
  </si>
  <si>
    <t>NELYS</t>
  </si>
  <si>
    <t>SELYS</t>
  </si>
  <si>
    <t>Span</t>
  </si>
  <si>
    <t>Number plants in the sample area</t>
  </si>
  <si>
    <t>Area harvested in square meters</t>
  </si>
  <si>
    <t>Number of 30 inch rows</t>
  </si>
  <si>
    <t>Span number</t>
  </si>
  <si>
    <t>Size of sampled plot in square meters</t>
  </si>
  <si>
    <t>Measured one-sided leaf area with a Licor Leaf Area Meter</t>
  </si>
  <si>
    <t>Leaf Area Index - one-sided green leaf area per unit ground area</t>
  </si>
  <si>
    <t>The concept of "span" is related to the 10-span, linear-move irrigation systems used to irrigate the lysimeter fields.  From 1988 through 2014 a Lindsay 10-span linear move was used, and in 2015 and later a 10-span Valley system was used. Both linear-move systems were oriented with the lateral pipe in the north-south direction, and therefore irrigated moving in the east-west direction. In 2012 the east field was converted to drip irrigation, but the sampling was still done in areas consistent with the dimensions previously used under the linear-move system.  Spans were numbered consecutively 1 through 10 beginning on the north end and ending on the south end. Measured from the north end of the linear-move 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 In typical usage in these data sheets, the word span  and the span number indicate only relative position of sampling from north to south in a field. However, when yield per unit area was calculated, the actual yield within a span and the span north-south dimension were used in the calculation along with an east-west dimension of the cropped area.</t>
  </si>
  <si>
    <t>Number of branches produced from auxillary buds</t>
  </si>
  <si>
    <t>Variable</t>
  </si>
  <si>
    <t>Plant Height inches</t>
  </si>
  <si>
    <t>Plant Width inches</t>
  </si>
  <si>
    <t>2018 E Maize Lys. Measur.</t>
  </si>
  <si>
    <t>Ear mass in g</t>
  </si>
  <si>
    <t>Plot size in m^2</t>
  </si>
  <si>
    <t>Sample size in m^2</t>
  </si>
  <si>
    <t>2018 E Maize Comb. Harv.</t>
  </si>
  <si>
    <t>Water content  of grain in g/g</t>
  </si>
  <si>
    <t>Dic. 2018 E Maize Comb. Harv.</t>
  </si>
  <si>
    <t>Dic. 2018 E Maize Lys. Measur.</t>
  </si>
  <si>
    <t>Data dictionary for sheet or CSV file named "2018 E_Maize Lys. Measur." where "Lys. Is lysimeter and "Measur." is measurements</t>
  </si>
  <si>
    <t>Data dictionary for sheet or CSV file named "2018 E Maize Comb. Harv." where "Comb." is combine</t>
  </si>
  <si>
    <t>Evett, S.R., D.K. Brauer, P.D. Colaizzi, J.A. Tolk, G.W. Marek and S.A. O’Shaughnessy. 2019. Corn and sorghum ET, E, Yield and CWP as affected by irrigation application method: SDI versus mid-elevation spray irrigation. Trans. ASABE 62(5):1377-1393. https://doi.org/10.13031/trans.13314</t>
  </si>
  <si>
    <t>Evett, S.R., G.W. Marek, P.D. Colaizzi, D.K. Brauer, and T.A. Howell, Sr. 2020. Are crop coefficients for SDI different from those for sprinkler irrigation application? Trans. ASABE. 63(5):1233-1242. https://doi.org/10.13031/trans.13920</t>
  </si>
  <si>
    <t>Evett, S.R., T.A. Howell, Sr., A.D. Schneider, K.S. Copeland, D.A. Dusek, D.K. Brauer, J.A. Tolk, G.W. Marek, T.M. Marek and P.H. Gowda. 2016. The Bushland weighing lysimeters: A quarter century of crop ET investigations to advance sustainable irrigation. Trans. ASABE 59(1): 163-179. https://doi.org/10.13031/trans.59.11159</t>
  </si>
  <si>
    <t>Plant biomass and ear data from hand harvested samples in fields and lysimeters</t>
  </si>
  <si>
    <t>Sample ID</t>
  </si>
  <si>
    <t>Sample plot identification where NE means northeast lysimeter, SE refers to southeast lysimeter, and LYS refers to lysimeter.</t>
  </si>
  <si>
    <t>alphanumeric</t>
  </si>
  <si>
    <t>Row number</t>
  </si>
  <si>
    <t>Number of the row on the lysimeter. Rows were numbered 1 through 4 from north to south on each lysimeter.</t>
  </si>
  <si>
    <t>Plant number</t>
  </si>
  <si>
    <t>Five plants were non-destructively measured from each of the four rows on the lysimeters. Plant number varies from 1 to 5 accordingly.</t>
  </si>
  <si>
    <t>Plant width in cm</t>
  </si>
  <si>
    <t>Growth stage</t>
  </si>
  <si>
    <t>Plant height cm</t>
  </si>
  <si>
    <t>Plant width cm</t>
  </si>
  <si>
    <t>Number of tillers</t>
  </si>
  <si>
    <t>Measured plant height in centimeters</t>
  </si>
  <si>
    <t>Measured plant width in centimeters</t>
  </si>
  <si>
    <t>There were two replicate sets of measurements taken per span with five plants measured in each replicate. Replicates within a span were taken from eastern and western halves of a field.</t>
  </si>
  <si>
    <t>Plant number refers to one of the five plants that were measured in each replicate for height, width, growth stage and number of tillers. 5 plants were measured in each of 2 reps for height, width, and growth stage.</t>
  </si>
  <si>
    <t>Plant height in cm</t>
  </si>
  <si>
    <t>Mean measured plant height in cm</t>
  </si>
  <si>
    <t>Mean measured plant width in cm</t>
  </si>
  <si>
    <t>V14</t>
  </si>
  <si>
    <t>V4</t>
  </si>
  <si>
    <t>V17</t>
  </si>
  <si>
    <t>R1</t>
  </si>
  <si>
    <t>R4</t>
  </si>
  <si>
    <t>R5.5</t>
  </si>
  <si>
    <t>Span from which the sample was taken, Spans were numbered consecutively 1 through 10 beginning on the north end and ending on the south end. Spans 2 through 5 are in the NE or NW field, and spans 6 through 10 are in the SE or SW field. If present, NE indicates the northeast field, SE indicates the southeast field, NW indicates the NW field, and SW indicates the southwest field. The concept of "span" is related to the 10-span, linear-move irrigation systems used to irrigate the lysimeter fields.  From 1988 through 2014 a Lindsay 10-span linear move was used, and in 2015 and later a 10-span Valley system was used. Both linear-move systems were oriented with the lateral pipe in the north-south direction, and therefore irrigated moving in the east-west direction. In 2012 the NE and SE fields were converted to drip irrigation, but the sampling was still done in areas consistent with the dimensions previously used under the linear-move system. Measured from the north end of the linear-move 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 In typical usage in these data sheets, the word span  and the span number indicate only relative position of sampling from north to south in a field. However, when yield per unit area was calculated, the actual yield within a span and the north-south dimension of the yield sample area were used in the calculation along with an east-west dimension of the cropped and sampled area.</t>
  </si>
  <si>
    <t>Plant count</t>
  </si>
  <si>
    <t>Leaf area in cm^2</t>
  </si>
  <si>
    <t>Dry leaf mass  in g</t>
  </si>
  <si>
    <t>Dry stalk mass  in g</t>
  </si>
  <si>
    <t>Above-ground dry matter  in g/m^2</t>
  </si>
  <si>
    <t>Number of ears</t>
  </si>
  <si>
    <t>Number of plants counted and harvested in sample area</t>
  </si>
  <si>
    <t>Mass in rams of leaves in subsample after drying to constant mass at 60 degrees C.</t>
  </si>
  <si>
    <t>Mass in grams of stalks after drying to constant mass at 60 degrees C..</t>
  </si>
  <si>
    <t>Mass of ears after drying to constant mass at 60 degrees C.,</t>
  </si>
  <si>
    <t>Total above-ground biomass in grams per square meter of all dried leaves, stalks, and ears after dry to constant mass at 60 degrees C.</t>
  </si>
  <si>
    <t>There were two replicate sets of samples taken per span. Replicates within a span were taken from eastern and western halves of a field. Each lysimeter row served as one replicate.</t>
  </si>
  <si>
    <t>Number of ears harvested from the sample area.</t>
  </si>
  <si>
    <t>Mass in grams of undried ears in the sample area</t>
  </si>
  <si>
    <t>Mass in grams of ears after drying to a constant mass at 60 degrees C.</t>
  </si>
  <si>
    <t>Sample identification where NE means the northeast field or lysimeter, SE means the SE field or lysimeter, and LYS means sample is from a lysimeter.There were four rows on each lysimeter and they were numbered 1 through 4 from north to south on the lysimeter, each row being a separate replicate. An ID that is only a number refers to a span. Two replicate measurements were taken in each span. Spans were numbered consecutively 1 through 10 beginning on the north end and ending on the south end. Spans 1 through 5 were in the NE or NW fields, and spans 6 through 10 were in the SE or SW field. The concept of "span" is related to the 10-span, linear-move irrigation systems used to irrigate the lysimeter fields. In typical usage in these data sheets, the word span  and the span number indicate only relative position of sampling from north to south in a field. However, when yield per unit area was calculated, the actual yield within a span and the span north-south dimension of the sampled area were used in the calculation along with an east-west dimension of the cropped and sampled area. The linear move irrigated both NE and SE fields. Spans were numbered 1 through 10 from north to south. From 1988 through 2014 a Lindsay 10-span linear move was used, and in 2015 and later a 10-span Valley system was used. Both linear-move systems were oriented with the lateral pipe in the north-south direction, and therefore irrigated moving in the east-west direction. In 2012 the east field was converted to drip irrigation, but the sampling was still done in areas consistent with the dimensions previously used under the linear-move system. Measured from the north end of the linear-move 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t>
  </si>
  <si>
    <t>Number of plants</t>
  </si>
  <si>
    <t>Undried ear mass in g</t>
  </si>
  <si>
    <t>Oven dry ear mas in g</t>
  </si>
  <si>
    <t>Ear water content in g/g</t>
  </si>
  <si>
    <t>Plant sub-sample water content in g/g</t>
  </si>
  <si>
    <t>Total above-ground undried biomass in g</t>
  </si>
  <si>
    <t>Stalks and leaves undried mass in g</t>
  </si>
  <si>
    <t xml:space="preserve"> Sub-sample of undried stalks and leaves mass in g</t>
  </si>
  <si>
    <t xml:space="preserve"> Sub-sample of oven dried stalks and leaves mass in g</t>
  </si>
  <si>
    <t>Total dry mass of stalks and leaves in g</t>
  </si>
  <si>
    <t>Ear water content as mass of water per unit area of undried sample</t>
  </si>
  <si>
    <t>Total mass in grams of undried stalks, leaves, and ears.</t>
  </si>
  <si>
    <t>Mass in grams of undried stalks and ears.</t>
  </si>
  <si>
    <t>Mass in grams of sub-sample number 1 of stalks and leaves, which was about 1/4 of total mass, after oven drying to constant mass at 60 degrees C..</t>
  </si>
  <si>
    <t>Mass in grams of sub-sample number 1 of undried stalks and leaves, which was about 1/4 of total mass.</t>
  </si>
  <si>
    <t>Water content in grams per gram of stalks and leaves</t>
  </si>
  <si>
    <t>Total mass in grams of stalks and leaves after oven drying to constant mass at 60 degrees C.</t>
  </si>
  <si>
    <t>Mass of water per unit mass of undried sample. Data from Co-op Elevator sensor.</t>
  </si>
  <si>
    <t>Dry weight in lbs</t>
  </si>
  <si>
    <t>Weight of grain in pouonds after adjusting to zero water content</t>
  </si>
  <si>
    <t>Dry mass in kg</t>
  </si>
  <si>
    <t>Mass of grain in kilograms after adjusting to zero water content</t>
  </si>
  <si>
    <t>Weight at standard moisture in lbs</t>
  </si>
  <si>
    <t>Weight of harvested grain adjusted to 0.155 g/g water content</t>
  </si>
  <si>
    <t>Yield in bushels at standard moisture</t>
  </si>
  <si>
    <t>Yield in bushles adjusted to 0.155 g/g water content</t>
  </si>
  <si>
    <t>Number of acres</t>
  </si>
  <si>
    <t>Harvested area in acres</t>
  </si>
  <si>
    <t>Number of  m^2</t>
  </si>
  <si>
    <t>Harvested area in square meters</t>
  </si>
  <si>
    <t>Dry yield in bu/acre</t>
  </si>
  <si>
    <t>Yield in bu/acre at standard moisture</t>
  </si>
  <si>
    <t>Yield in lbs/acre at standard moisture</t>
  </si>
  <si>
    <t>The number indicates the "span" area within which the sample was taken. Spans were numbered consecutively 1 through 10 beginning on the north end and ending on the south end. Spans 1 through 5 were in the NE field, and spans 6 through 10 were in the SE field. The concept of "span" is related to the 10-span, linear-move irrigation systems used to irrigate the lysimeter fields.  From 1988 through 2014 a Lindsay 10-span linear move was used, and in 2015 and later a 10-span Valley system was used. Both linear-move systems were oriented with the lateral pipe in the north-south direction, and therefore irrigated moving in the east-west direction. In 2012 the east field was converted to drip irrigation, but the sampling was still done in areas consistent with the dimensions previously used under the linear-move system. Measured from the north end of the linear-move 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 In typical usage in these data sheets, the word span  and the span number indicate only relative position of sampling from north to south in a field. However, when yield per unit area was calculated, the actual yield within a span and the span north-south dimension of the sampled area were used in the calculation along with an east-west dimension of the cropped and sampled area.</t>
  </si>
  <si>
    <t>Weight in pounds of undried (wet) grain harvested by combine.</t>
  </si>
  <si>
    <t>Number of 30-inch wide rows harvested</t>
  </si>
  <si>
    <t>Total undried sample weight in lbs</t>
  </si>
  <si>
    <t>Dry yield in kg/ha</t>
  </si>
  <si>
    <t>Grain yield in kilograms per hectare after adjusting to zero water content</t>
  </si>
  <si>
    <t>Grain yield in bushels per acre after adjusting to zero water content</t>
  </si>
  <si>
    <t>Sample identification where NE means the northeast field or lysimeter, SE means the SE field or lysimeter, NW means the northwest field or lyimseter, SW means the southwest field or lysimeter, LYS means sample is from a lysimeter. Numbers without "LYS" or a field ID are for spans. There were four rows on each lysimeter and they were numbered 1 through 4 from north to south on the lysimeter. Spans 1 through 5 were in the NE or NW field, and spans 6 through 10 were in the SE or SW field. The concept of "span" is related to the 10-span, linear-move irrigation systems used to irrigate the lysimeter fields. In typical usage in these data sheets, the word span  and the span number indicate only relative position of sampling from north to south in a field. However, when yield per unit area was calculated, the actual yield within a span and the span north-south dimension of the sampled area were used in the calculation along with an east-west dimension of the cropped and sampled area. The linear move irrigated both NE and SE fields. Spans were numbered 1 through 10 from north to south. From 1988 through 2014 a Lindsay 10-span linear move was used, and in 2015 and later a 10-span Valley system was used. Both linear-move systems were oriented with the lateral pipe in the north-south direction, and therefore irrigated moving in the east-west direction. In 2012 the east field was converted to drip irrigation, but the sampling was still done in areas consistent with the dimensions previously used under the linear-move system.  Spans were numbered consecutively 1 through 10 beginning on the north end and ending on the south end. Measured from the north end of the linear-move 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t>
  </si>
  <si>
    <t>There were two replicate sets of samples taken per span. Replicates within a span were taken from eastern and western halves of a field. Each lysimeter row served as one replicate. Rows were numbered 1 through 4 from north to south on each lysimeter.</t>
  </si>
  <si>
    <t>Length of row sampled in m</t>
  </si>
  <si>
    <t>Total oven dry shelled kernel mass in g</t>
  </si>
  <si>
    <t>Average mass per dry kernel in g</t>
  </si>
  <si>
    <t>Mean mass in grams of an oven-dry kernel</t>
  </si>
  <si>
    <t>Oven dry corn yield in kg/ha</t>
  </si>
  <si>
    <t>Grain yield in kilograms per hectare after oven drying at 60 degrees C until constant mass.</t>
  </si>
  <si>
    <t>Oven dry corn yield in kg</t>
  </si>
  <si>
    <t>Length of sampled row in meters. This was 6 ft (1.8288 m) in the field (span) samples and 3.00 m on the lysimeters. Row width was 0.762 m (30 inches).</t>
  </si>
  <si>
    <t>Total above-ground biomass in kg/m^2</t>
  </si>
  <si>
    <t>Total above-ground biomass in kilograms per square meter dried to constant mass at 60 degrees C.</t>
  </si>
  <si>
    <t>Bag 2 air dried shelled kernel  mass in g</t>
  </si>
  <si>
    <t>Bag 2 sub-sample 1 200-seed air dry mass in g</t>
  </si>
  <si>
    <t>Bag 2 sub-sample 2 200-seed air dry mass in g</t>
  </si>
  <si>
    <t>Bag 2 sub-sample 1 200-seed oven dry mass in g</t>
  </si>
  <si>
    <t>Bag 2 sub-sample 2 200-seed oven dry mass in g</t>
  </si>
  <si>
    <t>Bag 1 sub-sample 1 200-seed water content in g/g</t>
  </si>
  <si>
    <t>Bag 1 sub-sample 2 200-seed water content in g/g</t>
  </si>
  <si>
    <t>Bag 1 air dried shelled kernel  mass in g</t>
  </si>
  <si>
    <t>Bag 1 sub-sample 1 200-seed air dry mass in g</t>
  </si>
  <si>
    <t>Bag 1 sub-sample 2 200-seed air dry mass in g</t>
  </si>
  <si>
    <t>bag 1 sub-sample 1 200-seed oven dry mass in g</t>
  </si>
  <si>
    <t>Bag 1 sub-sample 2 200-seed oven dry mass in g</t>
  </si>
  <si>
    <t>Bag 2 sub-sample 1 200-seed water content in g/g</t>
  </si>
  <si>
    <t>Bag 2 sub-sample 2 200-seed water content in g/g</t>
  </si>
  <si>
    <t>Mass in grams of air dried corn kernels from bag 1 of two bags of plant material after shelling.</t>
  </si>
  <si>
    <t>Mass in grams of 200-seed air dry subsample 1 from bag 1 of two bags of plant material</t>
  </si>
  <si>
    <t>Mass in grams of 200-seed air dry subsample 2 from bag 1 of two bags of plant material</t>
  </si>
  <si>
    <t>Mass in grams of 200-seed subsample 1  from bag 1 of two bags of plant material after drying to constant mass at 60 degrees C.</t>
  </si>
  <si>
    <t>Mass in grams of 200-seed subsample 2  from bag 1 of two bags of plant material after drying to constant mass at 60 degrees C.</t>
  </si>
  <si>
    <t>Water content of subsample 1 in grams per gram of undried kernel sample from bag 1 of two bags of plant material</t>
  </si>
  <si>
    <t>Water content of subsample 2 in grams per gram of undried kernel sample from bag 1 of two bags of plant material</t>
  </si>
  <si>
    <t>Mass in grams of air dried corn kernels from bag 2 of two bags of plant material after shelling.</t>
  </si>
  <si>
    <t>Mass in grams of 200-seed air dry subsample 1 from bag 2 of two bags of plant material</t>
  </si>
  <si>
    <t>Mass in grams of 200-seed air dry subsample 2 from bag 2 of two bags of plant material</t>
  </si>
  <si>
    <t>Mass in grams of 200-seed subsample 1  from bag 2 of two bags of plant material after drying to constant mass at 60 degrees C.</t>
  </si>
  <si>
    <t>Mass in grams of 200-seed subsample 2  from bag 2 of two bags of plant material after drying to constant mass at 60 degrees C.</t>
  </si>
  <si>
    <t>Water content of subsample 1 in grams per gram of undried kernel sample from bag 2 of two bags of plant material</t>
  </si>
  <si>
    <t>Water content of subsample 2 in grams per gram of undried kernel sample from bag 2 of two bags of plant material</t>
  </si>
  <si>
    <t>Oven-dry mass in grams of all shelled kernels from both bags 1 and 2</t>
  </si>
  <si>
    <t>Yield in kilograms of grain corn after drying to constant mass at 60 degrees C.</t>
  </si>
  <si>
    <t>Corn yield adjusted to standard moisture in kg/ha</t>
  </si>
  <si>
    <t>Corn grain yield in kilograms per hectare adjusted to 0.155 g/g water content</t>
  </si>
  <si>
    <t>Corn yield adjusted to standard moisture in bu/acre</t>
  </si>
  <si>
    <t>Corn grain yield in bushels per acre adjusted to 0.155 g/g water content</t>
  </si>
  <si>
    <t>Number of seeds/era</t>
  </si>
  <si>
    <t>Number of seeds/ear</t>
  </si>
  <si>
    <t>Number of seeds per ear based on total dry grain mass and mean mass per kernel.</t>
  </si>
  <si>
    <t>Dic. 2018 E  Maize Hand Biomass</t>
  </si>
  <si>
    <t>2018 E  Maize Hand Biomass</t>
  </si>
  <si>
    <t>Data dictionary for sheet or CSV file named "2018 E  Maize Hand Biomass".</t>
  </si>
  <si>
    <t>2018 E Maize Hand Yield</t>
  </si>
  <si>
    <t>2018 E Maize Hand Biomass</t>
  </si>
  <si>
    <t>Grain yield in bushels per acre adjusted to 0.155 g/g water content</t>
  </si>
  <si>
    <t>Grain yield in pounds per acre adjusted to 0.155 g/g water content</t>
  </si>
  <si>
    <t>2018 E Maize Growth</t>
  </si>
  <si>
    <t>Data dictionary for sheet or CSV file named "2018 E Maize Hand Yield"</t>
  </si>
  <si>
    <t>Dic. 2018 E Maize Hand Yield</t>
  </si>
  <si>
    <t>Moisture content and yields from areas harvested designated as spans 1 - 10 from north to south in the field</t>
  </si>
  <si>
    <t>2018 E Maize LAI Biomass</t>
  </si>
  <si>
    <t>Plant height, width, and growth stage observations and measurements made periodically on each of 4 plant rows on lysimeter</t>
  </si>
  <si>
    <t>Data dictionary for sheet or CSV file named 2018 E Maize Growth"</t>
  </si>
  <si>
    <t>Dic. 2018 E Maize Growth</t>
  </si>
  <si>
    <t>Plant height, width, and growth stages bservations and measurements made periodically from 2 reps of 5 plants each in areas corresponding to spans 2 through 4, and spans 7 through 9</t>
  </si>
  <si>
    <t>Dic 2018 E Maize LAI Biomass</t>
  </si>
  <si>
    <t>Data dictionary for sheet or CSV file named "2018 E Maize LAI Biomass"</t>
  </si>
  <si>
    <t>Mass and moisture content of shelled corn from 2 replicate samples taken in each of spans 2, 3, and 4, and spans 7, 8, and 9 in the field, and whole rows of reach of the rows on the lysimeters.</t>
  </si>
  <si>
    <t>Leaf area index and biomass data from samples hand harvested periodically from random field plots</t>
  </si>
  <si>
    <t xml:space="preserve">1. Contacting all the scientists listed above and obtaining approval to use the data, </t>
  </si>
  <si>
    <t>Plant growth stage where V represents vegetative stage, R represents reproductive stage, BL represents Black Layer, and the numbers indicate intermediate stages of V and R. See Nleya, T., C. Chungu, and J. Kleinjan. 2016. Chapter 5: Corn growth and development. In Clay, D.E., C.G. Carlson, S.A. Clay, and E. Byamukama (eds). iGrow Corn: Best Management Practices. South Dakota State University.</t>
  </si>
  <si>
    <t>2018 E Maize Introduction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</si>
</sst>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
    <numFmt numFmtId="166" formatCode="0.00000"/>
    <numFmt numFmtId="167" formatCode="0.0000"/>
  </numFmts>
  <fonts count="11" x14ac:knownFonts="1">
    <font>
      <sz val="11"/>
      <color theme="1"/>
      <name val="Calibri"/>
      <family val="2"/>
      <scheme val="minor"/>
    </font>
    <font>
      <b/>
      <sz val="11"/>
      <color theme="1"/>
      <name val="Calibri"/>
      <family val="2"/>
      <scheme val="minor"/>
    </font>
    <font>
      <sz val="10"/>
      <name val="Arial"/>
      <family val="2"/>
    </font>
    <font>
      <sz val="12"/>
      <name val="Times New Roman"/>
      <family val="1"/>
    </font>
    <font>
      <sz val="10"/>
      <color theme="1"/>
      <name val="Arial"/>
      <family val="2"/>
    </font>
    <font>
      <sz val="11"/>
      <color theme="1"/>
      <name val="Arial"/>
      <family val="2"/>
    </font>
    <font>
      <sz val="12"/>
      <color theme="1"/>
      <name val="Arial"/>
      <family val="2"/>
    </font>
    <font>
      <sz val="12"/>
      <color theme="1"/>
      <name val="Calibri"/>
      <family val="2"/>
      <scheme val="minor"/>
    </font>
    <font>
      <sz val="14"/>
      <color theme="1"/>
      <name val="Calibri"/>
      <family val="2"/>
    </font>
    <font>
      <sz val="11"/>
      <color theme="1"/>
      <name val="Calibri"/>
      <family val="2"/>
    </font>
    <font>
      <sz val="12"/>
      <color theme="1"/>
      <name val="Times New Roman"/>
      <family val="1"/>
    </font>
  </fonts>
  <fills count="2">
    <fill>
      <patternFill patternType="none"/>
    </fill>
    <fill>
      <patternFill patternType="gray125"/>
    </fill>
  </fills>
  <borders count="3">
    <border>
      <left/>
      <right/>
      <top/>
      <bottom/>
      <diagonal/>
    </border>
    <border>
      <left style="thin">
        <color rgb="FF000000"/>
      </left>
      <right style="thin">
        <color rgb="FF000000"/>
      </right>
      <top style="thin">
        <color rgb="FF000000"/>
      </top>
      <bottom style="thin">
        <color rgb="FF000000"/>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s>
  <cellStyleXfs count="6">
    <xf numFmtId="0" fontId="0" fillId="0" borderId="0"/>
    <xf numFmtId="0" fontId="2" fillId="0" borderId="0"/>
    <xf numFmtId="0" fontId="3" fillId="0" borderId="0"/>
    <xf numFmtId="0" fontId="2" fillId="0" borderId="0"/>
    <xf numFmtId="0" fontId="3" fillId="0" borderId="0"/>
    <xf numFmtId="0" fontId="3" fillId="0" borderId="0"/>
  </cellStyleXfs>
  <cellXfs count="147">
    <xf numFmtId="0" fontId="0" fillId="0" borderId="0" xfId="0"/>
    <xf numFmtId="0" fontId="1" fillId="0" borderId="0" xfId="0" applyFont="1" applyAlignment="1">
      <alignment horizontal="center"/>
    </xf>
    <xf numFmtId="0" fontId="1" fillId="0" borderId="0" xfId="0" applyFont="1" applyAlignment="1">
      <alignment horizontal="center" wrapText="1"/>
    </xf>
    <xf numFmtId="0" fontId="4" fillId="0" borderId="0" xfId="0" applyFont="1"/>
    <xf numFmtId="0" fontId="5" fillId="0" borderId="0" xfId="0" applyFont="1" applyAlignment="1">
      <alignment horizontal="center"/>
    </xf>
    <xf numFmtId="1" fontId="1" fillId="0" borderId="0" xfId="0" applyNumberFormat="1" applyFont="1" applyAlignment="1">
      <alignment horizontal="center" wrapText="1"/>
    </xf>
    <xf numFmtId="1" fontId="4" fillId="0" borderId="0" xfId="0" applyNumberFormat="1" applyFont="1" applyAlignment="1">
      <alignment horizontal="center"/>
    </xf>
    <xf numFmtId="0" fontId="7" fillId="0" borderId="0" xfId="0" applyFont="1" applyAlignment="1">
      <alignment horizontal="center"/>
    </xf>
    <xf numFmtId="0" fontId="7" fillId="0" borderId="0" xfId="0" applyFont="1"/>
    <xf numFmtId="0" fontId="4" fillId="0" borderId="0" xfId="1" applyFont="1" applyFill="1" applyAlignment="1">
      <alignment wrapText="1"/>
    </xf>
    <xf numFmtId="0" fontId="0" fillId="0" borderId="0" xfId="0" applyFont="1"/>
    <xf numFmtId="0" fontId="4" fillId="0" borderId="0" xfId="1" applyFont="1" applyFill="1" applyAlignment="1">
      <alignment vertical="top"/>
    </xf>
    <xf numFmtId="0" fontId="4" fillId="0" borderId="0" xfId="1" applyFont="1" applyFill="1"/>
    <xf numFmtId="0" fontId="0" fillId="0" borderId="0" xfId="0" applyFont="1" applyFill="1"/>
    <xf numFmtId="0" fontId="8" fillId="0" borderId="0" xfId="1" applyFont="1" applyFill="1" applyAlignment="1">
      <alignment horizontal="left" vertical="center" readingOrder="1"/>
    </xf>
    <xf numFmtId="0" fontId="9" fillId="0" borderId="0" xfId="1" applyFont="1" applyFill="1" applyAlignment="1">
      <alignment horizontal="left" vertical="center" readingOrder="1"/>
    </xf>
    <xf numFmtId="0" fontId="9" fillId="0" borderId="0" xfId="1" applyFont="1" applyFill="1" applyAlignment="1">
      <alignment vertical="center" readingOrder="1"/>
    </xf>
    <xf numFmtId="0" fontId="4" fillId="0" borderId="0" xfId="1" applyFont="1" applyFill="1" applyAlignment="1"/>
    <xf numFmtId="0" fontId="0" fillId="0" borderId="0" xfId="0" applyFont="1" applyFill="1" applyAlignment="1"/>
    <xf numFmtId="0" fontId="5" fillId="0" borderId="1" xfId="1" applyFont="1" applyFill="1" applyBorder="1" applyAlignment="1">
      <alignment vertical="top" wrapText="1"/>
    </xf>
    <xf numFmtId="0" fontId="5" fillId="0" borderId="0" xfId="1" applyFont="1" applyFill="1" applyAlignment="1">
      <alignment vertical="top"/>
    </xf>
    <xf numFmtId="14" fontId="5" fillId="0" borderId="0" xfId="1" applyNumberFormat="1" applyFont="1" applyFill="1" applyAlignment="1">
      <alignment horizontal="left" vertical="top"/>
    </xf>
    <xf numFmtId="0" fontId="5" fillId="0" borderId="0" xfId="1" applyFont="1" applyFill="1" applyAlignment="1">
      <alignment wrapText="1"/>
    </xf>
    <xf numFmtId="0" fontId="5" fillId="0" borderId="0" xfId="1" applyFont="1" applyFill="1" applyAlignment="1">
      <alignment vertical="center" wrapText="1"/>
    </xf>
    <xf numFmtId="0" fontId="5" fillId="0" borderId="0" xfId="1" applyFont="1" applyFill="1"/>
    <xf numFmtId="0" fontId="5" fillId="0" borderId="0" xfId="1" applyFont="1" applyFill="1" applyAlignment="1">
      <alignment vertical="top" wrapText="1"/>
    </xf>
    <xf numFmtId="0" fontId="5" fillId="0" borderId="2" xfId="1" applyFont="1" applyFill="1" applyBorder="1" applyAlignment="1">
      <alignment vertical="top" wrapText="1"/>
    </xf>
    <xf numFmtId="0" fontId="4" fillId="0" borderId="0" xfId="1" applyFont="1" applyFill="1" applyAlignment="1" applyProtection="1">
      <alignment vertical="top" wrapText="1"/>
      <protection locked="0"/>
    </xf>
    <xf numFmtId="0" fontId="5" fillId="0" borderId="2" xfId="2" applyFont="1" applyFill="1" applyBorder="1" applyAlignment="1">
      <alignment horizontal="left" vertical="top" wrapText="1"/>
    </xf>
    <xf numFmtId="0" fontId="5" fillId="0" borderId="0" xfId="1" applyFont="1" applyFill="1" applyAlignment="1" applyProtection="1">
      <alignment vertical="top" wrapText="1"/>
      <protection locked="0"/>
    </xf>
    <xf numFmtId="0" fontId="6" fillId="0" borderId="2" xfId="2" applyFont="1" applyFill="1" applyBorder="1" applyAlignment="1">
      <alignment horizontal="left" vertical="top" wrapText="1"/>
    </xf>
    <xf numFmtId="0" fontId="10" fillId="0" borderId="2" xfId="2" applyFont="1" applyFill="1" applyBorder="1" applyAlignment="1">
      <alignment horizontal="left" vertical="top" wrapText="1"/>
    </xf>
    <xf numFmtId="14" fontId="0" fillId="0" borderId="0" xfId="0" applyNumberFormat="1" applyFont="1"/>
    <xf numFmtId="0" fontId="0" fillId="0" borderId="0" xfId="0" applyFont="1" applyAlignment="1">
      <alignment horizontal="center"/>
    </xf>
    <xf numFmtId="1" fontId="0" fillId="0" borderId="0" xfId="0" applyNumberFormat="1" applyFont="1" applyAlignment="1">
      <alignment horizontal="center"/>
    </xf>
    <xf numFmtId="0" fontId="5" fillId="0" borderId="1" xfId="3" applyFont="1" applyFill="1" applyBorder="1" applyAlignment="1">
      <alignment vertical="top" wrapText="1"/>
    </xf>
    <xf numFmtId="0" fontId="5" fillId="0" borderId="0" xfId="3" applyFont="1" applyFill="1" applyAlignment="1">
      <alignment vertical="top"/>
    </xf>
    <xf numFmtId="14" fontId="5" fillId="0" borderId="0" xfId="3" applyNumberFormat="1" applyFont="1" applyFill="1" applyAlignment="1">
      <alignment horizontal="left" vertical="top"/>
    </xf>
    <xf numFmtId="0" fontId="5" fillId="0" borderId="0" xfId="3" applyFont="1" applyFill="1" applyAlignment="1">
      <alignment wrapText="1"/>
    </xf>
    <xf numFmtId="0" fontId="5" fillId="0" borderId="0" xfId="3" applyFont="1" applyFill="1" applyAlignment="1">
      <alignment vertical="center" wrapText="1"/>
    </xf>
    <xf numFmtId="0" fontId="5" fillId="0" borderId="0" xfId="3" applyFont="1" applyFill="1"/>
    <xf numFmtId="0" fontId="5" fillId="0" borderId="0" xfId="3" applyFont="1" applyFill="1" applyAlignment="1">
      <alignment vertical="top" wrapText="1"/>
    </xf>
    <xf numFmtId="0" fontId="5" fillId="0" borderId="2" xfId="3" applyFont="1" applyFill="1" applyBorder="1" applyAlignment="1">
      <alignment vertical="top" wrapText="1"/>
    </xf>
    <xf numFmtId="0" fontId="0" fillId="0" borderId="0" xfId="0" applyFont="1" applyFill="1" applyAlignment="1">
      <alignment vertical="top"/>
    </xf>
    <xf numFmtId="0" fontId="5" fillId="0" borderId="0" xfId="2" applyFont="1" applyFill="1" applyBorder="1" applyAlignment="1">
      <alignment horizontal="left" vertical="top" wrapText="1"/>
    </xf>
    <xf numFmtId="0" fontId="5" fillId="0" borderId="0" xfId="1" applyFont="1" applyFill="1" applyBorder="1" applyAlignment="1">
      <alignment wrapText="1"/>
    </xf>
    <xf numFmtId="0" fontId="0" fillId="0" borderId="0" xfId="0" applyFont="1" applyFill="1" applyBorder="1"/>
    <xf numFmtId="165" fontId="0" fillId="0" borderId="0" xfId="0" applyNumberFormat="1" applyFont="1"/>
    <xf numFmtId="0" fontId="0" fillId="0" borderId="0" xfId="0" applyFont="1" applyAlignment="1">
      <alignment horizontal="center" wrapText="1"/>
    </xf>
    <xf numFmtId="0" fontId="0" fillId="0" borderId="0" xfId="0" applyFont="1" applyFill="1" applyAlignment="1">
      <alignment horizontal="center"/>
    </xf>
    <xf numFmtId="0" fontId="0" fillId="0" borderId="0" xfId="0" applyFont="1" applyFill="1" applyAlignment="1">
      <alignment horizontal="center" wrapText="1"/>
    </xf>
    <xf numFmtId="1" fontId="0" fillId="0" borderId="0" xfId="0" applyNumberFormat="1" applyFont="1" applyFill="1" applyAlignment="1">
      <alignment horizontal="center" wrapText="1"/>
    </xf>
    <xf numFmtId="2" fontId="5" fillId="0" borderId="0" xfId="0" applyNumberFormat="1" applyFont="1" applyFill="1" applyAlignment="1">
      <alignment horizontal="center" wrapText="1"/>
    </xf>
    <xf numFmtId="165" fontId="5" fillId="0" borderId="0" xfId="0" applyNumberFormat="1" applyFont="1" applyFill="1" applyAlignment="1">
      <alignment horizontal="center" wrapText="1"/>
    </xf>
    <xf numFmtId="14" fontId="5" fillId="0" borderId="0" xfId="0" applyNumberFormat="1" applyFont="1" applyFill="1"/>
    <xf numFmtId="0" fontId="5" fillId="0" borderId="0" xfId="0" applyFont="1" applyFill="1"/>
    <xf numFmtId="0" fontId="5" fillId="0" borderId="0" xfId="0" applyFont="1" applyFill="1" applyAlignment="1">
      <alignment horizontal="center"/>
    </xf>
    <xf numFmtId="1" fontId="5" fillId="0" borderId="0" xfId="0" applyNumberFormat="1" applyFont="1" applyFill="1" applyAlignment="1">
      <alignment horizontal="center"/>
    </xf>
    <xf numFmtId="0" fontId="5" fillId="0" borderId="0" xfId="0" applyFont="1" applyFill="1" applyBorder="1" applyAlignment="1">
      <alignment horizontal="center"/>
    </xf>
    <xf numFmtId="0" fontId="5" fillId="0" borderId="0" xfId="0" applyFont="1" applyFill="1" applyBorder="1"/>
    <xf numFmtId="165" fontId="5" fillId="0" borderId="0" xfId="0" applyNumberFormat="1" applyFont="1" applyFill="1"/>
    <xf numFmtId="0" fontId="6" fillId="0" borderId="0" xfId="0" applyFont="1" applyFill="1"/>
    <xf numFmtId="165" fontId="6" fillId="0" borderId="0" xfId="0" applyNumberFormat="1" applyFont="1" applyFill="1"/>
    <xf numFmtId="165" fontId="0" fillId="0" borderId="0" xfId="0" applyNumberFormat="1" applyFont="1" applyFill="1"/>
    <xf numFmtId="0" fontId="6" fillId="0" borderId="0" xfId="0" applyFont="1" applyFill="1" applyAlignment="1">
      <alignment horizontal="center"/>
    </xf>
    <xf numFmtId="0" fontId="4" fillId="0" borderId="0" xfId="3" applyFont="1" applyFill="1" applyAlignment="1">
      <alignment vertical="top"/>
    </xf>
    <xf numFmtId="14" fontId="4" fillId="0" borderId="0" xfId="3" applyNumberFormat="1" applyFont="1" applyFill="1" applyAlignment="1">
      <alignment horizontal="left" vertical="top"/>
    </xf>
    <xf numFmtId="0" fontId="4" fillId="0" borderId="0" xfId="3" applyFont="1" applyFill="1" applyAlignment="1">
      <alignment vertical="top" wrapText="1"/>
    </xf>
    <xf numFmtId="0" fontId="9" fillId="0" borderId="0" xfId="3" applyFont="1" applyFill="1" applyAlignment="1">
      <alignment vertical="top" wrapText="1"/>
    </xf>
    <xf numFmtId="0" fontId="0" fillId="0" borderId="0" xfId="0" applyFont="1" applyFill="1" applyAlignment="1">
      <alignment horizontal="left" vertical="top" wrapText="1"/>
    </xf>
    <xf numFmtId="0" fontId="4" fillId="0" borderId="0" xfId="3" applyFont="1" applyFill="1" applyAlignment="1">
      <alignment horizontal="left" vertical="top" wrapText="1"/>
    </xf>
    <xf numFmtId="0" fontId="4" fillId="0" borderId="0" xfId="3" applyFont="1" applyFill="1" applyAlignment="1">
      <alignment horizontal="left" vertical="top"/>
    </xf>
    <xf numFmtId="0" fontId="0" fillId="0" borderId="0" xfId="0" applyFont="1" applyFill="1" applyAlignment="1">
      <alignment horizontal="left" vertical="top"/>
    </xf>
    <xf numFmtId="164" fontId="0" fillId="0" borderId="0" xfId="0" applyNumberFormat="1" applyFont="1" applyFill="1" applyAlignment="1">
      <alignment horizontal="left" vertical="top" wrapText="1"/>
    </xf>
    <xf numFmtId="0" fontId="4" fillId="0" borderId="0" xfId="3" applyFont="1" applyFill="1" applyBorder="1" applyAlignment="1">
      <alignment vertical="top" wrapText="1"/>
    </xf>
    <xf numFmtId="0" fontId="4" fillId="0" borderId="0" xfId="3" applyFont="1" applyFill="1" applyBorder="1" applyAlignment="1">
      <alignment vertical="top"/>
    </xf>
    <xf numFmtId="1" fontId="0" fillId="0" borderId="0" xfId="0" applyNumberFormat="1" applyFont="1" applyFill="1" applyAlignment="1">
      <alignment horizontal="left" vertical="top" wrapText="1"/>
    </xf>
    <xf numFmtId="0" fontId="0" fillId="0" borderId="0" xfId="0" applyFont="1" applyFill="1" applyBorder="1" applyAlignment="1">
      <alignment vertical="top"/>
    </xf>
    <xf numFmtId="1" fontId="4" fillId="0" borderId="0" xfId="0" applyNumberFormat="1" applyFont="1" applyFill="1" applyBorder="1" applyAlignment="1">
      <alignment horizontal="left" vertical="top" wrapText="1"/>
    </xf>
    <xf numFmtId="164" fontId="4" fillId="0" borderId="0" xfId="0" applyNumberFormat="1" applyFont="1" applyFill="1" applyBorder="1" applyAlignment="1">
      <alignment horizontal="left" vertical="top"/>
    </xf>
    <xf numFmtId="0" fontId="4" fillId="0" borderId="0" xfId="0" applyFont="1" applyFill="1" applyAlignment="1">
      <alignment vertical="top" wrapText="1"/>
    </xf>
    <xf numFmtId="2" fontId="4" fillId="0" borderId="0" xfId="0" applyNumberFormat="1" applyFont="1" applyFill="1" applyBorder="1" applyAlignment="1">
      <alignment horizontal="left" vertical="top" wrapText="1"/>
    </xf>
    <xf numFmtId="0" fontId="4" fillId="0" borderId="0" xfId="0" applyFont="1" applyFill="1" applyBorder="1" applyAlignment="1">
      <alignment horizontal="left" vertical="top" wrapText="1"/>
    </xf>
    <xf numFmtId="164" fontId="0" fillId="0" borderId="0" xfId="0" applyNumberFormat="1" applyFont="1"/>
    <xf numFmtId="164" fontId="0" fillId="0" borderId="0" xfId="0" applyNumberFormat="1" applyFont="1" applyFill="1" applyAlignment="1">
      <alignment horizontal="center" wrapText="1"/>
    </xf>
    <xf numFmtId="1" fontId="4" fillId="0" borderId="0" xfId="0" applyNumberFormat="1" applyFont="1" applyFill="1" applyBorder="1" applyAlignment="1">
      <alignment horizontal="center" wrapText="1"/>
    </xf>
    <xf numFmtId="164" fontId="4" fillId="0" borderId="0" xfId="0" applyNumberFormat="1" applyFont="1" applyFill="1" applyBorder="1" applyAlignment="1">
      <alignment horizontal="center"/>
    </xf>
    <xf numFmtId="2" fontId="4" fillId="0" borderId="0" xfId="0" applyNumberFormat="1" applyFont="1" applyFill="1" applyBorder="1" applyAlignment="1">
      <alignment horizontal="center" wrapText="1"/>
    </xf>
    <xf numFmtId="0" fontId="4" fillId="0" borderId="0" xfId="0" applyFont="1" applyFill="1" applyBorder="1" applyAlignment="1">
      <alignment horizontal="center" wrapText="1"/>
    </xf>
    <xf numFmtId="2" fontId="4" fillId="0" borderId="0" xfId="0" applyNumberFormat="1" applyFont="1" applyFill="1" applyBorder="1" applyAlignment="1">
      <alignment wrapText="1"/>
    </xf>
    <xf numFmtId="1" fontId="0" fillId="0" borderId="0" xfId="0" applyNumberFormat="1" applyFont="1" applyFill="1" applyAlignment="1">
      <alignment horizontal="center"/>
    </xf>
    <xf numFmtId="164" fontId="0" fillId="0" borderId="0" xfId="0" applyNumberFormat="1" applyFont="1" applyFill="1" applyAlignment="1">
      <alignment horizontal="center"/>
    </xf>
    <xf numFmtId="2" fontId="4" fillId="0" borderId="0" xfId="0" applyNumberFormat="1" applyFont="1" applyFill="1" applyBorder="1" applyAlignment="1"/>
    <xf numFmtId="164" fontId="5" fillId="0" borderId="0" xfId="0" applyNumberFormat="1" applyFont="1" applyFill="1" applyAlignment="1">
      <alignment horizontal="center" wrapText="1"/>
    </xf>
    <xf numFmtId="1" fontId="5" fillId="0" borderId="0" xfId="0" applyNumberFormat="1" applyFont="1" applyFill="1" applyBorder="1" applyAlignment="1">
      <alignment horizontal="center"/>
    </xf>
    <xf numFmtId="164" fontId="5" fillId="0" borderId="0" xfId="0" applyNumberFormat="1" applyFont="1" applyFill="1" applyAlignment="1">
      <alignment horizontal="center"/>
    </xf>
    <xf numFmtId="165" fontId="0" fillId="0" borderId="0" xfId="0" applyNumberFormat="1" applyFont="1" applyFill="1" applyAlignment="1">
      <alignment horizontal="center"/>
    </xf>
    <xf numFmtId="2" fontId="5" fillId="0" borderId="0" xfId="0" applyNumberFormat="1" applyFont="1" applyFill="1" applyBorder="1" applyAlignment="1">
      <alignment horizontal="center"/>
    </xf>
    <xf numFmtId="164" fontId="5" fillId="0" borderId="0" xfId="0" applyNumberFormat="1" applyFont="1" applyFill="1" applyBorder="1" applyAlignment="1">
      <alignment horizontal="center"/>
    </xf>
    <xf numFmtId="2" fontId="0" fillId="0" borderId="0" xfId="0" applyNumberFormat="1" applyFont="1" applyFill="1" applyAlignment="1">
      <alignment horizontal="center"/>
    </xf>
    <xf numFmtId="2" fontId="5" fillId="0" borderId="0" xfId="0" applyNumberFormat="1" applyFont="1" applyFill="1" applyBorder="1" applyAlignment="1"/>
    <xf numFmtId="164" fontId="5" fillId="0" borderId="0" xfId="0" applyNumberFormat="1" applyFont="1" applyFill="1" applyAlignment="1">
      <alignment horizontal="right"/>
    </xf>
    <xf numFmtId="2" fontId="5" fillId="0" borderId="0" xfId="0" applyNumberFormat="1" applyFont="1" applyFill="1" applyAlignment="1">
      <alignment horizontal="right"/>
    </xf>
    <xf numFmtId="2" fontId="5" fillId="0" borderId="0" xfId="0" applyNumberFormat="1" applyFont="1" applyFill="1" applyAlignment="1">
      <alignment horizontal="center"/>
    </xf>
    <xf numFmtId="2" fontId="5" fillId="0" borderId="0" xfId="0" applyNumberFormat="1" applyFont="1" applyFill="1" applyAlignment="1"/>
    <xf numFmtId="164" fontId="5" fillId="0" borderId="0" xfId="4" applyNumberFormat="1" applyFont="1" applyFill="1" applyAlignment="1">
      <alignment horizontal="right"/>
    </xf>
    <xf numFmtId="0" fontId="5" fillId="0" borderId="0" xfId="4" applyFont="1" applyFill="1" applyAlignment="1">
      <alignment horizontal="right"/>
    </xf>
    <xf numFmtId="2" fontId="5" fillId="0" borderId="0" xfId="5" applyNumberFormat="1" applyFont="1" applyFill="1" applyAlignment="1">
      <alignment horizontal="right"/>
    </xf>
    <xf numFmtId="164" fontId="5" fillId="0" borderId="0" xfId="0" applyNumberFormat="1" applyFont="1" applyFill="1"/>
    <xf numFmtId="0" fontId="5" fillId="0" borderId="0" xfId="0" applyFont="1" applyFill="1" applyAlignment="1">
      <alignment horizontal="right"/>
    </xf>
    <xf numFmtId="2" fontId="5" fillId="0" borderId="0" xfId="4" applyNumberFormat="1" applyFont="1" applyFill="1" applyAlignment="1">
      <alignment horizontal="right"/>
    </xf>
    <xf numFmtId="2" fontId="5" fillId="0" borderId="0" xfId="0" applyNumberFormat="1" applyFont="1" applyFill="1"/>
    <xf numFmtId="164" fontId="0" fillId="0" borderId="0" xfId="0" applyNumberFormat="1" applyFont="1" applyFill="1"/>
    <xf numFmtId="2" fontId="0" fillId="0" borderId="0" xfId="0" applyNumberFormat="1" applyFont="1" applyFill="1"/>
    <xf numFmtId="2" fontId="0" fillId="0" borderId="0" xfId="0" applyNumberFormat="1" applyFont="1" applyFill="1" applyAlignment="1"/>
    <xf numFmtId="164" fontId="0" fillId="0" borderId="0" xfId="0" applyNumberFormat="1" applyFont="1" applyFill="1" applyAlignment="1"/>
    <xf numFmtId="14" fontId="4" fillId="0" borderId="0" xfId="1" applyNumberFormat="1" applyFont="1" applyFill="1" applyAlignment="1">
      <alignment horizontal="left" vertical="top"/>
    </xf>
    <xf numFmtId="0" fontId="4" fillId="0" borderId="0" xfId="1" applyFont="1" applyFill="1" applyAlignment="1">
      <alignment vertical="top" wrapText="1"/>
    </xf>
    <xf numFmtId="0" fontId="9" fillId="0" borderId="0" xfId="1" applyFont="1" applyFill="1" applyAlignment="1">
      <alignment vertical="top" wrapText="1"/>
    </xf>
    <xf numFmtId="165" fontId="0" fillId="0" borderId="0" xfId="0" applyNumberFormat="1" applyFont="1" applyFill="1" applyAlignment="1">
      <alignment horizontal="left" vertical="top" wrapText="1"/>
    </xf>
    <xf numFmtId="166" fontId="0" fillId="0" borderId="0" xfId="0" applyNumberFormat="1" applyFont="1"/>
    <xf numFmtId="1" fontId="0" fillId="0" borderId="0" xfId="0" applyNumberFormat="1" applyFont="1"/>
    <xf numFmtId="167" fontId="0" fillId="0" borderId="0" xfId="0" applyNumberFormat="1" applyFont="1"/>
    <xf numFmtId="0" fontId="0" fillId="0" borderId="0" xfId="0" applyFont="1" applyAlignment="1">
      <alignment horizontal="left"/>
    </xf>
    <xf numFmtId="165" fontId="0" fillId="0" borderId="0" xfId="0" applyNumberFormat="1" applyFont="1" applyAlignment="1">
      <alignment horizontal="center" wrapText="1"/>
    </xf>
    <xf numFmtId="14" fontId="4" fillId="0" borderId="0" xfId="1" applyNumberFormat="1" applyFont="1" applyFill="1" applyAlignment="1">
      <alignment horizontal="left" vertical="top" wrapText="1"/>
    </xf>
    <xf numFmtId="0" fontId="0" fillId="0" borderId="0" xfId="0" applyFont="1" applyFill="1" applyAlignment="1">
      <alignment vertical="top" wrapText="1"/>
    </xf>
    <xf numFmtId="0" fontId="5" fillId="0" borderId="0" xfId="1" applyFont="1" applyFill="1" applyAlignment="1">
      <alignment horizontal="left" vertical="top" wrapText="1"/>
    </xf>
    <xf numFmtId="0" fontId="0" fillId="0" borderId="0" xfId="0" applyFont="1" applyAlignment="1">
      <alignment wrapText="1"/>
    </xf>
    <xf numFmtId="0" fontId="5" fillId="0" borderId="0" xfId="1" applyFont="1" applyAlignment="1">
      <alignment horizontal="left" wrapText="1"/>
    </xf>
    <xf numFmtId="167" fontId="5" fillId="0" borderId="0" xfId="0" applyNumberFormat="1" applyFont="1" applyFill="1" applyAlignment="1">
      <alignment horizontal="left" vertical="top" wrapText="1"/>
    </xf>
    <xf numFmtId="0" fontId="5" fillId="0" borderId="0" xfId="0" applyFont="1" applyFill="1" applyAlignment="1">
      <alignment horizontal="left" vertical="top"/>
    </xf>
    <xf numFmtId="0" fontId="5" fillId="0" borderId="0" xfId="0" applyFont="1" applyFill="1" applyAlignment="1">
      <alignment horizontal="left" vertical="top" wrapText="1"/>
    </xf>
    <xf numFmtId="0" fontId="4" fillId="0" borderId="0" xfId="0" applyFont="1" applyFill="1" applyAlignment="1">
      <alignment horizontal="left" vertical="top" wrapText="1"/>
    </xf>
    <xf numFmtId="2" fontId="5" fillId="0" borderId="0" xfId="0" applyNumberFormat="1" applyFont="1" applyFill="1" applyAlignment="1">
      <alignment horizontal="left" vertical="top" wrapText="1"/>
    </xf>
    <xf numFmtId="166" fontId="5" fillId="0" borderId="0" xfId="0" applyNumberFormat="1" applyFont="1" applyFill="1" applyAlignment="1">
      <alignment horizontal="left" vertical="top" wrapText="1"/>
    </xf>
    <xf numFmtId="167" fontId="5" fillId="0" borderId="0" xfId="0" applyNumberFormat="1" applyFont="1" applyFill="1" applyAlignment="1">
      <alignment horizontal="center" wrapText="1"/>
    </xf>
    <xf numFmtId="0" fontId="5" fillId="0" borderId="0" xfId="0" applyFont="1" applyFill="1" applyAlignment="1">
      <alignment horizontal="center" wrapText="1"/>
    </xf>
    <xf numFmtId="0" fontId="4" fillId="0" borderId="0" xfId="0" applyFont="1" applyFill="1" applyAlignment="1">
      <alignment horizontal="center" wrapText="1"/>
    </xf>
    <xf numFmtId="166" fontId="5" fillId="0" borderId="0" xfId="0" applyNumberFormat="1" applyFont="1" applyFill="1" applyAlignment="1">
      <alignment horizontal="center" wrapText="1"/>
    </xf>
    <xf numFmtId="1" fontId="0" fillId="0" borderId="0" xfId="0" applyNumberFormat="1" applyFont="1" applyFill="1"/>
    <xf numFmtId="14" fontId="0" fillId="0" borderId="0" xfId="0" applyNumberFormat="1" applyFont="1" applyFill="1"/>
    <xf numFmtId="164" fontId="0" fillId="0" borderId="0" xfId="0" applyNumberFormat="1" applyFont="1" applyFill="1" applyAlignment="1">
      <alignment wrapText="1"/>
    </xf>
    <xf numFmtId="166" fontId="0" fillId="0" borderId="0" xfId="0" applyNumberFormat="1" applyFont="1" applyFill="1"/>
    <xf numFmtId="167" fontId="0" fillId="0" borderId="0" xfId="0" applyNumberFormat="1" applyFont="1" applyFill="1"/>
    <xf numFmtId="0" fontId="0" fillId="0" borderId="0" xfId="0" applyFont="1" applyFill="1" applyAlignment="1">
      <alignment wrapText="1"/>
    </xf>
    <xf numFmtId="1" fontId="0" fillId="0" borderId="0" xfId="0" applyNumberFormat="1" applyFont="1" applyFill="1" applyAlignment="1">
      <alignment horizontal="right"/>
    </xf>
  </cellXfs>
  <cellStyles count="6">
    <cellStyle name="Normal" xfId="0" builtinId="0"/>
    <cellStyle name="Normal 2" xfId="1" xr:uid="{9C28FFEF-96C6-43FE-B7F0-B7B42DEEF592}"/>
    <cellStyle name="Normal 2 2" xfId="3" xr:uid="{5FD22886-C734-4DE1-B608-D0409C3F15A8}"/>
    <cellStyle name="Normal 3" xfId="5" xr:uid="{B6BDD15E-0286-4F4E-8CB4-4BAB7E57DCD4}"/>
    <cellStyle name="Normal 4" xfId="4" xr:uid="{E1CF18F6-D60A-489E-878F-C4FCC5D5391F}"/>
    <cellStyle name="Normal 5" xfId="2" xr:uid="{D1E658DA-EB36-4579-B482-7B7CC287A5F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onnections" Target="connection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plants94_1" connectionId="2" xr16:uid="{28F8BAA3-1131-4B4A-BDD0-5C695F647AC6}" autoFormatId="16" applyNumberFormats="0" applyBorderFormats="0" applyFontFormats="0" applyPatternFormats="0"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plants94" connectionId="1" xr16:uid="{A60FB837-16E2-466A-A339-57AAB6067C2A}" autoFormatId="16" applyNumberFormats="0" applyBorderFormats="0" applyFontFormats="0" applyPatternFormats="0"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queryTable" Target="../queryTables/queryTable2.xml"/><Relationship Id="rId2" Type="http://schemas.openxmlformats.org/officeDocument/2006/relationships/queryTable" Target="../queryTables/queryTable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D66322-C4EA-4B37-B2CA-DB470FCB459B}">
  <sheetPr codeName="Sheet2"/>
  <dimension ref="A1:U35"/>
  <sheetViews>
    <sheetView workbookViewId="0"/>
  </sheetViews>
  <sheetFormatPr defaultRowHeight="14.4" x14ac:dyDescent="0.3"/>
  <cols>
    <col min="1" max="1" width="35.44140625" style="13" customWidth="1"/>
    <col min="2" max="2" width="96.21875" style="13" customWidth="1"/>
    <col min="3" max="16384" width="8.88671875" style="13"/>
  </cols>
  <sheetData>
    <row r="1" spans="1:21" x14ac:dyDescent="0.3">
      <c r="A1" s="11" t="s">
        <v>4</v>
      </c>
      <c r="B1" s="12" t="s">
        <v>5</v>
      </c>
      <c r="C1" s="12"/>
      <c r="D1" s="12"/>
      <c r="E1" s="12"/>
      <c r="F1" s="12"/>
      <c r="G1" s="12"/>
      <c r="H1" s="12"/>
      <c r="I1" s="12"/>
      <c r="J1" s="12"/>
      <c r="K1" s="12"/>
      <c r="L1" s="12"/>
      <c r="M1" s="12"/>
      <c r="N1" s="12"/>
      <c r="O1" s="12"/>
      <c r="P1" s="12"/>
      <c r="Q1" s="12"/>
      <c r="R1" s="12"/>
      <c r="S1" s="12"/>
      <c r="T1" s="12"/>
      <c r="U1" s="12"/>
    </row>
    <row r="2" spans="1:21" x14ac:dyDescent="0.3">
      <c r="A2" s="11" t="s">
        <v>245</v>
      </c>
      <c r="B2" s="9" t="s">
        <v>6</v>
      </c>
      <c r="C2" s="12"/>
      <c r="D2" s="12"/>
      <c r="E2" s="12"/>
      <c r="F2" s="12"/>
      <c r="G2" s="12"/>
      <c r="H2" s="12"/>
      <c r="I2" s="12"/>
      <c r="J2" s="12"/>
      <c r="K2" s="12"/>
      <c r="L2" s="12"/>
      <c r="M2" s="12"/>
      <c r="N2" s="12"/>
      <c r="O2" s="12"/>
      <c r="P2" s="12"/>
      <c r="Q2" s="12"/>
      <c r="R2" s="12"/>
      <c r="S2" s="12"/>
      <c r="T2" s="12"/>
      <c r="U2" s="12"/>
    </row>
    <row r="3" spans="1:21" ht="27" x14ac:dyDescent="0.3">
      <c r="A3" s="11" t="s">
        <v>85</v>
      </c>
      <c r="B3" s="9" t="s">
        <v>86</v>
      </c>
      <c r="C3" s="12"/>
      <c r="D3" s="12"/>
      <c r="E3" s="12"/>
      <c r="F3" s="12"/>
      <c r="G3" s="12"/>
      <c r="H3" s="12"/>
      <c r="I3" s="12"/>
      <c r="J3" s="12"/>
      <c r="K3" s="12"/>
      <c r="L3" s="12"/>
      <c r="M3" s="12"/>
      <c r="N3" s="12"/>
      <c r="O3" s="12"/>
      <c r="P3" s="12"/>
      <c r="Q3" s="12"/>
      <c r="R3" s="12"/>
      <c r="S3" s="12"/>
      <c r="T3" s="12"/>
      <c r="U3" s="12"/>
    </row>
    <row r="4" spans="1:21" ht="27" x14ac:dyDescent="0.3">
      <c r="A4" s="11" t="s">
        <v>78</v>
      </c>
      <c r="B4" s="9" t="s">
        <v>235</v>
      </c>
      <c r="C4" s="12"/>
      <c r="D4" s="12"/>
      <c r="E4" s="12"/>
      <c r="F4" s="12"/>
      <c r="G4" s="12"/>
      <c r="H4" s="12"/>
      <c r="I4" s="12"/>
      <c r="J4" s="12"/>
      <c r="K4" s="12"/>
      <c r="L4" s="12"/>
      <c r="M4" s="12"/>
      <c r="N4" s="12"/>
      <c r="O4" s="12"/>
      <c r="P4" s="12"/>
      <c r="Q4" s="12"/>
      <c r="R4" s="12"/>
      <c r="S4" s="12"/>
      <c r="T4" s="12"/>
      <c r="U4" s="12"/>
    </row>
    <row r="5" spans="1:21" x14ac:dyDescent="0.3">
      <c r="A5" s="11" t="s">
        <v>237</v>
      </c>
      <c r="B5" s="9" t="s">
        <v>236</v>
      </c>
      <c r="C5" s="12"/>
      <c r="D5" s="12"/>
      <c r="E5" s="12"/>
      <c r="F5" s="12"/>
      <c r="G5" s="12"/>
      <c r="H5" s="12"/>
      <c r="I5" s="12"/>
      <c r="J5" s="12"/>
      <c r="K5" s="12"/>
      <c r="L5" s="12"/>
      <c r="M5" s="12"/>
      <c r="N5" s="12"/>
      <c r="O5" s="12"/>
      <c r="P5" s="12"/>
      <c r="Q5" s="12"/>
      <c r="R5" s="12"/>
      <c r="S5" s="12"/>
      <c r="T5" s="12"/>
      <c r="U5" s="12"/>
    </row>
    <row r="6" spans="1:21" ht="27" x14ac:dyDescent="0.3">
      <c r="A6" s="11" t="s">
        <v>230</v>
      </c>
      <c r="B6" s="9" t="s">
        <v>238</v>
      </c>
      <c r="C6" s="12"/>
      <c r="D6" s="12"/>
      <c r="E6" s="12"/>
      <c r="F6" s="12"/>
      <c r="G6" s="12"/>
      <c r="H6" s="12"/>
      <c r="I6" s="12"/>
      <c r="J6" s="12"/>
      <c r="K6" s="12"/>
      <c r="L6" s="12"/>
      <c r="M6" s="12"/>
      <c r="N6" s="12"/>
      <c r="O6" s="12"/>
      <c r="P6" s="12"/>
      <c r="Q6" s="12"/>
      <c r="R6" s="12"/>
      <c r="S6" s="12"/>
      <c r="T6" s="12"/>
      <c r="U6" s="12"/>
    </row>
    <row r="7" spans="1:21" x14ac:dyDescent="0.3">
      <c r="A7" s="11" t="s">
        <v>239</v>
      </c>
      <c r="B7" s="9" t="s">
        <v>240</v>
      </c>
      <c r="C7" s="12"/>
      <c r="D7" s="12"/>
      <c r="E7" s="12"/>
      <c r="F7" s="12"/>
      <c r="G7" s="12"/>
      <c r="H7" s="12"/>
      <c r="I7" s="12"/>
      <c r="J7" s="12"/>
      <c r="K7" s="12"/>
      <c r="L7" s="12"/>
      <c r="M7" s="12"/>
      <c r="N7" s="12"/>
      <c r="O7" s="12"/>
      <c r="P7" s="12"/>
      <c r="Q7" s="12"/>
      <c r="R7" s="12"/>
      <c r="S7" s="12"/>
      <c r="T7" s="12"/>
      <c r="U7" s="12"/>
    </row>
    <row r="8" spans="1:21" x14ac:dyDescent="0.3">
      <c r="A8" s="11" t="s">
        <v>234</v>
      </c>
      <c r="B8" s="9" t="s">
        <v>242</v>
      </c>
      <c r="C8" s="12"/>
      <c r="D8" s="12"/>
      <c r="E8" s="12"/>
      <c r="F8" s="12"/>
      <c r="G8" s="12"/>
      <c r="H8" s="12"/>
      <c r="I8" s="12"/>
      <c r="J8" s="12"/>
      <c r="K8" s="12"/>
      <c r="L8" s="12"/>
      <c r="M8" s="12"/>
      <c r="N8" s="12"/>
      <c r="O8" s="12"/>
      <c r="P8" s="12"/>
      <c r="Q8" s="12"/>
      <c r="R8" s="12"/>
      <c r="S8" s="12"/>
      <c r="T8" s="12"/>
      <c r="U8" s="12"/>
    </row>
    <row r="9" spans="1:21" x14ac:dyDescent="0.3">
      <c r="A9" s="11" t="s">
        <v>223</v>
      </c>
      <c r="B9" s="9" t="s">
        <v>225</v>
      </c>
      <c r="C9" s="12"/>
      <c r="D9" s="12"/>
      <c r="E9" s="12"/>
      <c r="F9" s="12"/>
      <c r="G9" s="12"/>
      <c r="H9" s="12"/>
      <c r="I9" s="12"/>
      <c r="J9" s="12"/>
      <c r="K9" s="12"/>
      <c r="L9" s="12"/>
      <c r="M9" s="12"/>
      <c r="N9" s="12"/>
      <c r="O9" s="12"/>
      <c r="P9" s="12"/>
      <c r="Q9" s="12"/>
      <c r="R9" s="12"/>
      <c r="S9" s="12"/>
      <c r="T9" s="12"/>
      <c r="U9" s="12"/>
    </row>
    <row r="10" spans="1:21" x14ac:dyDescent="0.3">
      <c r="A10" s="11" t="s">
        <v>224</v>
      </c>
      <c r="B10" s="9" t="s">
        <v>91</v>
      </c>
      <c r="C10" s="12"/>
      <c r="D10" s="12"/>
      <c r="E10" s="12"/>
      <c r="F10" s="12"/>
      <c r="G10" s="12"/>
      <c r="H10" s="12"/>
      <c r="I10" s="12"/>
      <c r="J10" s="12"/>
      <c r="K10" s="12"/>
      <c r="L10" s="12"/>
      <c r="M10" s="12"/>
      <c r="N10" s="12"/>
      <c r="O10" s="12"/>
      <c r="P10" s="12"/>
      <c r="Q10" s="12"/>
      <c r="R10" s="12"/>
      <c r="S10" s="12"/>
      <c r="T10" s="12"/>
      <c r="U10" s="12"/>
    </row>
    <row r="11" spans="1:21" x14ac:dyDescent="0.3">
      <c r="A11" s="11" t="s">
        <v>84</v>
      </c>
      <c r="B11" s="9" t="s">
        <v>87</v>
      </c>
      <c r="C11" s="12"/>
      <c r="D11" s="12"/>
      <c r="E11" s="12"/>
      <c r="F11" s="12"/>
      <c r="G11" s="12"/>
      <c r="H11" s="12"/>
      <c r="I11" s="12"/>
      <c r="J11" s="12"/>
      <c r="K11" s="12"/>
      <c r="L11" s="12"/>
      <c r="M11" s="12"/>
      <c r="N11" s="12"/>
      <c r="O11" s="12"/>
      <c r="P11" s="12"/>
      <c r="Q11" s="12"/>
      <c r="R11" s="12"/>
      <c r="S11" s="12"/>
      <c r="T11" s="12"/>
      <c r="U11" s="12"/>
    </row>
    <row r="12" spans="1:21" x14ac:dyDescent="0.3">
      <c r="A12" s="11" t="s">
        <v>82</v>
      </c>
      <c r="B12" s="9" t="s">
        <v>233</v>
      </c>
      <c r="C12" s="12"/>
      <c r="D12" s="12"/>
      <c r="E12" s="12"/>
      <c r="F12" s="12"/>
      <c r="G12" s="12"/>
      <c r="H12" s="12"/>
      <c r="I12" s="12"/>
      <c r="J12" s="12"/>
      <c r="K12" s="12"/>
      <c r="L12" s="12"/>
      <c r="M12" s="12"/>
      <c r="N12" s="12"/>
      <c r="O12" s="12"/>
      <c r="P12" s="12"/>
      <c r="Q12" s="12"/>
      <c r="R12" s="12"/>
      <c r="S12" s="12"/>
      <c r="T12" s="12"/>
      <c r="U12" s="12"/>
    </row>
    <row r="13" spans="1:21" x14ac:dyDescent="0.3">
      <c r="A13" s="11" t="s">
        <v>232</v>
      </c>
      <c r="B13" s="9" t="s">
        <v>231</v>
      </c>
      <c r="C13" s="12"/>
      <c r="D13" s="12"/>
      <c r="E13" s="12"/>
      <c r="F13" s="12"/>
      <c r="G13" s="12"/>
      <c r="H13" s="12"/>
      <c r="I13" s="12"/>
      <c r="J13" s="12"/>
      <c r="K13" s="12"/>
      <c r="L13" s="12"/>
      <c r="M13" s="12"/>
      <c r="N13" s="12"/>
      <c r="O13" s="12"/>
      <c r="P13" s="12"/>
      <c r="Q13" s="12"/>
      <c r="R13" s="12"/>
      <c r="S13" s="12"/>
      <c r="T13" s="12"/>
      <c r="U13" s="12"/>
    </row>
    <row r="14" spans="1:21" ht="27" x14ac:dyDescent="0.3">
      <c r="A14" s="11" t="s">
        <v>226</v>
      </c>
      <c r="B14" s="9" t="s">
        <v>241</v>
      </c>
      <c r="C14" s="12"/>
      <c r="D14" s="12"/>
      <c r="E14" s="12"/>
      <c r="F14" s="12"/>
      <c r="G14" s="12"/>
      <c r="H14" s="12"/>
      <c r="I14" s="12"/>
      <c r="J14" s="12"/>
      <c r="K14" s="12"/>
      <c r="L14" s="12"/>
      <c r="M14" s="12"/>
      <c r="N14" s="12"/>
      <c r="O14" s="12"/>
      <c r="P14" s="12"/>
      <c r="Q14" s="12"/>
      <c r="R14" s="12"/>
      <c r="S14" s="12"/>
      <c r="T14" s="12"/>
      <c r="U14" s="12"/>
    </row>
    <row r="15" spans="1:21" ht="18" x14ac:dyDescent="0.3">
      <c r="A15" s="14" t="s">
        <v>7</v>
      </c>
      <c r="B15" s="12"/>
      <c r="C15" s="12"/>
      <c r="D15" s="12"/>
      <c r="E15" s="12"/>
      <c r="F15" s="12"/>
      <c r="G15" s="12"/>
      <c r="H15" s="12"/>
      <c r="I15" s="12"/>
      <c r="J15" s="12"/>
      <c r="K15" s="12"/>
      <c r="L15" s="12"/>
      <c r="M15" s="12"/>
      <c r="N15" s="12"/>
      <c r="O15" s="12"/>
      <c r="P15" s="12"/>
      <c r="Q15" s="12"/>
      <c r="R15" s="12"/>
      <c r="S15" s="12"/>
      <c r="T15" s="12"/>
      <c r="U15" s="12"/>
    </row>
    <row r="16" spans="1:21" x14ac:dyDescent="0.3">
      <c r="A16" s="15" t="s">
        <v>8</v>
      </c>
      <c r="B16" s="12"/>
      <c r="C16" s="12"/>
      <c r="D16" s="12"/>
      <c r="E16" s="12"/>
      <c r="F16" s="12"/>
      <c r="G16" s="12"/>
      <c r="H16" s="12"/>
      <c r="I16" s="12"/>
      <c r="J16" s="12"/>
      <c r="K16" s="12"/>
      <c r="L16" s="12"/>
      <c r="M16" s="12"/>
      <c r="N16" s="12"/>
      <c r="O16" s="12"/>
      <c r="P16" s="12"/>
      <c r="Q16" s="12"/>
      <c r="R16" s="12"/>
      <c r="S16" s="12"/>
      <c r="T16" s="12"/>
      <c r="U16" s="12"/>
    </row>
    <row r="17" spans="1:21" x14ac:dyDescent="0.3">
      <c r="A17" s="12" t="s">
        <v>9</v>
      </c>
      <c r="B17" s="16" t="s">
        <v>10</v>
      </c>
      <c r="C17" s="12"/>
      <c r="D17" s="12"/>
      <c r="E17" s="12"/>
      <c r="F17" s="12"/>
      <c r="G17" s="12"/>
      <c r="H17" s="12"/>
      <c r="I17" s="12"/>
      <c r="J17" s="12"/>
      <c r="K17" s="12"/>
      <c r="L17" s="12"/>
      <c r="M17" s="12"/>
      <c r="N17" s="12"/>
      <c r="O17" s="12"/>
      <c r="P17" s="12"/>
      <c r="Q17" s="12"/>
      <c r="R17" s="12"/>
      <c r="S17" s="12"/>
      <c r="T17" s="12"/>
      <c r="U17" s="12"/>
    </row>
    <row r="18" spans="1:21" x14ac:dyDescent="0.3">
      <c r="A18" s="12" t="s">
        <v>9</v>
      </c>
      <c r="B18" s="15" t="s">
        <v>11</v>
      </c>
      <c r="C18" s="12"/>
      <c r="D18" s="12"/>
      <c r="E18" s="12"/>
      <c r="F18" s="12"/>
      <c r="G18" s="12"/>
      <c r="H18" s="12"/>
      <c r="I18" s="12"/>
      <c r="J18" s="12"/>
      <c r="K18" s="12"/>
      <c r="L18" s="12"/>
      <c r="M18" s="12"/>
      <c r="N18" s="12"/>
      <c r="O18" s="12"/>
      <c r="P18" s="12"/>
      <c r="Q18" s="12"/>
      <c r="R18" s="12"/>
      <c r="S18" s="12"/>
      <c r="T18" s="12"/>
      <c r="U18" s="12"/>
    </row>
    <row r="19" spans="1:21" x14ac:dyDescent="0.3">
      <c r="A19" s="12" t="s">
        <v>9</v>
      </c>
      <c r="B19" s="16" t="s">
        <v>12</v>
      </c>
      <c r="C19" s="12"/>
      <c r="D19" s="12"/>
      <c r="E19" s="12"/>
      <c r="F19" s="12"/>
      <c r="G19" s="12"/>
      <c r="H19" s="12"/>
      <c r="I19" s="12"/>
      <c r="J19" s="12"/>
      <c r="K19" s="12"/>
      <c r="L19" s="12"/>
      <c r="M19" s="12"/>
      <c r="N19" s="12"/>
      <c r="O19" s="12"/>
      <c r="P19" s="12"/>
      <c r="Q19" s="12"/>
      <c r="R19" s="12"/>
      <c r="S19" s="12"/>
      <c r="T19" s="12"/>
      <c r="U19" s="12"/>
    </row>
    <row r="20" spans="1:21" x14ac:dyDescent="0.3">
      <c r="A20" s="12" t="s">
        <v>9</v>
      </c>
      <c r="B20" s="16" t="s">
        <v>13</v>
      </c>
      <c r="C20" s="12"/>
      <c r="D20" s="12"/>
      <c r="E20" s="12"/>
      <c r="F20" s="12"/>
      <c r="G20" s="12"/>
      <c r="H20" s="12"/>
      <c r="I20" s="12"/>
      <c r="J20" s="12"/>
      <c r="K20" s="12"/>
      <c r="L20" s="12"/>
      <c r="M20" s="12"/>
      <c r="N20" s="12"/>
      <c r="O20" s="12"/>
      <c r="P20" s="12"/>
      <c r="Q20" s="12"/>
      <c r="R20" s="12"/>
      <c r="S20" s="12"/>
      <c r="T20" s="12"/>
      <c r="U20" s="12"/>
    </row>
    <row r="21" spans="1:21" x14ac:dyDescent="0.3">
      <c r="A21" s="12" t="s">
        <v>9</v>
      </c>
      <c r="B21" s="16" t="s">
        <v>14</v>
      </c>
      <c r="C21" s="12"/>
      <c r="D21" s="12"/>
      <c r="E21" s="12"/>
      <c r="F21" s="12"/>
      <c r="G21" s="12"/>
      <c r="H21" s="12"/>
      <c r="I21" s="12"/>
      <c r="J21" s="12"/>
      <c r="K21" s="12"/>
      <c r="L21" s="12"/>
      <c r="M21" s="12"/>
      <c r="N21" s="12"/>
      <c r="O21" s="12"/>
      <c r="P21" s="12"/>
      <c r="Q21" s="12"/>
      <c r="R21" s="12"/>
      <c r="S21" s="12"/>
      <c r="T21" s="12"/>
      <c r="U21" s="12"/>
    </row>
    <row r="22" spans="1:21" x14ac:dyDescent="0.3">
      <c r="A22" s="12" t="s">
        <v>9</v>
      </c>
      <c r="B22" s="16" t="s">
        <v>15</v>
      </c>
      <c r="C22" s="12"/>
      <c r="D22" s="12"/>
      <c r="E22" s="12"/>
      <c r="F22" s="12"/>
      <c r="G22" s="12"/>
      <c r="H22" s="12"/>
      <c r="I22" s="12"/>
      <c r="J22" s="12"/>
      <c r="K22" s="12"/>
      <c r="L22" s="12"/>
      <c r="M22" s="12"/>
      <c r="N22" s="12"/>
      <c r="O22" s="12"/>
      <c r="P22" s="12"/>
      <c r="Q22" s="12"/>
      <c r="R22" s="12"/>
      <c r="S22" s="12"/>
      <c r="T22" s="12"/>
      <c r="U22" s="12"/>
    </row>
    <row r="23" spans="1:21" x14ac:dyDescent="0.3">
      <c r="A23" s="15" t="s">
        <v>16</v>
      </c>
      <c r="B23" s="12"/>
      <c r="C23" s="12"/>
      <c r="D23" s="12"/>
      <c r="E23" s="12"/>
      <c r="F23" s="12"/>
      <c r="G23" s="12"/>
      <c r="H23" s="12"/>
      <c r="I23" s="12"/>
      <c r="J23" s="12"/>
      <c r="K23" s="12"/>
      <c r="L23" s="12"/>
      <c r="M23" s="12"/>
      <c r="N23" s="12"/>
      <c r="O23" s="12"/>
      <c r="P23" s="12"/>
      <c r="Q23" s="12"/>
      <c r="R23" s="12"/>
      <c r="S23" s="12"/>
      <c r="T23" s="12"/>
      <c r="U23" s="12"/>
    </row>
    <row r="24" spans="1:21" x14ac:dyDescent="0.3">
      <c r="A24" s="15" t="s">
        <v>17</v>
      </c>
      <c r="B24" s="12"/>
      <c r="C24" s="12"/>
      <c r="D24" s="12"/>
      <c r="E24" s="12"/>
      <c r="F24" s="12"/>
      <c r="G24" s="12"/>
      <c r="H24" s="12"/>
      <c r="I24" s="12"/>
      <c r="J24" s="12"/>
      <c r="K24" s="12"/>
      <c r="L24" s="12"/>
      <c r="M24" s="12"/>
      <c r="N24" s="12"/>
      <c r="O24" s="12"/>
      <c r="P24" s="12"/>
      <c r="Q24" s="12"/>
      <c r="R24" s="12"/>
      <c r="S24" s="12"/>
      <c r="T24" s="12"/>
      <c r="U24" s="12"/>
    </row>
    <row r="25" spans="1:21" ht="18" x14ac:dyDescent="0.3">
      <c r="A25" s="14" t="s">
        <v>18</v>
      </c>
      <c r="B25" s="12"/>
      <c r="C25" s="12"/>
      <c r="D25" s="12"/>
      <c r="E25" s="12"/>
      <c r="F25" s="12"/>
      <c r="G25" s="12"/>
      <c r="H25" s="12"/>
      <c r="I25" s="12"/>
      <c r="J25" s="12"/>
      <c r="K25" s="12"/>
      <c r="L25" s="12"/>
      <c r="M25" s="12"/>
      <c r="N25" s="12"/>
      <c r="O25" s="12"/>
      <c r="P25" s="12"/>
      <c r="Q25" s="12"/>
      <c r="R25" s="12"/>
      <c r="S25" s="12"/>
      <c r="T25" s="12"/>
      <c r="U25" s="12"/>
    </row>
    <row r="26" spans="1:21" x14ac:dyDescent="0.3">
      <c r="A26" s="15" t="s">
        <v>243</v>
      </c>
      <c r="B26" s="12"/>
      <c r="C26" s="12"/>
      <c r="D26" s="12"/>
      <c r="E26" s="12"/>
      <c r="F26" s="12"/>
      <c r="G26" s="12"/>
      <c r="H26" s="12"/>
      <c r="I26" s="12"/>
      <c r="J26" s="12"/>
      <c r="K26" s="12"/>
      <c r="L26" s="12"/>
      <c r="M26" s="12"/>
      <c r="N26" s="12"/>
      <c r="O26" s="12"/>
      <c r="P26" s="12"/>
      <c r="Q26" s="12"/>
      <c r="R26" s="12"/>
      <c r="S26" s="12"/>
      <c r="T26" s="12"/>
      <c r="U26" s="12"/>
    </row>
    <row r="27" spans="1:21" x14ac:dyDescent="0.3">
      <c r="A27" s="15" t="s">
        <v>19</v>
      </c>
      <c r="B27" s="12"/>
      <c r="C27" s="12"/>
      <c r="D27" s="12"/>
      <c r="E27" s="12"/>
      <c r="F27" s="12"/>
      <c r="G27" s="12"/>
      <c r="H27" s="12"/>
      <c r="I27" s="12"/>
      <c r="J27" s="12"/>
      <c r="K27" s="12"/>
      <c r="L27" s="12"/>
      <c r="M27" s="12"/>
      <c r="N27" s="12"/>
      <c r="O27" s="12"/>
      <c r="P27" s="12"/>
      <c r="Q27" s="12"/>
      <c r="R27" s="12"/>
      <c r="S27" s="12"/>
      <c r="T27" s="12"/>
      <c r="U27" s="12"/>
    </row>
    <row r="28" spans="1:21" x14ac:dyDescent="0.3">
      <c r="A28" s="15" t="s">
        <v>20</v>
      </c>
      <c r="B28" s="12"/>
      <c r="C28" s="12"/>
      <c r="D28" s="12"/>
      <c r="E28" s="12"/>
      <c r="F28" s="12"/>
      <c r="G28" s="12"/>
      <c r="H28" s="12"/>
      <c r="I28" s="12"/>
      <c r="J28" s="12"/>
      <c r="K28" s="12"/>
      <c r="L28" s="12"/>
      <c r="M28" s="12"/>
      <c r="N28" s="12"/>
      <c r="O28" s="12"/>
      <c r="P28" s="12"/>
      <c r="Q28" s="12"/>
      <c r="R28" s="12"/>
      <c r="S28" s="12"/>
      <c r="T28" s="12"/>
      <c r="U28" s="12"/>
    </row>
    <row r="29" spans="1:21" x14ac:dyDescent="0.3">
      <c r="A29" s="15" t="s">
        <v>21</v>
      </c>
      <c r="B29" s="12"/>
      <c r="C29" s="12"/>
      <c r="D29" s="12"/>
      <c r="E29" s="12"/>
      <c r="F29" s="12"/>
      <c r="G29" s="12"/>
      <c r="H29" s="12"/>
      <c r="I29" s="12"/>
      <c r="J29" s="12"/>
      <c r="K29" s="12"/>
      <c r="L29" s="12"/>
      <c r="M29" s="12"/>
      <c r="N29" s="12"/>
      <c r="O29" s="12"/>
      <c r="P29" s="12"/>
      <c r="Q29" s="12"/>
      <c r="R29" s="12"/>
      <c r="S29" s="12"/>
      <c r="T29" s="12"/>
      <c r="U29" s="12"/>
    </row>
    <row r="30" spans="1:21" ht="18" x14ac:dyDescent="0.3">
      <c r="A30" s="14" t="s">
        <v>22</v>
      </c>
      <c r="B30" s="12"/>
      <c r="C30" s="12"/>
      <c r="D30" s="12"/>
      <c r="E30" s="12"/>
      <c r="F30" s="12"/>
      <c r="G30" s="12"/>
      <c r="H30" s="12"/>
      <c r="I30" s="12"/>
      <c r="J30" s="12"/>
      <c r="K30" s="12"/>
      <c r="L30" s="12"/>
      <c r="M30" s="12"/>
      <c r="N30" s="12"/>
      <c r="O30" s="12"/>
      <c r="P30" s="12"/>
      <c r="Q30" s="12"/>
      <c r="R30" s="12"/>
      <c r="S30" s="12"/>
      <c r="T30" s="12"/>
      <c r="U30" s="12"/>
    </row>
    <row r="31" spans="1:21" x14ac:dyDescent="0.3">
      <c r="A31" s="15" t="s">
        <v>88</v>
      </c>
      <c r="B31" s="12"/>
      <c r="C31" s="12"/>
      <c r="D31" s="12"/>
      <c r="E31" s="12"/>
      <c r="F31" s="12"/>
      <c r="G31" s="12"/>
      <c r="H31" s="12"/>
      <c r="I31" s="12"/>
      <c r="J31" s="12"/>
      <c r="K31" s="12"/>
      <c r="L31" s="12"/>
      <c r="M31" s="12"/>
      <c r="N31" s="12"/>
      <c r="O31" s="12"/>
      <c r="P31" s="12"/>
      <c r="Q31" s="12"/>
      <c r="R31" s="12"/>
      <c r="S31" s="12"/>
      <c r="T31" s="12"/>
      <c r="U31" s="12"/>
    </row>
    <row r="32" spans="1:21" x14ac:dyDescent="0.3">
      <c r="A32" s="12" t="s">
        <v>89</v>
      </c>
      <c r="B32" s="12"/>
      <c r="C32" s="12"/>
      <c r="D32" s="12"/>
      <c r="E32" s="12"/>
      <c r="F32" s="12"/>
      <c r="G32" s="12"/>
      <c r="H32" s="12"/>
      <c r="I32" s="12"/>
      <c r="J32" s="12"/>
      <c r="K32" s="12"/>
      <c r="L32" s="12"/>
      <c r="M32" s="12"/>
      <c r="N32" s="12"/>
      <c r="O32" s="12"/>
      <c r="P32" s="12"/>
      <c r="Q32" s="12"/>
      <c r="R32" s="12"/>
      <c r="S32" s="12"/>
      <c r="T32" s="12"/>
      <c r="U32" s="12"/>
    </row>
    <row r="33" spans="1:21" x14ac:dyDescent="0.3">
      <c r="A33" s="12" t="s">
        <v>90</v>
      </c>
      <c r="B33" s="12"/>
      <c r="C33" s="12"/>
      <c r="D33" s="12"/>
      <c r="E33" s="12"/>
      <c r="F33" s="12"/>
      <c r="G33" s="12"/>
      <c r="H33" s="12"/>
      <c r="I33" s="12"/>
      <c r="J33" s="12"/>
      <c r="K33" s="12"/>
      <c r="L33" s="12"/>
      <c r="M33" s="12"/>
      <c r="N33" s="12"/>
      <c r="O33" s="12"/>
      <c r="P33" s="12"/>
      <c r="Q33" s="12"/>
      <c r="R33" s="12"/>
      <c r="S33" s="12"/>
      <c r="T33" s="12"/>
      <c r="U33" s="12"/>
    </row>
    <row r="34" spans="1:21" x14ac:dyDescent="0.3">
      <c r="A34" s="11" t="s">
        <v>23</v>
      </c>
      <c r="B34" s="12" t="s">
        <v>24</v>
      </c>
      <c r="C34" s="12"/>
      <c r="D34" s="12"/>
      <c r="E34" s="12"/>
      <c r="F34" s="12"/>
      <c r="G34" s="12"/>
      <c r="H34" s="12"/>
      <c r="I34" s="12"/>
      <c r="J34" s="12"/>
      <c r="K34" s="12"/>
      <c r="L34" s="12"/>
      <c r="M34" s="12"/>
      <c r="N34" s="12"/>
      <c r="O34" s="12"/>
      <c r="P34" s="12"/>
      <c r="Q34" s="12"/>
      <c r="R34" s="12"/>
      <c r="S34" s="12"/>
      <c r="T34" s="12"/>
      <c r="U34" s="12"/>
    </row>
    <row r="35" spans="1:21" s="18" customFormat="1" ht="185.4" x14ac:dyDescent="0.3">
      <c r="A35" s="11" t="s">
        <v>65</v>
      </c>
      <c r="B35" s="9" t="s">
        <v>73</v>
      </c>
      <c r="C35" s="17"/>
      <c r="D35" s="17"/>
      <c r="E35" s="17"/>
      <c r="F35" s="17"/>
      <c r="G35" s="17"/>
      <c r="H35" s="17"/>
      <c r="I35" s="17"/>
      <c r="J35" s="17"/>
      <c r="K35" s="17"/>
      <c r="L35" s="17"/>
      <c r="M35" s="17"/>
      <c r="N35" s="17"/>
      <c r="O35" s="17"/>
      <c r="P35" s="17"/>
      <c r="Q35" s="17"/>
      <c r="R35" s="17"/>
      <c r="S35" s="17"/>
      <c r="T35" s="17"/>
      <c r="U35" s="17"/>
    </row>
  </sheetData>
  <pageMargins left="0.25" right="0.25" top="0.75" bottom="0.75" header="0.3" footer="0.3"/>
  <pageSetup orientation="portrait" horizontalDpi="4294967295" verticalDpi="4294967295"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8BDC39-0F9A-4A1C-BEB7-AF4A868703BE}">
  <sheetPr codeName="Sheet10"/>
  <dimension ref="A1:H18"/>
  <sheetViews>
    <sheetView workbookViewId="0"/>
  </sheetViews>
  <sheetFormatPr defaultRowHeight="14.4" x14ac:dyDescent="0.3"/>
  <cols>
    <col min="1" max="1" width="22.88671875" style="43" customWidth="1"/>
    <col min="2" max="2" width="25.77734375" style="126" customWidth="1"/>
    <col min="3" max="3" width="94.77734375" style="43" customWidth="1"/>
    <col min="4" max="4" width="17.21875" style="43" customWidth="1"/>
    <col min="5" max="5" width="10.6640625" style="43" customWidth="1"/>
    <col min="6" max="6" width="12.109375" style="43" customWidth="1"/>
    <col min="7" max="7" width="11.5546875" style="43" customWidth="1"/>
    <col min="8" max="8" width="12.21875" style="43" customWidth="1"/>
    <col min="9" max="16384" width="8.88671875" style="43"/>
  </cols>
  <sheetData>
    <row r="1" spans="1:8" ht="27.6" x14ac:dyDescent="0.3">
      <c r="A1" s="19" t="s">
        <v>25</v>
      </c>
      <c r="B1" s="19" t="s">
        <v>26</v>
      </c>
      <c r="C1" s="19" t="s">
        <v>27</v>
      </c>
      <c r="D1" s="19" t="s">
        <v>28</v>
      </c>
      <c r="E1" s="19" t="s">
        <v>29</v>
      </c>
      <c r="F1" s="19" t="s">
        <v>30</v>
      </c>
      <c r="G1" s="19" t="s">
        <v>31</v>
      </c>
      <c r="H1" s="19" t="s">
        <v>32</v>
      </c>
    </row>
    <row r="2" spans="1:8" x14ac:dyDescent="0.3">
      <c r="A2" s="43" t="s">
        <v>82</v>
      </c>
      <c r="B2" s="125" t="s">
        <v>3</v>
      </c>
      <c r="C2" s="117" t="s">
        <v>33</v>
      </c>
      <c r="D2" s="118" t="s">
        <v>34</v>
      </c>
      <c r="E2" s="11">
        <v>10</v>
      </c>
      <c r="F2" s="11"/>
      <c r="G2" s="11" t="s">
        <v>35</v>
      </c>
      <c r="H2" s="11" t="s">
        <v>36</v>
      </c>
    </row>
    <row r="3" spans="1:8" x14ac:dyDescent="0.3">
      <c r="A3" s="43" t="s">
        <v>82</v>
      </c>
      <c r="B3" s="117" t="s">
        <v>0</v>
      </c>
      <c r="C3" s="117" t="s">
        <v>0</v>
      </c>
      <c r="D3" s="117" t="s">
        <v>37</v>
      </c>
      <c r="E3" s="11">
        <v>4</v>
      </c>
      <c r="F3" s="11"/>
      <c r="G3" s="11" t="s">
        <v>35</v>
      </c>
      <c r="H3" s="11" t="s">
        <v>36</v>
      </c>
    </row>
    <row r="4" spans="1:8" x14ac:dyDescent="0.3">
      <c r="A4" s="43" t="s">
        <v>82</v>
      </c>
      <c r="B4" s="117" t="s">
        <v>1</v>
      </c>
      <c r="C4" s="117" t="s">
        <v>38</v>
      </c>
      <c r="D4" s="117" t="s">
        <v>39</v>
      </c>
      <c r="E4" s="11">
        <v>3</v>
      </c>
      <c r="F4" s="11" t="s">
        <v>40</v>
      </c>
      <c r="G4" s="11" t="s">
        <v>35</v>
      </c>
      <c r="H4" s="11" t="s">
        <v>36</v>
      </c>
    </row>
    <row r="5" spans="1:8" ht="211.2" x14ac:dyDescent="0.3">
      <c r="A5" s="43" t="s">
        <v>82</v>
      </c>
      <c r="B5" s="126" t="s">
        <v>69</v>
      </c>
      <c r="C5" s="117" t="s">
        <v>167</v>
      </c>
      <c r="D5" s="117" t="s">
        <v>39</v>
      </c>
      <c r="E5" s="11"/>
      <c r="G5" s="11" t="s">
        <v>35</v>
      </c>
      <c r="H5" s="11" t="s">
        <v>36</v>
      </c>
    </row>
    <row r="6" spans="1:8" ht="27.6" x14ac:dyDescent="0.3">
      <c r="A6" s="43" t="s">
        <v>82</v>
      </c>
      <c r="B6" s="127" t="s">
        <v>170</v>
      </c>
      <c r="C6" s="117" t="s">
        <v>168</v>
      </c>
      <c r="D6" s="43" t="s">
        <v>42</v>
      </c>
      <c r="E6" s="11"/>
      <c r="G6" s="11" t="s">
        <v>35</v>
      </c>
      <c r="H6" s="11" t="s">
        <v>43</v>
      </c>
    </row>
    <row r="7" spans="1:8" x14ac:dyDescent="0.3">
      <c r="A7" s="43" t="s">
        <v>82</v>
      </c>
      <c r="B7" s="126" t="s">
        <v>83</v>
      </c>
      <c r="C7" s="117" t="s">
        <v>151</v>
      </c>
      <c r="D7" s="43" t="s">
        <v>42</v>
      </c>
      <c r="G7" s="11" t="s">
        <v>35</v>
      </c>
      <c r="H7" s="11" t="s">
        <v>43</v>
      </c>
    </row>
    <row r="8" spans="1:8" x14ac:dyDescent="0.3">
      <c r="A8" s="43" t="s">
        <v>82</v>
      </c>
      <c r="B8" s="127" t="s">
        <v>152</v>
      </c>
      <c r="C8" s="117" t="s">
        <v>153</v>
      </c>
      <c r="D8" s="43" t="s">
        <v>42</v>
      </c>
      <c r="G8" s="11" t="s">
        <v>35</v>
      </c>
      <c r="H8" s="11" t="s">
        <v>43</v>
      </c>
    </row>
    <row r="9" spans="1:8" x14ac:dyDescent="0.3">
      <c r="A9" s="43" t="s">
        <v>82</v>
      </c>
      <c r="B9" s="127" t="s">
        <v>154</v>
      </c>
      <c r="C9" s="117" t="s">
        <v>155</v>
      </c>
      <c r="D9" s="43" t="s">
        <v>42</v>
      </c>
      <c r="G9" s="11" t="s">
        <v>35</v>
      </c>
      <c r="H9" s="11" t="s">
        <v>43</v>
      </c>
    </row>
    <row r="10" spans="1:8" ht="27.6" x14ac:dyDescent="0.3">
      <c r="A10" s="43" t="s">
        <v>82</v>
      </c>
      <c r="B10" s="127" t="s">
        <v>156</v>
      </c>
      <c r="C10" s="117" t="s">
        <v>157</v>
      </c>
      <c r="G10" s="11"/>
      <c r="H10" s="11" t="s">
        <v>43</v>
      </c>
    </row>
    <row r="11" spans="1:8" ht="27.6" x14ac:dyDescent="0.3">
      <c r="A11" s="43" t="s">
        <v>82</v>
      </c>
      <c r="B11" s="127" t="s">
        <v>158</v>
      </c>
      <c r="C11" s="117" t="s">
        <v>159</v>
      </c>
      <c r="D11" s="43" t="s">
        <v>42</v>
      </c>
      <c r="G11" s="11" t="s">
        <v>35</v>
      </c>
      <c r="H11" s="11" t="s">
        <v>43</v>
      </c>
    </row>
    <row r="12" spans="1:8" x14ac:dyDescent="0.3">
      <c r="A12" s="43" t="s">
        <v>82</v>
      </c>
      <c r="B12" s="127" t="s">
        <v>68</v>
      </c>
      <c r="C12" s="117" t="s">
        <v>169</v>
      </c>
      <c r="D12" s="43" t="s">
        <v>42</v>
      </c>
      <c r="G12" s="11" t="s">
        <v>35</v>
      </c>
      <c r="H12" s="11" t="s">
        <v>43</v>
      </c>
    </row>
    <row r="13" spans="1:8" x14ac:dyDescent="0.3">
      <c r="A13" s="43" t="s">
        <v>82</v>
      </c>
      <c r="B13" s="127" t="s">
        <v>160</v>
      </c>
      <c r="C13" s="117" t="s">
        <v>161</v>
      </c>
      <c r="D13" s="43" t="s">
        <v>42</v>
      </c>
      <c r="G13" s="11" t="s">
        <v>35</v>
      </c>
      <c r="H13" s="11" t="s">
        <v>43</v>
      </c>
    </row>
    <row r="14" spans="1:8" x14ac:dyDescent="0.3">
      <c r="A14" s="43" t="s">
        <v>82</v>
      </c>
      <c r="B14" s="126" t="s">
        <v>162</v>
      </c>
      <c r="C14" s="117" t="s">
        <v>163</v>
      </c>
      <c r="D14" s="43" t="s">
        <v>42</v>
      </c>
      <c r="G14" s="11" t="s">
        <v>35</v>
      </c>
      <c r="H14" s="11" t="s">
        <v>43</v>
      </c>
    </row>
    <row r="15" spans="1:8" x14ac:dyDescent="0.3">
      <c r="A15" s="43" t="s">
        <v>82</v>
      </c>
      <c r="B15" s="126" t="s">
        <v>171</v>
      </c>
      <c r="C15" s="117" t="s">
        <v>172</v>
      </c>
      <c r="D15" s="43" t="s">
        <v>42</v>
      </c>
      <c r="G15" s="11" t="s">
        <v>35</v>
      </c>
      <c r="H15" s="11" t="s">
        <v>43</v>
      </c>
    </row>
    <row r="16" spans="1:8" x14ac:dyDescent="0.3">
      <c r="A16" s="43" t="s">
        <v>82</v>
      </c>
      <c r="B16" s="126" t="s">
        <v>164</v>
      </c>
      <c r="C16" s="117" t="s">
        <v>173</v>
      </c>
      <c r="D16" s="43" t="s">
        <v>42</v>
      </c>
      <c r="G16" s="11" t="s">
        <v>35</v>
      </c>
      <c r="H16" s="11" t="s">
        <v>43</v>
      </c>
    </row>
    <row r="17" spans="1:8" ht="27.6" x14ac:dyDescent="0.3">
      <c r="A17" s="43" t="s">
        <v>82</v>
      </c>
      <c r="B17" s="127" t="s">
        <v>165</v>
      </c>
      <c r="C17" s="117" t="s">
        <v>228</v>
      </c>
      <c r="D17" s="43" t="s">
        <v>42</v>
      </c>
      <c r="G17" s="11" t="s">
        <v>35</v>
      </c>
      <c r="H17" s="11" t="s">
        <v>43</v>
      </c>
    </row>
    <row r="18" spans="1:8" ht="28.8" x14ac:dyDescent="0.3">
      <c r="A18" s="43" t="s">
        <v>82</v>
      </c>
      <c r="B18" s="126" t="s">
        <v>166</v>
      </c>
      <c r="C18" s="117" t="s">
        <v>229</v>
      </c>
      <c r="D18" s="43" t="s">
        <v>42</v>
      </c>
      <c r="G18" s="11" t="s">
        <v>35</v>
      </c>
      <c r="H18" s="11" t="s">
        <v>43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8333EE-C41B-4554-8375-C25BB1CB06A2}">
  <sheetPr codeName="Sheet11"/>
  <dimension ref="A1:R16"/>
  <sheetViews>
    <sheetView tabSelected="1" workbookViewId="0">
      <selection activeCell="C2" sqref="C2"/>
    </sheetView>
  </sheetViews>
  <sheetFormatPr defaultRowHeight="14.4" x14ac:dyDescent="0.3"/>
  <cols>
    <col min="1" max="1" width="10.77734375" style="10" customWidth="1"/>
    <col min="2" max="3" width="8.88671875" style="10"/>
    <col min="4" max="4" width="10" style="10" bestFit="1" customWidth="1"/>
    <col min="5" max="5" width="9.77734375" style="10" customWidth="1"/>
    <col min="6" max="6" width="7.88671875" style="47" customWidth="1"/>
    <col min="7" max="8" width="8.88671875" style="10"/>
    <col min="9" max="9" width="11.109375" style="10" customWidth="1"/>
    <col min="10" max="10" width="10.88671875" style="10" customWidth="1"/>
    <col min="11" max="11" width="9.44140625" style="10" customWidth="1"/>
    <col min="12" max="12" width="8.6640625" style="10" customWidth="1"/>
    <col min="13" max="15" width="8.88671875" style="10"/>
    <col min="16" max="16" width="12.33203125" style="10" customWidth="1"/>
    <col min="17" max="17" width="10.88671875" style="10" customWidth="1"/>
    <col min="18" max="16384" width="8.88671875" style="10"/>
  </cols>
  <sheetData>
    <row r="1" spans="1:18" ht="69.599999999999994" x14ac:dyDescent="0.3">
      <c r="A1" s="4" t="s">
        <v>3</v>
      </c>
      <c r="B1" s="4" t="s">
        <v>0</v>
      </c>
      <c r="C1" s="4" t="s">
        <v>1</v>
      </c>
      <c r="D1" s="128" t="s">
        <v>69</v>
      </c>
      <c r="E1" s="129" t="s">
        <v>170</v>
      </c>
      <c r="F1" s="128" t="s">
        <v>83</v>
      </c>
      <c r="G1" s="129" t="s">
        <v>152</v>
      </c>
      <c r="H1" s="129" t="s">
        <v>154</v>
      </c>
      <c r="I1" s="129" t="s">
        <v>156</v>
      </c>
      <c r="J1" s="129" t="s">
        <v>158</v>
      </c>
      <c r="K1" s="129" t="s">
        <v>68</v>
      </c>
      <c r="L1" s="129" t="s">
        <v>160</v>
      </c>
      <c r="M1" s="128" t="s">
        <v>162</v>
      </c>
      <c r="N1" s="128" t="s">
        <v>171</v>
      </c>
      <c r="O1" s="128" t="s">
        <v>164</v>
      </c>
      <c r="P1" s="129" t="s">
        <v>165</v>
      </c>
      <c r="Q1" s="128" t="s">
        <v>166</v>
      </c>
    </row>
    <row r="2" spans="1:18" x14ac:dyDescent="0.3">
      <c r="A2" s="32">
        <f>DATE(B2,1,C2)</f>
        <v>43434</v>
      </c>
      <c r="B2" s="10">
        <v>2018</v>
      </c>
      <c r="C2" s="10">
        <v>334</v>
      </c>
      <c r="D2" s="33">
        <v>1</v>
      </c>
      <c r="E2" s="33">
        <v>23620</v>
      </c>
      <c r="F2" s="47">
        <v>0.13</v>
      </c>
      <c r="G2" s="121">
        <f t="shared" ref="G2:G11" si="0">E2-E2*F2</f>
        <v>20549.400000000001</v>
      </c>
      <c r="H2" s="34">
        <f>G2*0.453592</f>
        <v>9321.0434448000015</v>
      </c>
      <c r="I2" s="121">
        <f t="shared" ref="I2:I11" si="1">G2*1.18343195266272</f>
        <v>24318.816568047299</v>
      </c>
      <c r="J2" s="83">
        <f t="shared" ref="J2:J11" si="2">I2/56</f>
        <v>434.26458157227319</v>
      </c>
      <c r="K2" s="10">
        <v>54</v>
      </c>
      <c r="L2" s="47">
        <v>2.0919421487603307</v>
      </c>
      <c r="M2" s="121">
        <f t="shared" ref="M2:M11" si="3">L2*4046.86</f>
        <v>8465.7970041322315</v>
      </c>
      <c r="N2" s="121">
        <f>H2*10000/M2</f>
        <v>11010.237358928305</v>
      </c>
      <c r="O2" s="83">
        <f t="shared" ref="O2:O11" si="4">(G2/56)/L2</f>
        <v>175.41286772486774</v>
      </c>
      <c r="P2" s="83">
        <f>J2/L2</f>
        <v>207.58919257380762</v>
      </c>
      <c r="Q2" s="121">
        <f>I2/L2</f>
        <v>11624.994784133227</v>
      </c>
    </row>
    <row r="3" spans="1:18" x14ac:dyDescent="0.3">
      <c r="A3" s="32">
        <f t="shared" ref="A3:A11" si="5">DATE(B3,1,C3)</f>
        <v>43434</v>
      </c>
      <c r="B3" s="10">
        <v>2018</v>
      </c>
      <c r="C3" s="10">
        <v>334</v>
      </c>
      <c r="D3" s="33">
        <v>2</v>
      </c>
      <c r="E3" s="33">
        <v>25300</v>
      </c>
      <c r="F3" s="47">
        <v>0.126</v>
      </c>
      <c r="G3" s="121">
        <f t="shared" si="0"/>
        <v>22112.2</v>
      </c>
      <c r="H3" s="34">
        <f t="shared" ref="H3:H11" si="6">G3*0.453592</f>
        <v>10029.917022400001</v>
      </c>
      <c r="I3" s="121">
        <f t="shared" si="1"/>
        <v>26168.284023668595</v>
      </c>
      <c r="J3" s="83">
        <f t="shared" si="2"/>
        <v>467.29078613693918</v>
      </c>
      <c r="K3" s="10">
        <v>60</v>
      </c>
      <c r="L3" s="47">
        <v>2.3243801652892562</v>
      </c>
      <c r="M3" s="121">
        <f t="shared" si="3"/>
        <v>9406.4411157024788</v>
      </c>
      <c r="N3" s="121">
        <f t="shared" ref="N3:N11" si="7">H3*10000/M3</f>
        <v>10662.818061611775</v>
      </c>
      <c r="O3" s="83">
        <f t="shared" si="4"/>
        <v>169.87785396825399</v>
      </c>
      <c r="P3" s="83">
        <f t="shared" ref="P3:P11" si="8">J3/L3</f>
        <v>201.03888043580318</v>
      </c>
      <c r="Q3" s="121">
        <f t="shared" ref="Q3:Q11" si="9">I3/L3</f>
        <v>11258.177304404979</v>
      </c>
    </row>
    <row r="4" spans="1:18" x14ac:dyDescent="0.3">
      <c r="A4" s="32">
        <f t="shared" si="5"/>
        <v>43434</v>
      </c>
      <c r="B4" s="10">
        <v>2018</v>
      </c>
      <c r="C4" s="10">
        <v>334</v>
      </c>
      <c r="D4" s="33">
        <v>3</v>
      </c>
      <c r="E4" s="33">
        <v>24180</v>
      </c>
      <c r="F4" s="47">
        <v>0.126</v>
      </c>
      <c r="G4" s="121">
        <f t="shared" si="0"/>
        <v>21133.32</v>
      </c>
      <c r="H4" s="34">
        <f t="shared" si="6"/>
        <v>9585.9048854399989</v>
      </c>
      <c r="I4" s="121">
        <f t="shared" si="1"/>
        <v>25009.846153846112</v>
      </c>
      <c r="J4" s="83">
        <f t="shared" si="2"/>
        <v>446.60439560439488</v>
      </c>
      <c r="K4" s="10">
        <v>60</v>
      </c>
      <c r="L4" s="47">
        <v>2.3243801652892562</v>
      </c>
      <c r="M4" s="121">
        <f t="shared" si="3"/>
        <v>9406.4411157024788</v>
      </c>
      <c r="N4" s="121">
        <f t="shared" si="7"/>
        <v>10190.788171137261</v>
      </c>
      <c r="O4" s="83">
        <f t="shared" si="4"/>
        <v>162.35756952380953</v>
      </c>
      <c r="P4" s="83">
        <f t="shared" si="8"/>
        <v>192.13913553113522</v>
      </c>
      <c r="Q4" s="121">
        <f t="shared" si="9"/>
        <v>10759.791589743572</v>
      </c>
    </row>
    <row r="5" spans="1:18" x14ac:dyDescent="0.3">
      <c r="A5" s="32">
        <f t="shared" si="5"/>
        <v>43434</v>
      </c>
      <c r="B5" s="10">
        <v>2018</v>
      </c>
      <c r="C5" s="10">
        <v>334</v>
      </c>
      <c r="D5" s="33">
        <v>4</v>
      </c>
      <c r="E5" s="33">
        <v>23940</v>
      </c>
      <c r="F5" s="47">
        <v>0.129</v>
      </c>
      <c r="G5" s="121">
        <f t="shared" si="0"/>
        <v>20851.739999999998</v>
      </c>
      <c r="H5" s="34">
        <f t="shared" si="6"/>
        <v>9458.1824500799994</v>
      </c>
      <c r="I5" s="121">
        <f t="shared" si="1"/>
        <v>24676.615384615343</v>
      </c>
      <c r="J5" s="83">
        <f t="shared" si="2"/>
        <v>440.65384615384539</v>
      </c>
      <c r="K5" s="10">
        <v>60</v>
      </c>
      <c r="L5" s="47">
        <v>2.3243801652892562</v>
      </c>
      <c r="M5" s="121">
        <f t="shared" si="3"/>
        <v>9406.4411157024788</v>
      </c>
      <c r="N5" s="121">
        <f t="shared" si="7"/>
        <v>10055.006281058995</v>
      </c>
      <c r="O5" s="83">
        <f t="shared" si="4"/>
        <v>160.19431999999998</v>
      </c>
      <c r="P5" s="83">
        <f t="shared" si="8"/>
        <v>189.5790769230766</v>
      </c>
      <c r="Q5" s="121">
        <f t="shared" si="9"/>
        <v>10616.428307692289</v>
      </c>
    </row>
    <row r="6" spans="1:18" x14ac:dyDescent="0.3">
      <c r="A6" s="32">
        <f t="shared" si="5"/>
        <v>43434</v>
      </c>
      <c r="B6" s="10">
        <v>2018</v>
      </c>
      <c r="C6" s="10">
        <v>334</v>
      </c>
      <c r="D6" s="33">
        <v>5</v>
      </c>
      <c r="E6" s="33">
        <v>25500</v>
      </c>
      <c r="F6" s="47">
        <v>0.13</v>
      </c>
      <c r="G6" s="121">
        <f t="shared" si="0"/>
        <v>22185</v>
      </c>
      <c r="H6" s="34">
        <f t="shared" si="6"/>
        <v>10062.93852</v>
      </c>
      <c r="I6" s="121">
        <f t="shared" si="1"/>
        <v>26254.437869822443</v>
      </c>
      <c r="J6" s="83">
        <f t="shared" si="2"/>
        <v>468.82924767540078</v>
      </c>
      <c r="K6" s="10">
        <v>60</v>
      </c>
      <c r="L6" s="47">
        <v>2.3243801652892562</v>
      </c>
      <c r="M6" s="121">
        <f t="shared" si="3"/>
        <v>9406.4411157024788</v>
      </c>
      <c r="N6" s="121">
        <f t="shared" si="7"/>
        <v>10697.923259415944</v>
      </c>
      <c r="O6" s="83">
        <f t="shared" si="4"/>
        <v>170.43714285714285</v>
      </c>
      <c r="P6" s="83">
        <f t="shared" si="8"/>
        <v>201.70076077768354</v>
      </c>
      <c r="Q6" s="121">
        <f t="shared" si="9"/>
        <v>11295.242603550278</v>
      </c>
      <c r="R6" s="121"/>
    </row>
    <row r="7" spans="1:18" x14ac:dyDescent="0.3">
      <c r="A7" s="32">
        <f t="shared" si="5"/>
        <v>43434</v>
      </c>
      <c r="B7" s="10">
        <v>2018</v>
      </c>
      <c r="C7" s="10">
        <v>334</v>
      </c>
      <c r="D7" s="33">
        <v>6</v>
      </c>
      <c r="E7" s="33">
        <v>23200</v>
      </c>
      <c r="F7" s="47">
        <v>0.129</v>
      </c>
      <c r="G7" s="121">
        <f t="shared" si="0"/>
        <v>20207.2</v>
      </c>
      <c r="H7" s="34">
        <f t="shared" si="6"/>
        <v>9165.8242623999995</v>
      </c>
      <c r="I7" s="121">
        <f t="shared" si="1"/>
        <v>23913.846153846116</v>
      </c>
      <c r="J7" s="83">
        <f t="shared" si="2"/>
        <v>427.03296703296638</v>
      </c>
      <c r="K7" s="10">
        <v>56</v>
      </c>
      <c r="L7" s="47">
        <v>2.169421487603306</v>
      </c>
      <c r="M7" s="121">
        <f t="shared" si="3"/>
        <v>8779.3450413223145</v>
      </c>
      <c r="N7" s="121">
        <f t="shared" si="7"/>
        <v>10440.214183698919</v>
      </c>
      <c r="O7" s="83">
        <f t="shared" si="4"/>
        <v>166.33137414965987</v>
      </c>
      <c r="P7" s="83">
        <f t="shared" si="8"/>
        <v>196.84186289900543</v>
      </c>
      <c r="Q7" s="121">
        <f t="shared" si="9"/>
        <v>11023.144322344304</v>
      </c>
    </row>
    <row r="8" spans="1:18" x14ac:dyDescent="0.3">
      <c r="A8" s="32">
        <f t="shared" si="5"/>
        <v>43434</v>
      </c>
      <c r="B8" s="10">
        <v>2018</v>
      </c>
      <c r="C8" s="10">
        <v>334</v>
      </c>
      <c r="D8" s="33">
        <v>7</v>
      </c>
      <c r="E8" s="33">
        <v>26020</v>
      </c>
      <c r="F8" s="47">
        <v>0.127</v>
      </c>
      <c r="G8" s="121">
        <f t="shared" si="0"/>
        <v>22715.46</v>
      </c>
      <c r="H8" s="34">
        <f t="shared" si="6"/>
        <v>10303.55093232</v>
      </c>
      <c r="I8" s="121">
        <f t="shared" si="1"/>
        <v>26882.201183431906</v>
      </c>
      <c r="J8" s="83">
        <f t="shared" si="2"/>
        <v>480.03930684699833</v>
      </c>
      <c r="K8" s="10">
        <v>60</v>
      </c>
      <c r="L8" s="47">
        <v>2.3243801652892562</v>
      </c>
      <c r="M8" s="121">
        <f t="shared" si="3"/>
        <v>9406.4411157024788</v>
      </c>
      <c r="N8" s="121">
        <f t="shared" si="7"/>
        <v>10953.718633415932</v>
      </c>
      <c r="O8" s="83">
        <f t="shared" si="4"/>
        <v>174.51242285714284</v>
      </c>
      <c r="P8" s="83">
        <f t="shared" si="8"/>
        <v>206.52357734573084</v>
      </c>
      <c r="Q8" s="121">
        <f t="shared" si="9"/>
        <v>11565.320331360927</v>
      </c>
    </row>
    <row r="9" spans="1:18" x14ac:dyDescent="0.3">
      <c r="A9" s="32">
        <f t="shared" si="5"/>
        <v>43434</v>
      </c>
      <c r="B9" s="10">
        <v>2018</v>
      </c>
      <c r="C9" s="10">
        <v>334</v>
      </c>
      <c r="D9" s="33">
        <v>8</v>
      </c>
      <c r="E9" s="33">
        <v>24580</v>
      </c>
      <c r="F9" s="47">
        <v>0.125</v>
      </c>
      <c r="G9" s="121">
        <f t="shared" si="0"/>
        <v>21507.5</v>
      </c>
      <c r="H9" s="34">
        <f t="shared" si="6"/>
        <v>9755.6299400000007</v>
      </c>
      <c r="I9" s="121">
        <f t="shared" si="1"/>
        <v>25452.662721893448</v>
      </c>
      <c r="J9" s="83">
        <f t="shared" si="2"/>
        <v>454.51183431952586</v>
      </c>
      <c r="K9" s="10">
        <v>60</v>
      </c>
      <c r="L9" s="47">
        <v>2.3243801652892562</v>
      </c>
      <c r="M9" s="121">
        <f t="shared" si="3"/>
        <v>9406.4411157024788</v>
      </c>
      <c r="N9" s="121">
        <f t="shared" si="7"/>
        <v>10371.223101279622</v>
      </c>
      <c r="O9" s="83">
        <f t="shared" si="4"/>
        <v>165.23222222222222</v>
      </c>
      <c r="P9" s="83">
        <f t="shared" si="8"/>
        <v>195.5410913872449</v>
      </c>
      <c r="Q9" s="121">
        <f t="shared" si="9"/>
        <v>10950.301117685714</v>
      </c>
    </row>
    <row r="10" spans="1:18" x14ac:dyDescent="0.3">
      <c r="A10" s="32">
        <f t="shared" si="5"/>
        <v>43434</v>
      </c>
      <c r="B10" s="10">
        <v>2018</v>
      </c>
      <c r="C10" s="10">
        <v>334</v>
      </c>
      <c r="D10" s="33">
        <v>9</v>
      </c>
      <c r="E10" s="33">
        <v>25660</v>
      </c>
      <c r="F10" s="47">
        <v>0.127</v>
      </c>
      <c r="G10" s="121">
        <f t="shared" si="0"/>
        <v>22401.18</v>
      </c>
      <c r="H10" s="34">
        <f t="shared" si="6"/>
        <v>10160.996038560001</v>
      </c>
      <c r="I10" s="121">
        <f t="shared" si="1"/>
        <v>26510.272189349071</v>
      </c>
      <c r="J10" s="83">
        <f t="shared" si="2"/>
        <v>473.3977176669477</v>
      </c>
      <c r="K10" s="10">
        <v>60</v>
      </c>
      <c r="L10" s="47">
        <v>2.3243801652892562</v>
      </c>
      <c r="M10" s="121">
        <f t="shared" si="3"/>
        <v>9406.4411157024788</v>
      </c>
      <c r="N10" s="121">
        <f t="shared" si="7"/>
        <v>10802.168337181123</v>
      </c>
      <c r="O10" s="83">
        <f t="shared" si="4"/>
        <v>172.09795428571428</v>
      </c>
      <c r="P10" s="83">
        <f t="shared" si="8"/>
        <v>203.66621808960238</v>
      </c>
      <c r="Q10" s="121">
        <f t="shared" si="9"/>
        <v>11405.308213017734</v>
      </c>
    </row>
    <row r="11" spans="1:18" x14ac:dyDescent="0.3">
      <c r="A11" s="32">
        <f t="shared" si="5"/>
        <v>43434</v>
      </c>
      <c r="B11" s="10">
        <v>2018</v>
      </c>
      <c r="C11" s="10">
        <v>334</v>
      </c>
      <c r="D11" s="33">
        <v>10</v>
      </c>
      <c r="E11" s="33">
        <v>27100</v>
      </c>
      <c r="F11" s="47">
        <v>0.127</v>
      </c>
      <c r="G11" s="121">
        <f t="shared" si="0"/>
        <v>23658.3</v>
      </c>
      <c r="H11" s="34">
        <f t="shared" si="6"/>
        <v>10731.215613599999</v>
      </c>
      <c r="I11" s="121">
        <f t="shared" si="1"/>
        <v>27997.988165680425</v>
      </c>
      <c r="J11" s="83">
        <f t="shared" si="2"/>
        <v>499.96407438715045</v>
      </c>
      <c r="K11" s="10">
        <v>66</v>
      </c>
      <c r="L11" s="47">
        <v>2.5568181818181817</v>
      </c>
      <c r="M11" s="121">
        <f t="shared" si="3"/>
        <v>10347.085227272726</v>
      </c>
      <c r="N11" s="121">
        <f t="shared" si="7"/>
        <v>10371.245020109418</v>
      </c>
      <c r="O11" s="83">
        <f t="shared" si="4"/>
        <v>165.23257142857145</v>
      </c>
      <c r="P11" s="83">
        <f t="shared" si="8"/>
        <v>195.54150464919664</v>
      </c>
      <c r="Q11" s="121">
        <f t="shared" si="9"/>
        <v>10950.324260355012</v>
      </c>
      <c r="R11" s="121"/>
    </row>
    <row r="12" spans="1:18" x14ac:dyDescent="0.3">
      <c r="A12" s="32"/>
      <c r="D12" s="33"/>
      <c r="E12" s="33"/>
      <c r="G12" s="83"/>
      <c r="H12" s="83"/>
      <c r="J12" s="83"/>
      <c r="L12" s="83"/>
      <c r="M12" s="83"/>
    </row>
    <row r="13" spans="1:18" x14ac:dyDescent="0.3">
      <c r="A13" s="32"/>
      <c r="D13" s="33"/>
      <c r="E13" s="33"/>
      <c r="G13" s="83"/>
      <c r="H13" s="83"/>
      <c r="J13" s="83"/>
      <c r="L13" s="83"/>
      <c r="M13" s="83"/>
    </row>
    <row r="14" spans="1:18" x14ac:dyDescent="0.3">
      <c r="D14" s="33"/>
      <c r="E14" s="33"/>
    </row>
    <row r="15" spans="1:18" x14ac:dyDescent="0.3">
      <c r="D15" s="33"/>
      <c r="E15" s="33"/>
    </row>
    <row r="16" spans="1:18" x14ac:dyDescent="0.3">
      <c r="D16" s="33"/>
      <c r="E16" s="33"/>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63FEEC-E3AD-48DE-B733-3945499541A1}">
  <sheetPr codeName="Sheet12"/>
  <dimension ref="A1:H29"/>
  <sheetViews>
    <sheetView workbookViewId="0"/>
  </sheetViews>
  <sheetFormatPr defaultRowHeight="14.4" x14ac:dyDescent="0.3"/>
  <cols>
    <col min="1" max="1" width="21.88671875" style="43" bestFit="1" customWidth="1"/>
    <col min="2" max="2" width="25.88671875" style="43" customWidth="1"/>
    <col min="3" max="3" width="93.44140625" style="43" customWidth="1"/>
    <col min="4" max="4" width="17.44140625" style="43" customWidth="1"/>
    <col min="5" max="5" width="10.109375" style="43" customWidth="1"/>
    <col min="6" max="6" width="12" style="43" customWidth="1"/>
    <col min="7" max="7" width="11.44140625" style="43" customWidth="1"/>
    <col min="8" max="8" width="12.5546875" style="43" customWidth="1"/>
    <col min="9" max="16384" width="8.88671875" style="43"/>
  </cols>
  <sheetData>
    <row r="1" spans="1:8" ht="27.6" x14ac:dyDescent="0.3">
      <c r="A1" s="19" t="s">
        <v>25</v>
      </c>
      <c r="B1" s="19" t="s">
        <v>26</v>
      </c>
      <c r="C1" s="19" t="s">
        <v>27</v>
      </c>
      <c r="D1" s="19" t="s">
        <v>28</v>
      </c>
      <c r="E1" s="19" t="s">
        <v>29</v>
      </c>
      <c r="F1" s="19" t="s">
        <v>30</v>
      </c>
      <c r="G1" s="19" t="s">
        <v>31</v>
      </c>
      <c r="H1" s="19" t="s">
        <v>32</v>
      </c>
    </row>
    <row r="2" spans="1:8" x14ac:dyDescent="0.3">
      <c r="A2" s="43" t="s">
        <v>226</v>
      </c>
      <c r="B2" s="131" t="s">
        <v>3</v>
      </c>
      <c r="C2" s="117" t="s">
        <v>33</v>
      </c>
      <c r="D2" s="118" t="s">
        <v>34</v>
      </c>
      <c r="E2" s="11">
        <v>10</v>
      </c>
      <c r="F2" s="11"/>
      <c r="G2" s="11" t="s">
        <v>35</v>
      </c>
      <c r="H2" s="11" t="s">
        <v>36</v>
      </c>
    </row>
    <row r="3" spans="1:8" x14ac:dyDescent="0.3">
      <c r="A3" s="43" t="s">
        <v>226</v>
      </c>
      <c r="B3" s="131" t="s">
        <v>0</v>
      </c>
      <c r="C3" s="117" t="s">
        <v>0</v>
      </c>
      <c r="D3" s="117" t="s">
        <v>37</v>
      </c>
      <c r="E3" s="11">
        <v>4</v>
      </c>
      <c r="F3" s="11"/>
      <c r="G3" s="11" t="s">
        <v>35</v>
      </c>
      <c r="H3" s="11" t="s">
        <v>36</v>
      </c>
    </row>
    <row r="4" spans="1:8" x14ac:dyDescent="0.3">
      <c r="A4" s="43" t="s">
        <v>226</v>
      </c>
      <c r="B4" s="131" t="s">
        <v>1</v>
      </c>
      <c r="C4" s="117" t="s">
        <v>38</v>
      </c>
      <c r="D4" s="117" t="s">
        <v>39</v>
      </c>
      <c r="E4" s="11">
        <v>3</v>
      </c>
      <c r="F4" s="11" t="s">
        <v>40</v>
      </c>
      <c r="G4" s="11" t="s">
        <v>35</v>
      </c>
      <c r="H4" s="11" t="s">
        <v>36</v>
      </c>
    </row>
    <row r="5" spans="1:8" ht="264" x14ac:dyDescent="0.3">
      <c r="A5" s="43" t="s">
        <v>226</v>
      </c>
      <c r="B5" s="132" t="s">
        <v>92</v>
      </c>
      <c r="C5" s="117" t="s">
        <v>174</v>
      </c>
      <c r="D5" s="43" t="s">
        <v>94</v>
      </c>
      <c r="E5" s="43" t="s">
        <v>75</v>
      </c>
      <c r="G5" s="43" t="s">
        <v>35</v>
      </c>
      <c r="H5" s="43" t="s">
        <v>36</v>
      </c>
    </row>
    <row r="6" spans="1:8" ht="41.4" x14ac:dyDescent="0.3">
      <c r="A6" s="43" t="s">
        <v>226</v>
      </c>
      <c r="B6" s="131" t="s">
        <v>45</v>
      </c>
      <c r="C6" s="41" t="s">
        <v>175</v>
      </c>
      <c r="D6" s="43" t="s">
        <v>39</v>
      </c>
      <c r="G6" s="43" t="s">
        <v>35</v>
      </c>
      <c r="H6" s="43" t="s">
        <v>36</v>
      </c>
    </row>
    <row r="7" spans="1:8" ht="27.6" x14ac:dyDescent="0.3">
      <c r="A7" s="43" t="s">
        <v>226</v>
      </c>
      <c r="B7" s="133" t="s">
        <v>176</v>
      </c>
      <c r="C7" s="41" t="s">
        <v>183</v>
      </c>
      <c r="D7" s="72" t="s">
        <v>42</v>
      </c>
      <c r="E7" s="72"/>
      <c r="F7" s="72"/>
      <c r="G7" s="72" t="s">
        <v>35</v>
      </c>
      <c r="H7" s="43" t="s">
        <v>36</v>
      </c>
    </row>
    <row r="8" spans="1:8" x14ac:dyDescent="0.3">
      <c r="A8" s="43" t="s">
        <v>226</v>
      </c>
      <c r="B8" s="69" t="s">
        <v>123</v>
      </c>
      <c r="C8" s="69" t="s">
        <v>130</v>
      </c>
      <c r="D8" s="43" t="s">
        <v>39</v>
      </c>
      <c r="E8" s="11"/>
      <c r="G8" s="11" t="s">
        <v>35</v>
      </c>
      <c r="H8" s="72" t="s">
        <v>43</v>
      </c>
    </row>
    <row r="9" spans="1:8" ht="27.6" x14ac:dyDescent="0.3">
      <c r="A9" s="43" t="s">
        <v>226</v>
      </c>
      <c r="B9" s="132" t="s">
        <v>193</v>
      </c>
      <c r="C9" s="126" t="s">
        <v>200</v>
      </c>
      <c r="D9" s="43" t="s">
        <v>42</v>
      </c>
      <c r="G9" s="43" t="s">
        <v>35</v>
      </c>
      <c r="H9" s="72" t="s">
        <v>43</v>
      </c>
    </row>
    <row r="10" spans="1:8" ht="27.6" x14ac:dyDescent="0.3">
      <c r="A10" s="43" t="s">
        <v>226</v>
      </c>
      <c r="B10" s="134" t="s">
        <v>194</v>
      </c>
      <c r="C10" s="126" t="s">
        <v>201</v>
      </c>
      <c r="D10" s="43" t="s">
        <v>42</v>
      </c>
      <c r="G10" s="43" t="s">
        <v>35</v>
      </c>
      <c r="H10" s="72" t="s">
        <v>43</v>
      </c>
    </row>
    <row r="11" spans="1:8" ht="27.6" x14ac:dyDescent="0.3">
      <c r="A11" s="43" t="s">
        <v>226</v>
      </c>
      <c r="B11" s="134" t="s">
        <v>195</v>
      </c>
      <c r="C11" s="126" t="s">
        <v>202</v>
      </c>
      <c r="D11" s="43" t="s">
        <v>42</v>
      </c>
      <c r="G11" s="43" t="s">
        <v>35</v>
      </c>
      <c r="H11" s="72" t="s">
        <v>43</v>
      </c>
    </row>
    <row r="12" spans="1:8" ht="28.8" x14ac:dyDescent="0.3">
      <c r="A12" s="43" t="s">
        <v>226</v>
      </c>
      <c r="B12" s="134" t="s">
        <v>196</v>
      </c>
      <c r="C12" s="126" t="s">
        <v>203</v>
      </c>
      <c r="D12" s="43" t="s">
        <v>42</v>
      </c>
      <c r="G12" s="43" t="s">
        <v>35</v>
      </c>
      <c r="H12" s="72" t="s">
        <v>43</v>
      </c>
    </row>
    <row r="13" spans="1:8" ht="28.8" x14ac:dyDescent="0.3">
      <c r="A13" s="43" t="s">
        <v>226</v>
      </c>
      <c r="B13" s="134" t="s">
        <v>197</v>
      </c>
      <c r="C13" s="126" t="s">
        <v>204</v>
      </c>
      <c r="D13" s="43" t="s">
        <v>42</v>
      </c>
      <c r="G13" s="43" t="s">
        <v>35</v>
      </c>
      <c r="H13" s="72" t="s">
        <v>43</v>
      </c>
    </row>
    <row r="14" spans="1:8" ht="28.8" x14ac:dyDescent="0.3">
      <c r="A14" s="43" t="s">
        <v>226</v>
      </c>
      <c r="B14" s="134" t="s">
        <v>191</v>
      </c>
      <c r="C14" s="126" t="s">
        <v>205</v>
      </c>
      <c r="D14" s="43" t="s">
        <v>42</v>
      </c>
      <c r="G14" s="43" t="s">
        <v>35</v>
      </c>
      <c r="H14" s="72" t="s">
        <v>43</v>
      </c>
    </row>
    <row r="15" spans="1:8" ht="28.8" x14ac:dyDescent="0.3">
      <c r="A15" s="43" t="s">
        <v>226</v>
      </c>
      <c r="B15" s="134" t="s">
        <v>192</v>
      </c>
      <c r="C15" s="126" t="s">
        <v>206</v>
      </c>
      <c r="D15" s="43" t="s">
        <v>42</v>
      </c>
      <c r="G15" s="43" t="s">
        <v>35</v>
      </c>
      <c r="H15" s="72" t="s">
        <v>43</v>
      </c>
    </row>
    <row r="16" spans="1:8" ht="27.6" x14ac:dyDescent="0.3">
      <c r="A16" s="43" t="s">
        <v>226</v>
      </c>
      <c r="B16" s="132" t="s">
        <v>186</v>
      </c>
      <c r="C16" s="126" t="s">
        <v>207</v>
      </c>
      <c r="D16" s="43" t="s">
        <v>42</v>
      </c>
      <c r="G16" s="43" t="s">
        <v>35</v>
      </c>
      <c r="H16" s="72" t="s">
        <v>43</v>
      </c>
    </row>
    <row r="17" spans="1:8" ht="27.6" x14ac:dyDescent="0.3">
      <c r="A17" s="43" t="s">
        <v>226</v>
      </c>
      <c r="B17" s="134" t="s">
        <v>187</v>
      </c>
      <c r="C17" s="126" t="s">
        <v>208</v>
      </c>
      <c r="D17" s="43" t="s">
        <v>42</v>
      </c>
      <c r="G17" s="43" t="s">
        <v>35</v>
      </c>
      <c r="H17" s="72" t="s">
        <v>43</v>
      </c>
    </row>
    <row r="18" spans="1:8" ht="27.6" x14ac:dyDescent="0.3">
      <c r="A18" s="43" t="s">
        <v>226</v>
      </c>
      <c r="B18" s="134" t="s">
        <v>188</v>
      </c>
      <c r="C18" s="126" t="s">
        <v>209</v>
      </c>
      <c r="D18" s="43" t="s">
        <v>42</v>
      </c>
      <c r="G18" s="43" t="s">
        <v>35</v>
      </c>
      <c r="H18" s="72" t="s">
        <v>43</v>
      </c>
    </row>
    <row r="19" spans="1:8" ht="28.8" x14ac:dyDescent="0.3">
      <c r="A19" s="43" t="s">
        <v>226</v>
      </c>
      <c r="B19" s="134" t="s">
        <v>189</v>
      </c>
      <c r="C19" s="126" t="s">
        <v>210</v>
      </c>
      <c r="D19" s="43" t="s">
        <v>42</v>
      </c>
      <c r="G19" s="43" t="s">
        <v>35</v>
      </c>
      <c r="H19" s="72" t="s">
        <v>43</v>
      </c>
    </row>
    <row r="20" spans="1:8" ht="28.8" x14ac:dyDescent="0.3">
      <c r="A20" s="43" t="s">
        <v>226</v>
      </c>
      <c r="B20" s="134" t="s">
        <v>190</v>
      </c>
      <c r="C20" s="126" t="s">
        <v>211</v>
      </c>
      <c r="D20" s="43" t="s">
        <v>42</v>
      </c>
      <c r="G20" s="43" t="s">
        <v>35</v>
      </c>
      <c r="H20" s="72" t="s">
        <v>43</v>
      </c>
    </row>
    <row r="21" spans="1:8" ht="28.8" x14ac:dyDescent="0.3">
      <c r="A21" s="43" t="s">
        <v>226</v>
      </c>
      <c r="B21" s="134" t="s">
        <v>198</v>
      </c>
      <c r="C21" s="126" t="s">
        <v>212</v>
      </c>
      <c r="D21" s="43" t="s">
        <v>42</v>
      </c>
      <c r="G21" s="43" t="s">
        <v>35</v>
      </c>
      <c r="H21" s="72" t="s">
        <v>43</v>
      </c>
    </row>
    <row r="22" spans="1:8" ht="28.8" x14ac:dyDescent="0.3">
      <c r="A22" s="43" t="s">
        <v>226</v>
      </c>
      <c r="B22" s="134" t="s">
        <v>199</v>
      </c>
      <c r="C22" s="126" t="s">
        <v>213</v>
      </c>
      <c r="D22" s="43" t="s">
        <v>42</v>
      </c>
      <c r="G22" s="43" t="s">
        <v>35</v>
      </c>
      <c r="H22" s="72" t="s">
        <v>43</v>
      </c>
    </row>
    <row r="23" spans="1:8" ht="27.6" x14ac:dyDescent="0.3">
      <c r="A23" s="43" t="s">
        <v>226</v>
      </c>
      <c r="B23" s="135" t="s">
        <v>177</v>
      </c>
      <c r="C23" s="126" t="s">
        <v>214</v>
      </c>
      <c r="D23" s="43" t="s">
        <v>42</v>
      </c>
      <c r="G23" s="43" t="s">
        <v>35</v>
      </c>
      <c r="H23" s="72" t="s">
        <v>43</v>
      </c>
    </row>
    <row r="24" spans="1:8" ht="27.6" x14ac:dyDescent="0.3">
      <c r="A24" s="43" t="s">
        <v>226</v>
      </c>
      <c r="B24" s="130" t="s">
        <v>178</v>
      </c>
      <c r="C24" s="126" t="s">
        <v>179</v>
      </c>
      <c r="D24" s="43" t="s">
        <v>42</v>
      </c>
      <c r="G24" s="43" t="s">
        <v>35</v>
      </c>
      <c r="H24" s="72" t="s">
        <v>43</v>
      </c>
    </row>
    <row r="25" spans="1:8" x14ac:dyDescent="0.3">
      <c r="A25" s="43" t="s">
        <v>226</v>
      </c>
      <c r="B25" s="130" t="s">
        <v>221</v>
      </c>
      <c r="C25" s="126" t="s">
        <v>222</v>
      </c>
      <c r="D25" s="43" t="s">
        <v>42</v>
      </c>
      <c r="G25" s="43" t="s">
        <v>35</v>
      </c>
      <c r="H25" s="72" t="s">
        <v>43</v>
      </c>
    </row>
    <row r="26" spans="1:8" x14ac:dyDescent="0.3">
      <c r="A26" s="43" t="s">
        <v>226</v>
      </c>
      <c r="B26" s="132" t="s">
        <v>182</v>
      </c>
      <c r="C26" s="126" t="s">
        <v>215</v>
      </c>
      <c r="H26" s="72"/>
    </row>
    <row r="27" spans="1:8" ht="27.6" x14ac:dyDescent="0.3">
      <c r="A27" s="43" t="s">
        <v>226</v>
      </c>
      <c r="B27" s="132" t="s">
        <v>180</v>
      </c>
      <c r="C27" s="69" t="s">
        <v>181</v>
      </c>
      <c r="D27" s="72" t="s">
        <v>42</v>
      </c>
      <c r="G27" s="43" t="s">
        <v>35</v>
      </c>
      <c r="H27" s="72" t="s">
        <v>43</v>
      </c>
    </row>
    <row r="28" spans="1:8" ht="27.6" x14ac:dyDescent="0.3">
      <c r="A28" s="43" t="s">
        <v>226</v>
      </c>
      <c r="B28" s="135" t="s">
        <v>216</v>
      </c>
      <c r="C28" s="126" t="s">
        <v>217</v>
      </c>
      <c r="D28" s="43" t="s">
        <v>42</v>
      </c>
      <c r="G28" s="43" t="s">
        <v>35</v>
      </c>
      <c r="H28" s="72" t="s">
        <v>43</v>
      </c>
    </row>
    <row r="29" spans="1:8" ht="41.4" x14ac:dyDescent="0.3">
      <c r="A29" s="43" t="s">
        <v>226</v>
      </c>
      <c r="B29" s="135" t="s">
        <v>218</v>
      </c>
      <c r="C29" s="126" t="s">
        <v>219</v>
      </c>
      <c r="D29" s="43" t="s">
        <v>42</v>
      </c>
      <c r="G29" s="43" t="s">
        <v>35</v>
      </c>
      <c r="H29" s="72" t="s">
        <v>43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B41EF1-D634-4DA7-B45E-8430F74AF25A}">
  <sheetPr codeName="Sheet13"/>
  <dimension ref="A1:AD21"/>
  <sheetViews>
    <sheetView workbookViewId="0"/>
  </sheetViews>
  <sheetFormatPr defaultRowHeight="14.4" x14ac:dyDescent="0.3"/>
  <cols>
    <col min="1" max="1" width="10.6640625" style="13" bestFit="1" customWidth="1"/>
    <col min="2" max="3" width="8.88671875" style="13"/>
    <col min="4" max="5" width="9.109375" style="49"/>
    <col min="6" max="6" width="10.88671875" style="49" bestFit="1" customWidth="1"/>
    <col min="7" max="7" width="10.88671875" style="49" customWidth="1"/>
    <col min="8" max="8" width="11.5546875" style="145" customWidth="1"/>
    <col min="9" max="9" width="11" style="145" customWidth="1"/>
    <col min="10" max="11" width="10.77734375" style="13" customWidth="1"/>
    <col min="12" max="12" width="11.21875" style="13" customWidth="1"/>
    <col min="13" max="13" width="11.77734375" style="13" customWidth="1"/>
    <col min="14" max="14" width="10.6640625" style="13" customWidth="1"/>
    <col min="15" max="15" width="11.109375" style="13" customWidth="1"/>
    <col min="16" max="16" width="10.88671875" style="13" bestFit="1" customWidth="1"/>
    <col min="17" max="17" width="11.77734375" style="13" customWidth="1"/>
    <col min="18" max="18" width="11.44140625" style="13" customWidth="1"/>
    <col min="19" max="19" width="11.77734375" style="13" customWidth="1"/>
    <col min="20" max="20" width="11.5546875" style="13" customWidth="1"/>
    <col min="21" max="21" width="11.6640625" style="13" customWidth="1"/>
    <col min="22" max="22" width="11.21875" style="13" customWidth="1"/>
    <col min="23" max="24" width="9.77734375" style="13" customWidth="1"/>
    <col min="25" max="26" width="8.88671875" style="13"/>
    <col min="27" max="28" width="12.44140625" style="13" customWidth="1"/>
    <col min="29" max="16384" width="8.88671875" style="13"/>
  </cols>
  <sheetData>
    <row r="1" spans="1:30" ht="83.4" x14ac:dyDescent="0.3">
      <c r="A1" s="56" t="s">
        <v>3</v>
      </c>
      <c r="B1" s="56" t="s">
        <v>0</v>
      </c>
      <c r="C1" s="56" t="s">
        <v>1</v>
      </c>
      <c r="D1" s="137" t="s">
        <v>92</v>
      </c>
      <c r="E1" s="56" t="s">
        <v>45</v>
      </c>
      <c r="F1" s="138" t="s">
        <v>176</v>
      </c>
      <c r="G1" s="50" t="s">
        <v>123</v>
      </c>
      <c r="H1" s="137" t="s">
        <v>193</v>
      </c>
      <c r="I1" s="52" t="s">
        <v>194</v>
      </c>
      <c r="J1" s="52" t="s">
        <v>195</v>
      </c>
      <c r="K1" s="52" t="s">
        <v>196</v>
      </c>
      <c r="L1" s="52" t="s">
        <v>197</v>
      </c>
      <c r="M1" s="52" t="s">
        <v>191</v>
      </c>
      <c r="N1" s="52" t="s">
        <v>192</v>
      </c>
      <c r="O1" s="137" t="s">
        <v>186</v>
      </c>
      <c r="P1" s="52" t="s">
        <v>187</v>
      </c>
      <c r="Q1" s="52" t="s">
        <v>188</v>
      </c>
      <c r="R1" s="52" t="s">
        <v>189</v>
      </c>
      <c r="S1" s="52" t="s">
        <v>190</v>
      </c>
      <c r="T1" s="52" t="s">
        <v>198</v>
      </c>
      <c r="U1" s="52" t="s">
        <v>199</v>
      </c>
      <c r="V1" s="139" t="s">
        <v>177</v>
      </c>
      <c r="W1" s="136" t="s">
        <v>178</v>
      </c>
      <c r="X1" s="136" t="s">
        <v>220</v>
      </c>
      <c r="Y1" s="137" t="s">
        <v>182</v>
      </c>
      <c r="Z1" s="137" t="s">
        <v>180</v>
      </c>
      <c r="AA1" s="137" t="s">
        <v>216</v>
      </c>
      <c r="AB1" s="137" t="s">
        <v>218</v>
      </c>
      <c r="AC1" s="140"/>
    </row>
    <row r="2" spans="1:30" x14ac:dyDescent="0.3">
      <c r="A2" s="141">
        <f>DATE(B2,1,C2)</f>
        <v>43387</v>
      </c>
      <c r="B2" s="13">
        <v>2018</v>
      </c>
      <c r="C2" s="13">
        <v>287</v>
      </c>
      <c r="D2" s="49">
        <v>2</v>
      </c>
      <c r="E2" s="56">
        <v>1</v>
      </c>
      <c r="F2" s="49">
        <f>6*12*2.54/100</f>
        <v>1.8288</v>
      </c>
      <c r="G2" s="13">
        <v>12</v>
      </c>
      <c r="H2" s="142">
        <v>927.9</v>
      </c>
      <c r="I2" s="142">
        <v>61.2</v>
      </c>
      <c r="J2" s="112">
        <v>67.2</v>
      </c>
      <c r="K2" s="112">
        <v>57.6</v>
      </c>
      <c r="L2" s="112">
        <v>63.5</v>
      </c>
      <c r="M2" s="143">
        <f t="shared" ref="M2:M21" si="0">(I2-K2)/I2</f>
        <v>5.8823529411764726E-2</v>
      </c>
      <c r="N2" s="143">
        <f t="shared" ref="N2:N21" si="1">(J2-L2)/J2</f>
        <v>5.505952380952385E-2</v>
      </c>
      <c r="O2" s="13">
        <v>967.7</v>
      </c>
      <c r="P2" s="13">
        <v>64.099999999999994</v>
      </c>
      <c r="Q2" s="13">
        <v>66</v>
      </c>
      <c r="R2" s="13">
        <v>60.6</v>
      </c>
      <c r="S2" s="13">
        <v>62.3</v>
      </c>
      <c r="T2" s="143">
        <f t="shared" ref="T2:T21" si="2">(P2-R2)/P2</f>
        <v>5.4602184087363385E-2</v>
      </c>
      <c r="U2" s="143">
        <f t="shared" ref="U2:U21" si="3">(Q2-S2)/Q2</f>
        <v>5.6060606060606102E-2</v>
      </c>
      <c r="V2" s="112">
        <f t="shared" ref="V2:V21" si="4">H2-H2*AVERAGE(M2:N2)+O2-O2*AVERAGE(T2:U2)</f>
        <v>1789.2197664448881</v>
      </c>
      <c r="W2" s="144">
        <f>(K2+L2+R2+S2)/800</f>
        <v>0.30499999999999999</v>
      </c>
      <c r="X2" s="140">
        <f>(V2/W2)/G2</f>
        <v>488.85785968439569</v>
      </c>
      <c r="Y2" s="63">
        <f>V2/1000</f>
        <v>1.7892197664448881</v>
      </c>
      <c r="Z2" s="140">
        <f t="shared" ref="Z2:Z21" si="5">10000*Y2/(F2*0.762)</f>
        <v>12839.33418787938</v>
      </c>
      <c r="AA2" s="140">
        <f>Z2*1.18343195266272</f>
        <v>15194.478328851312</v>
      </c>
      <c r="AB2" s="140">
        <f>(AA2*2.20462/56)/2.47105</f>
        <v>242.07502025853799</v>
      </c>
      <c r="AC2" s="140"/>
      <c r="AD2" s="140"/>
    </row>
    <row r="3" spans="1:30" x14ac:dyDescent="0.3">
      <c r="A3" s="141">
        <f t="shared" ref="A3:A21" si="6">DATE(B3,1,C3)</f>
        <v>43387</v>
      </c>
      <c r="B3" s="13">
        <v>2018</v>
      </c>
      <c r="C3" s="13">
        <v>287</v>
      </c>
      <c r="D3" s="49">
        <v>2</v>
      </c>
      <c r="E3" s="56">
        <v>2</v>
      </c>
      <c r="F3" s="49">
        <f t="shared" ref="F3:F13" si="7">6*12*2.54/100</f>
        <v>1.8288</v>
      </c>
      <c r="G3" s="13">
        <v>12</v>
      </c>
      <c r="H3" s="142">
        <v>916.8</v>
      </c>
      <c r="I3" s="142">
        <v>56.3</v>
      </c>
      <c r="J3" s="112">
        <v>62</v>
      </c>
      <c r="K3" s="112">
        <v>53.4</v>
      </c>
      <c r="L3" s="112">
        <v>58.6</v>
      </c>
      <c r="M3" s="143">
        <f t="shared" si="0"/>
        <v>5.150976909413852E-2</v>
      </c>
      <c r="N3" s="143">
        <f t="shared" si="1"/>
        <v>5.4838709677419335E-2</v>
      </c>
      <c r="O3" s="13">
        <v>749.7</v>
      </c>
      <c r="P3" s="13">
        <v>56</v>
      </c>
      <c r="Q3" s="13">
        <v>57.3</v>
      </c>
      <c r="R3" s="13">
        <v>53</v>
      </c>
      <c r="S3" s="13">
        <v>54.1</v>
      </c>
      <c r="T3" s="143">
        <f t="shared" si="2"/>
        <v>5.3571428571428568E-2</v>
      </c>
      <c r="U3" s="143">
        <f t="shared" si="3"/>
        <v>5.5846422338568867E-2</v>
      </c>
      <c r="V3" s="112">
        <f t="shared" si="4"/>
        <v>1576.7345759175055</v>
      </c>
      <c r="W3" s="144">
        <f t="shared" ref="W3:W21" si="8">(K3+L3+R3+S3)/800</f>
        <v>0.27387499999999998</v>
      </c>
      <c r="X3" s="140">
        <f t="shared" ref="X3:X21" si="9">(V3/W3)/G3</f>
        <v>479.76101503651472</v>
      </c>
      <c r="Y3" s="63">
        <f t="shared" ref="Y3:Y21" si="10">V3/1000</f>
        <v>1.5767345759175055</v>
      </c>
      <c r="Z3" s="140">
        <f t="shared" si="5"/>
        <v>11314.55315073655</v>
      </c>
      <c r="AA3" s="140">
        <f t="shared" ref="AA3:AA21" si="11">Z3*1.18343195266272</f>
        <v>13390.003728682286</v>
      </c>
      <c r="AB3" s="140">
        <f>(AA3*2.20462/56)/2.47105</f>
        <v>213.32653571448472</v>
      </c>
      <c r="AC3" s="140"/>
      <c r="AD3" s="140"/>
    </row>
    <row r="4" spans="1:30" x14ac:dyDescent="0.3">
      <c r="A4" s="141">
        <f t="shared" si="6"/>
        <v>43387</v>
      </c>
      <c r="B4" s="13">
        <v>2018</v>
      </c>
      <c r="C4" s="13">
        <v>287</v>
      </c>
      <c r="D4" s="49">
        <v>3</v>
      </c>
      <c r="E4" s="56">
        <v>1</v>
      </c>
      <c r="F4" s="49">
        <f t="shared" si="7"/>
        <v>1.8288</v>
      </c>
      <c r="G4" s="13">
        <v>11</v>
      </c>
      <c r="H4" s="142">
        <v>1029.3</v>
      </c>
      <c r="I4" s="142">
        <v>74.5</v>
      </c>
      <c r="J4" s="112">
        <v>74.3</v>
      </c>
      <c r="K4" s="112">
        <v>70.2</v>
      </c>
      <c r="L4" s="112">
        <v>70.2</v>
      </c>
      <c r="M4" s="143">
        <f t="shared" si="0"/>
        <v>5.7718120805369089E-2</v>
      </c>
      <c r="N4" s="143">
        <f t="shared" si="1"/>
        <v>5.5181695827725363E-2</v>
      </c>
      <c r="O4" s="13">
        <v>760.6</v>
      </c>
      <c r="P4" s="13">
        <v>67.400000000000006</v>
      </c>
      <c r="Q4" s="13">
        <v>66.5</v>
      </c>
      <c r="R4" s="13">
        <v>63.7</v>
      </c>
      <c r="S4" s="13">
        <v>62.7</v>
      </c>
      <c r="T4" s="143">
        <f t="shared" si="2"/>
        <v>5.4896142433234457E-2</v>
      </c>
      <c r="U4" s="143">
        <f t="shared" si="3"/>
        <v>5.7142857142857099E-2</v>
      </c>
      <c r="V4" s="112">
        <f t="shared" si="4"/>
        <v>1689.1876778309902</v>
      </c>
      <c r="W4" s="144">
        <f t="shared" si="8"/>
        <v>0.33350000000000002</v>
      </c>
      <c r="X4" s="140">
        <f t="shared" si="9"/>
        <v>460.4573198394412</v>
      </c>
      <c r="Y4" s="63">
        <f t="shared" si="10"/>
        <v>1.6891876778309902</v>
      </c>
      <c r="Z4" s="140">
        <f t="shared" si="5"/>
        <v>12121.509894121802</v>
      </c>
      <c r="AA4" s="140">
        <f t="shared" si="11"/>
        <v>14344.982123221043</v>
      </c>
      <c r="AB4" s="140">
        <f t="shared" ref="AB4:AB21" si="12">(AA4*2.20462/56)/2.47105</f>
        <v>228.54103727229588</v>
      </c>
      <c r="AC4" s="140"/>
      <c r="AD4" s="140"/>
    </row>
    <row r="5" spans="1:30" x14ac:dyDescent="0.3">
      <c r="A5" s="141">
        <f t="shared" si="6"/>
        <v>43387</v>
      </c>
      <c r="B5" s="13">
        <v>2018</v>
      </c>
      <c r="C5" s="13">
        <v>287</v>
      </c>
      <c r="D5" s="49">
        <v>3</v>
      </c>
      <c r="E5" s="56">
        <v>2</v>
      </c>
      <c r="F5" s="49">
        <f t="shared" si="7"/>
        <v>1.8288</v>
      </c>
      <c r="G5" s="13">
        <v>9</v>
      </c>
      <c r="H5" s="142">
        <v>705.3</v>
      </c>
      <c r="I5" s="142">
        <v>65.3</v>
      </c>
      <c r="J5" s="112">
        <v>61.6</v>
      </c>
      <c r="K5" s="112">
        <v>61.7</v>
      </c>
      <c r="L5" s="112">
        <v>58.1</v>
      </c>
      <c r="M5" s="143">
        <f t="shared" si="0"/>
        <v>5.5130168453292411E-2</v>
      </c>
      <c r="N5" s="143">
        <f t="shared" si="1"/>
        <v>5.6818181818181816E-2</v>
      </c>
      <c r="O5" s="13">
        <v>977.1</v>
      </c>
      <c r="P5" s="13">
        <v>59.1</v>
      </c>
      <c r="Q5" s="13">
        <v>57.5</v>
      </c>
      <c r="R5" s="13">
        <v>55.7</v>
      </c>
      <c r="S5" s="13">
        <v>54.3</v>
      </c>
      <c r="T5" s="143">
        <f t="shared" si="2"/>
        <v>5.7529610829103191E-2</v>
      </c>
      <c r="U5" s="143">
        <f t="shared" si="3"/>
        <v>5.5652173913043529E-2</v>
      </c>
      <c r="V5" s="112">
        <f t="shared" si="4"/>
        <v>1587.6264533409887</v>
      </c>
      <c r="W5" s="144">
        <f t="shared" si="8"/>
        <v>0.28725000000000001</v>
      </c>
      <c r="X5" s="140">
        <f t="shared" si="9"/>
        <v>614.10944912135722</v>
      </c>
      <c r="Y5" s="63">
        <f t="shared" si="10"/>
        <v>1.5876264533409887</v>
      </c>
      <c r="Z5" s="140">
        <f t="shared" si="5"/>
        <v>11392.712612640655</v>
      </c>
      <c r="AA5" s="140">
        <f t="shared" si="11"/>
        <v>13482.500133302528</v>
      </c>
      <c r="AB5" s="140">
        <f t="shared" si="12"/>
        <v>214.80016768378837</v>
      </c>
      <c r="AC5" s="140"/>
      <c r="AD5" s="140"/>
    </row>
    <row r="6" spans="1:30" x14ac:dyDescent="0.3">
      <c r="A6" s="141">
        <f t="shared" si="6"/>
        <v>43387</v>
      </c>
      <c r="B6" s="13">
        <v>2018</v>
      </c>
      <c r="C6" s="13">
        <v>287</v>
      </c>
      <c r="D6" s="49">
        <v>4</v>
      </c>
      <c r="E6" s="56">
        <v>1</v>
      </c>
      <c r="F6" s="49">
        <f t="shared" si="7"/>
        <v>1.8288</v>
      </c>
      <c r="G6" s="13">
        <v>11</v>
      </c>
      <c r="H6" s="142">
        <v>786.9</v>
      </c>
      <c r="I6" s="142">
        <v>67.900000000000006</v>
      </c>
      <c r="J6" s="112">
        <v>67.400000000000006</v>
      </c>
      <c r="K6" s="112">
        <v>64.099999999999994</v>
      </c>
      <c r="L6" s="112">
        <v>63.7</v>
      </c>
      <c r="M6" s="143">
        <f t="shared" si="0"/>
        <v>5.5964653902798395E-2</v>
      </c>
      <c r="N6" s="143">
        <f t="shared" si="1"/>
        <v>5.4896142433234457E-2</v>
      </c>
      <c r="O6" s="13">
        <v>1031.9000000000001</v>
      </c>
      <c r="P6" s="13">
        <v>67.2</v>
      </c>
      <c r="Q6" s="13">
        <v>68.599999999999994</v>
      </c>
      <c r="R6" s="13">
        <v>63.6</v>
      </c>
      <c r="S6" s="13">
        <v>64.8</v>
      </c>
      <c r="T6" s="143">
        <f t="shared" si="2"/>
        <v>5.3571428571428589E-2</v>
      </c>
      <c r="U6" s="143">
        <f t="shared" si="3"/>
        <v>5.5393586005830865E-2</v>
      </c>
      <c r="V6" s="112">
        <f t="shared" si="4"/>
        <v>1718.961320410451</v>
      </c>
      <c r="W6" s="144">
        <f t="shared" si="8"/>
        <v>0.32024999999999998</v>
      </c>
      <c r="X6" s="140">
        <f t="shared" si="9"/>
        <v>487.96006540641577</v>
      </c>
      <c r="Y6" s="63">
        <f t="shared" si="10"/>
        <v>1.718961320410451</v>
      </c>
      <c r="Z6" s="140">
        <f t="shared" si="5"/>
        <v>12335.163775124769</v>
      </c>
      <c r="AA6" s="140">
        <f t="shared" si="11"/>
        <v>14597.826952810354</v>
      </c>
      <c r="AB6" s="140">
        <f t="shared" si="12"/>
        <v>232.56930437830624</v>
      </c>
      <c r="AC6" s="140"/>
      <c r="AD6" s="140"/>
    </row>
    <row r="7" spans="1:30" x14ac:dyDescent="0.3">
      <c r="A7" s="141">
        <f t="shared" si="6"/>
        <v>43387</v>
      </c>
      <c r="B7" s="13">
        <v>2018</v>
      </c>
      <c r="C7" s="13">
        <v>287</v>
      </c>
      <c r="D7" s="49">
        <v>4</v>
      </c>
      <c r="E7" s="56">
        <v>2</v>
      </c>
      <c r="F7" s="49">
        <f t="shared" si="7"/>
        <v>1.8288</v>
      </c>
      <c r="G7" s="13">
        <v>10</v>
      </c>
      <c r="H7" s="142">
        <v>517.79999999999995</v>
      </c>
      <c r="I7" s="142">
        <v>75.099999999999994</v>
      </c>
      <c r="J7" s="112">
        <v>72.7</v>
      </c>
      <c r="K7" s="112">
        <v>71.099999999999994</v>
      </c>
      <c r="L7" s="112">
        <v>68.8</v>
      </c>
      <c r="M7" s="143">
        <f t="shared" si="0"/>
        <v>5.3262316910785625E-2</v>
      </c>
      <c r="N7" s="143">
        <f t="shared" si="1"/>
        <v>5.3645116918844646E-2</v>
      </c>
      <c r="O7" s="13">
        <v>899.1</v>
      </c>
      <c r="P7" s="13">
        <v>65.099999999999994</v>
      </c>
      <c r="Q7" s="13">
        <v>66.2</v>
      </c>
      <c r="R7" s="13">
        <v>61.4</v>
      </c>
      <c r="S7" s="13">
        <v>62.6</v>
      </c>
      <c r="T7" s="143">
        <f t="shared" si="2"/>
        <v>5.6835637480798708E-2</v>
      </c>
      <c r="U7" s="143">
        <f t="shared" si="3"/>
        <v>5.4380664652567995E-2</v>
      </c>
      <c r="V7" s="112">
        <f t="shared" si="4"/>
        <v>1339.2243767574537</v>
      </c>
      <c r="W7" s="144">
        <f t="shared" si="8"/>
        <v>0.32987499999999997</v>
      </c>
      <c r="X7" s="140">
        <f t="shared" si="9"/>
        <v>405.97934877073249</v>
      </c>
      <c r="Y7" s="63">
        <f t="shared" si="10"/>
        <v>1.3392243767574536</v>
      </c>
      <c r="Z7" s="140">
        <f t="shared" si="5"/>
        <v>9610.1941461940951</v>
      </c>
      <c r="AA7" s="140">
        <f t="shared" si="11"/>
        <v>11373.010823898319</v>
      </c>
      <c r="AB7" s="140">
        <f t="shared" si="12"/>
        <v>181.19225721413042</v>
      </c>
      <c r="AC7" s="140"/>
      <c r="AD7" s="140"/>
    </row>
    <row r="8" spans="1:30" x14ac:dyDescent="0.3">
      <c r="A8" s="141">
        <f t="shared" si="6"/>
        <v>43387</v>
      </c>
      <c r="B8" s="13">
        <v>2018</v>
      </c>
      <c r="C8" s="13">
        <v>287</v>
      </c>
      <c r="D8" s="49">
        <v>7</v>
      </c>
      <c r="E8" s="56">
        <v>1</v>
      </c>
      <c r="F8" s="49">
        <f t="shared" si="7"/>
        <v>1.8288</v>
      </c>
      <c r="G8" s="13">
        <v>10</v>
      </c>
      <c r="H8" s="142">
        <v>459.9</v>
      </c>
      <c r="I8" s="142">
        <v>64.099999999999994</v>
      </c>
      <c r="J8" s="112">
        <v>66.2</v>
      </c>
      <c r="K8" s="112">
        <v>60.4</v>
      </c>
      <c r="L8" s="112">
        <v>62.6</v>
      </c>
      <c r="M8" s="143">
        <f t="shared" si="0"/>
        <v>5.7722308892355634E-2</v>
      </c>
      <c r="N8" s="143">
        <f t="shared" si="1"/>
        <v>5.4380664652567995E-2</v>
      </c>
      <c r="O8" s="13">
        <v>903.1</v>
      </c>
      <c r="P8" s="13">
        <v>60.1</v>
      </c>
      <c r="Q8" s="13">
        <v>60.4</v>
      </c>
      <c r="R8" s="13">
        <v>56.9</v>
      </c>
      <c r="S8" s="13">
        <v>57.4</v>
      </c>
      <c r="T8" s="143">
        <f t="shared" si="2"/>
        <v>5.3244592346089893E-2</v>
      </c>
      <c r="U8" s="143">
        <f t="shared" si="3"/>
        <v>4.9668874172185434E-2</v>
      </c>
      <c r="V8" s="112">
        <f t="shared" si="4"/>
        <v>1290.7513454270177</v>
      </c>
      <c r="W8" s="144">
        <f t="shared" si="8"/>
        <v>0.29662500000000003</v>
      </c>
      <c r="X8" s="140">
        <f t="shared" si="9"/>
        <v>435.14583916629334</v>
      </c>
      <c r="Y8" s="63">
        <f t="shared" si="10"/>
        <v>1.2907513454270176</v>
      </c>
      <c r="Z8" s="140">
        <f t="shared" si="5"/>
        <v>9262.3545682826425</v>
      </c>
      <c r="AA8" s="140">
        <f t="shared" si="11"/>
        <v>10961.366352997193</v>
      </c>
      <c r="AB8" s="140">
        <f t="shared" si="12"/>
        <v>174.63402984521235</v>
      </c>
      <c r="AC8" s="140"/>
      <c r="AD8" s="140"/>
    </row>
    <row r="9" spans="1:30" x14ac:dyDescent="0.3">
      <c r="A9" s="141">
        <f t="shared" si="6"/>
        <v>43387</v>
      </c>
      <c r="B9" s="13">
        <v>2018</v>
      </c>
      <c r="C9" s="13">
        <v>287</v>
      </c>
      <c r="D9" s="49">
        <v>7</v>
      </c>
      <c r="E9" s="56">
        <v>2</v>
      </c>
      <c r="F9" s="49">
        <f t="shared" si="7"/>
        <v>1.8288</v>
      </c>
      <c r="G9" s="13">
        <v>13</v>
      </c>
      <c r="H9" s="142">
        <v>637.29999999999995</v>
      </c>
      <c r="I9" s="142">
        <v>55.3</v>
      </c>
      <c r="J9" s="112">
        <v>57.5</v>
      </c>
      <c r="K9" s="112">
        <v>52.2</v>
      </c>
      <c r="L9" s="112">
        <v>54.2</v>
      </c>
      <c r="M9" s="143">
        <f t="shared" si="0"/>
        <v>5.6057866184448364E-2</v>
      </c>
      <c r="N9" s="143">
        <f t="shared" si="1"/>
        <v>5.7391304347826036E-2</v>
      </c>
      <c r="O9" s="13">
        <v>1272</v>
      </c>
      <c r="P9" s="13">
        <v>71.099999999999994</v>
      </c>
      <c r="Q9" s="13">
        <v>73</v>
      </c>
      <c r="R9" s="13">
        <v>67</v>
      </c>
      <c r="S9" s="13">
        <v>68.8</v>
      </c>
      <c r="T9" s="143">
        <f t="shared" si="2"/>
        <v>5.7665260196905689E-2</v>
      </c>
      <c r="U9" s="143">
        <f t="shared" si="3"/>
        <v>5.7534246575342507E-2</v>
      </c>
      <c r="V9" s="112">
        <f t="shared" si="4"/>
        <v>1799.8825355027407</v>
      </c>
      <c r="W9" s="144">
        <f t="shared" si="8"/>
        <v>0.30274999999999996</v>
      </c>
      <c r="X9" s="140">
        <f t="shared" si="9"/>
        <v>457.31627656805966</v>
      </c>
      <c r="Y9" s="63">
        <f t="shared" si="10"/>
        <v>1.7998825355027406</v>
      </c>
      <c r="Z9" s="140">
        <f t="shared" si="5"/>
        <v>12915.849581834571</v>
      </c>
      <c r="AA9" s="140">
        <f t="shared" si="11"/>
        <v>15285.029090928461</v>
      </c>
      <c r="AB9" s="140">
        <f t="shared" si="12"/>
        <v>243.5176546872982</v>
      </c>
      <c r="AC9" s="140"/>
      <c r="AD9" s="140"/>
    </row>
    <row r="10" spans="1:30" x14ac:dyDescent="0.3">
      <c r="A10" s="141">
        <f t="shared" si="6"/>
        <v>43387</v>
      </c>
      <c r="B10" s="13">
        <v>2018</v>
      </c>
      <c r="C10" s="13">
        <v>287</v>
      </c>
      <c r="D10" s="49">
        <v>8</v>
      </c>
      <c r="E10" s="56">
        <v>1</v>
      </c>
      <c r="F10" s="49">
        <f t="shared" si="7"/>
        <v>1.8288</v>
      </c>
      <c r="G10" s="13">
        <v>13</v>
      </c>
      <c r="H10" s="142">
        <v>879.4</v>
      </c>
      <c r="I10" s="142">
        <v>65</v>
      </c>
      <c r="J10" s="112">
        <v>66.5</v>
      </c>
      <c r="K10" s="112">
        <v>61.1</v>
      </c>
      <c r="L10" s="112">
        <v>62.5</v>
      </c>
      <c r="M10" s="143">
        <f t="shared" si="0"/>
        <v>5.9999999999999977E-2</v>
      </c>
      <c r="N10" s="143">
        <f t="shared" si="1"/>
        <v>6.0150375939849621E-2</v>
      </c>
      <c r="O10" s="13">
        <v>1470</v>
      </c>
      <c r="P10" s="13">
        <v>72.7</v>
      </c>
      <c r="Q10" s="13">
        <v>70.599999999999994</v>
      </c>
      <c r="R10" s="13">
        <v>68.400000000000006</v>
      </c>
      <c r="S10" s="13">
        <v>66.5</v>
      </c>
      <c r="T10" s="143">
        <f t="shared" si="2"/>
        <v>5.9147180192572174E-2</v>
      </c>
      <c r="U10" s="143">
        <f t="shared" si="3"/>
        <v>5.8073654390934766E-2</v>
      </c>
      <c r="V10" s="112">
        <f t="shared" si="4"/>
        <v>2210.4125662803708</v>
      </c>
      <c r="W10" s="144">
        <f t="shared" si="8"/>
        <v>0.323125</v>
      </c>
      <c r="X10" s="140">
        <f t="shared" si="9"/>
        <v>526.21040113801416</v>
      </c>
      <c r="Y10" s="63">
        <f t="shared" si="10"/>
        <v>2.2104125662803709</v>
      </c>
      <c r="Z10" s="140">
        <f t="shared" si="5"/>
        <v>15861.788564940902</v>
      </c>
      <c r="AA10" s="140">
        <f t="shared" si="11"/>
        <v>18771.347414131214</v>
      </c>
      <c r="AB10" s="140">
        <f t="shared" si="12"/>
        <v>299.06089614985791</v>
      </c>
      <c r="AC10" s="140"/>
      <c r="AD10" s="140"/>
    </row>
    <row r="11" spans="1:30" x14ac:dyDescent="0.3">
      <c r="A11" s="141">
        <f t="shared" si="6"/>
        <v>43387</v>
      </c>
      <c r="B11" s="13">
        <v>2018</v>
      </c>
      <c r="C11" s="13">
        <v>287</v>
      </c>
      <c r="D11" s="49">
        <v>8</v>
      </c>
      <c r="E11" s="56">
        <v>2</v>
      </c>
      <c r="F11" s="49">
        <f t="shared" si="7"/>
        <v>1.8288</v>
      </c>
      <c r="G11" s="13">
        <v>13</v>
      </c>
      <c r="H11" s="142">
        <v>1286.0999999999999</v>
      </c>
      <c r="I11" s="142">
        <v>68.3</v>
      </c>
      <c r="J11" s="112">
        <v>66.7</v>
      </c>
      <c r="K11" s="112">
        <v>64.3</v>
      </c>
      <c r="L11" s="112">
        <v>62.8</v>
      </c>
      <c r="M11" s="143">
        <f t="shared" si="0"/>
        <v>5.8565153733528552E-2</v>
      </c>
      <c r="N11" s="143">
        <f t="shared" si="1"/>
        <v>5.847076461769124E-2</v>
      </c>
      <c r="O11" s="13">
        <v>718</v>
      </c>
      <c r="P11" s="13">
        <v>61.5</v>
      </c>
      <c r="Q11" s="13">
        <v>57.9</v>
      </c>
      <c r="R11" s="13">
        <v>57.8</v>
      </c>
      <c r="S11" s="13">
        <v>54.3</v>
      </c>
      <c r="T11" s="143">
        <f t="shared" si="2"/>
        <v>6.0162601626016304E-2</v>
      </c>
      <c r="U11" s="143">
        <f t="shared" si="3"/>
        <v>6.2176165803108835E-2</v>
      </c>
      <c r="V11" s="112">
        <f t="shared" si="4"/>
        <v>1884.9204351971923</v>
      </c>
      <c r="W11" s="144">
        <f t="shared" si="8"/>
        <v>0.29899999999999999</v>
      </c>
      <c r="X11" s="140">
        <f t="shared" si="9"/>
        <v>484.92936331288718</v>
      </c>
      <c r="Y11" s="63">
        <f t="shared" si="10"/>
        <v>1.8849204351971922</v>
      </c>
      <c r="Z11" s="140">
        <f t="shared" si="5"/>
        <v>13526.076471392054</v>
      </c>
      <c r="AA11" s="140">
        <f t="shared" si="11"/>
        <v>16007.191090404771</v>
      </c>
      <c r="AB11" s="140">
        <f t="shared" si="12"/>
        <v>255.02297766513487</v>
      </c>
      <c r="AC11" s="140"/>
      <c r="AD11" s="140"/>
    </row>
    <row r="12" spans="1:30" x14ac:dyDescent="0.3">
      <c r="A12" s="141">
        <f t="shared" si="6"/>
        <v>43387</v>
      </c>
      <c r="B12" s="13">
        <v>2018</v>
      </c>
      <c r="C12" s="13">
        <v>287</v>
      </c>
      <c r="D12" s="49">
        <v>9</v>
      </c>
      <c r="E12" s="56">
        <v>1</v>
      </c>
      <c r="F12" s="49">
        <f t="shared" si="7"/>
        <v>1.8288</v>
      </c>
      <c r="G12" s="13">
        <v>11</v>
      </c>
      <c r="H12" s="142">
        <v>740.9</v>
      </c>
      <c r="I12" s="142">
        <v>58.6</v>
      </c>
      <c r="J12" s="112">
        <v>59.5</v>
      </c>
      <c r="K12" s="112">
        <v>55.1</v>
      </c>
      <c r="L12" s="112">
        <v>56.1</v>
      </c>
      <c r="M12" s="143">
        <f t="shared" si="0"/>
        <v>5.9726962457337884E-2</v>
      </c>
      <c r="N12" s="143">
        <f t="shared" si="1"/>
        <v>5.714285714285712E-2</v>
      </c>
      <c r="O12" s="13">
        <v>707.7</v>
      </c>
      <c r="P12" s="13">
        <v>63.5</v>
      </c>
      <c r="Q12" s="13">
        <v>66.3</v>
      </c>
      <c r="R12" s="13">
        <v>59.6</v>
      </c>
      <c r="S12" s="13">
        <v>62.1</v>
      </c>
      <c r="T12" s="143">
        <f t="shared" si="2"/>
        <v>6.1417322834645648E-2</v>
      </c>
      <c r="U12" s="143">
        <f t="shared" si="3"/>
        <v>6.3348416289592702E-2</v>
      </c>
      <c r="V12" s="112">
        <f t="shared" si="4"/>
        <v>1361.1572185399959</v>
      </c>
      <c r="W12" s="144">
        <f t="shared" si="8"/>
        <v>0.29112500000000002</v>
      </c>
      <c r="X12" s="140">
        <f t="shared" si="9"/>
        <v>425.04616684179581</v>
      </c>
      <c r="Y12" s="63">
        <f t="shared" si="10"/>
        <v>1.3611572185399958</v>
      </c>
      <c r="Z12" s="140">
        <f t="shared" si="5"/>
        <v>9767.5829089481958</v>
      </c>
      <c r="AA12" s="140">
        <f t="shared" si="11"/>
        <v>11559.269714731574</v>
      </c>
      <c r="AB12" s="140">
        <f t="shared" si="12"/>
        <v>184.15969208066207</v>
      </c>
      <c r="AC12" s="140"/>
      <c r="AD12" s="140"/>
    </row>
    <row r="13" spans="1:30" x14ac:dyDescent="0.3">
      <c r="A13" s="141">
        <f t="shared" si="6"/>
        <v>43387</v>
      </c>
      <c r="B13" s="13">
        <v>2018</v>
      </c>
      <c r="C13" s="13">
        <v>287</v>
      </c>
      <c r="D13" s="49">
        <v>9</v>
      </c>
      <c r="E13" s="56">
        <v>2</v>
      </c>
      <c r="F13" s="49">
        <f t="shared" si="7"/>
        <v>1.8288</v>
      </c>
      <c r="G13" s="13">
        <v>9</v>
      </c>
      <c r="H13" s="142">
        <v>860.8</v>
      </c>
      <c r="I13" s="142">
        <v>69</v>
      </c>
      <c r="J13" s="112">
        <v>68.599999999999994</v>
      </c>
      <c r="K13" s="112">
        <v>65</v>
      </c>
      <c r="L13" s="112">
        <v>64.599999999999994</v>
      </c>
      <c r="M13" s="143">
        <f t="shared" si="0"/>
        <v>5.7971014492753624E-2</v>
      </c>
      <c r="N13" s="143">
        <f t="shared" si="1"/>
        <v>5.830903790087464E-2</v>
      </c>
      <c r="O13" s="13">
        <v>496.3</v>
      </c>
      <c r="P13" s="13">
        <v>64.900000000000006</v>
      </c>
      <c r="Q13" s="13">
        <v>64.2</v>
      </c>
      <c r="R13" s="13">
        <v>60.9</v>
      </c>
      <c r="S13" s="13">
        <v>60.4</v>
      </c>
      <c r="T13" s="143">
        <f t="shared" si="2"/>
        <v>6.1633281972265128E-2</v>
      </c>
      <c r="U13" s="143">
        <f t="shared" si="3"/>
        <v>5.9190031152648037E-2</v>
      </c>
      <c r="V13" s="112">
        <f t="shared" si="4"/>
        <v>1277.070760297835</v>
      </c>
      <c r="W13" s="144">
        <f t="shared" si="8"/>
        <v>0.31362499999999999</v>
      </c>
      <c r="X13" s="140">
        <f t="shared" si="9"/>
        <v>452.44081672125594</v>
      </c>
      <c r="Y13" s="63">
        <f t="shared" si="10"/>
        <v>1.2770707602978351</v>
      </c>
      <c r="Z13" s="140">
        <f t="shared" si="5"/>
        <v>9164.1835064301813</v>
      </c>
      <c r="AA13" s="140">
        <f t="shared" si="11"/>
        <v>10845.187581574161</v>
      </c>
      <c r="AB13" s="140">
        <f t="shared" si="12"/>
        <v>172.78309572051515</v>
      </c>
      <c r="AC13" s="140"/>
      <c r="AD13" s="140"/>
    </row>
    <row r="14" spans="1:30" x14ac:dyDescent="0.3">
      <c r="A14" s="141">
        <f t="shared" si="6"/>
        <v>43387</v>
      </c>
      <c r="B14" s="13">
        <v>2018</v>
      </c>
      <c r="C14" s="13">
        <v>287</v>
      </c>
      <c r="D14" s="49" t="s">
        <v>63</v>
      </c>
      <c r="E14" s="49">
        <v>1</v>
      </c>
      <c r="F14" s="96">
        <v>3</v>
      </c>
      <c r="G14" s="13">
        <v>20</v>
      </c>
      <c r="H14" s="142">
        <v>1496.5</v>
      </c>
      <c r="I14" s="142">
        <v>61.3</v>
      </c>
      <c r="J14" s="112">
        <v>62.8</v>
      </c>
      <c r="K14" s="112">
        <v>57.1</v>
      </c>
      <c r="L14" s="112">
        <v>58.4</v>
      </c>
      <c r="M14" s="143">
        <f t="shared" si="0"/>
        <v>6.8515497553017876E-2</v>
      </c>
      <c r="N14" s="143">
        <f t="shared" si="1"/>
        <v>7.0063694267515908E-2</v>
      </c>
      <c r="O14" s="13">
        <v>1397.5</v>
      </c>
      <c r="P14" s="13">
        <v>64.8</v>
      </c>
      <c r="Q14" s="13">
        <v>59.2</v>
      </c>
      <c r="R14" s="13">
        <v>60.5</v>
      </c>
      <c r="S14" s="13">
        <v>55.3</v>
      </c>
      <c r="T14" s="143">
        <f t="shared" si="2"/>
        <v>6.6358024691357986E-2</v>
      </c>
      <c r="U14" s="143">
        <f t="shared" si="3"/>
        <v>6.5878378378378469E-2</v>
      </c>
      <c r="V14" s="112">
        <f t="shared" si="4"/>
        <v>2697.907933075307</v>
      </c>
      <c r="W14" s="144">
        <f t="shared" si="8"/>
        <v>0.28912500000000002</v>
      </c>
      <c r="X14" s="140">
        <f t="shared" si="9"/>
        <v>466.56427722876032</v>
      </c>
      <c r="Y14" s="63">
        <f t="shared" si="10"/>
        <v>2.6979079330753071</v>
      </c>
      <c r="Z14" s="140">
        <f t="shared" si="5"/>
        <v>11801.871973207817</v>
      </c>
      <c r="AA14" s="140">
        <f t="shared" si="11"/>
        <v>13966.712394328755</v>
      </c>
      <c r="AB14" s="140">
        <f t="shared" si="12"/>
        <v>222.51452880632772</v>
      </c>
      <c r="AC14" s="140"/>
      <c r="AD14" s="140"/>
    </row>
    <row r="15" spans="1:30" x14ac:dyDescent="0.3">
      <c r="A15" s="141">
        <f t="shared" si="6"/>
        <v>43387</v>
      </c>
      <c r="B15" s="13">
        <v>2018</v>
      </c>
      <c r="C15" s="13">
        <v>287</v>
      </c>
      <c r="D15" s="49" t="s">
        <v>63</v>
      </c>
      <c r="E15" s="49">
        <v>2</v>
      </c>
      <c r="F15" s="96">
        <v>3</v>
      </c>
      <c r="G15" s="13">
        <v>20</v>
      </c>
      <c r="H15" s="142">
        <v>1412.7</v>
      </c>
      <c r="I15" s="142">
        <v>59.3</v>
      </c>
      <c r="J15" s="112">
        <v>64.599999999999994</v>
      </c>
      <c r="K15" s="112">
        <v>57</v>
      </c>
      <c r="L15" s="112">
        <v>62</v>
      </c>
      <c r="M15" s="143">
        <f t="shared" si="0"/>
        <v>3.8785834738617152E-2</v>
      </c>
      <c r="N15" s="143">
        <f t="shared" si="1"/>
        <v>4.0247678018575768E-2</v>
      </c>
      <c r="O15" s="13">
        <v>1618.5</v>
      </c>
      <c r="P15" s="13">
        <v>57.5</v>
      </c>
      <c r="Q15" s="13">
        <v>60.4</v>
      </c>
      <c r="R15" s="13">
        <v>55.4</v>
      </c>
      <c r="S15" s="13">
        <v>58.4</v>
      </c>
      <c r="T15" s="143">
        <f t="shared" si="2"/>
        <v>3.6521739130434806E-2</v>
      </c>
      <c r="U15" s="143">
        <f t="shared" si="3"/>
        <v>3.3112582781456956E-2</v>
      </c>
      <c r="V15" s="112">
        <f t="shared" si="4"/>
        <v>2919.0231032567585</v>
      </c>
      <c r="W15" s="144">
        <f t="shared" si="8"/>
        <v>0.29100000000000004</v>
      </c>
      <c r="X15" s="140">
        <f t="shared" si="9"/>
        <v>501.55036138432268</v>
      </c>
      <c r="Y15" s="63">
        <f t="shared" si="10"/>
        <v>2.9190231032567584</v>
      </c>
      <c r="Z15" s="140">
        <f t="shared" si="5"/>
        <v>12769.129935506378</v>
      </c>
      <c r="AA15" s="140">
        <f t="shared" si="11"/>
        <v>15111.396373380305</v>
      </c>
      <c r="AB15" s="140">
        <f t="shared" si="12"/>
        <v>240.75137718119888</v>
      </c>
      <c r="AC15" s="140"/>
      <c r="AD15" s="140"/>
    </row>
    <row r="16" spans="1:30" x14ac:dyDescent="0.3">
      <c r="A16" s="141">
        <f t="shared" si="6"/>
        <v>43387</v>
      </c>
      <c r="B16" s="13">
        <v>2018</v>
      </c>
      <c r="C16" s="13">
        <v>287</v>
      </c>
      <c r="D16" s="49" t="s">
        <v>63</v>
      </c>
      <c r="E16" s="49">
        <v>3</v>
      </c>
      <c r="F16" s="96">
        <v>3</v>
      </c>
      <c r="G16" s="13">
        <v>21</v>
      </c>
      <c r="H16" s="142">
        <v>1580.8</v>
      </c>
      <c r="I16" s="142">
        <v>62.1</v>
      </c>
      <c r="J16" s="112">
        <v>59.6</v>
      </c>
      <c r="K16" s="112">
        <v>59</v>
      </c>
      <c r="L16" s="112">
        <v>57.3</v>
      </c>
      <c r="M16" s="143">
        <f t="shared" si="0"/>
        <v>4.9919484702093418E-2</v>
      </c>
      <c r="N16" s="143">
        <f t="shared" si="1"/>
        <v>3.8590604026845707E-2</v>
      </c>
      <c r="O16" s="13">
        <v>1621.2</v>
      </c>
      <c r="P16" s="13">
        <v>60.7</v>
      </c>
      <c r="Q16" s="13">
        <v>60.2</v>
      </c>
      <c r="R16" s="13">
        <v>58.4</v>
      </c>
      <c r="S16" s="13">
        <v>57.9</v>
      </c>
      <c r="T16" s="143">
        <f t="shared" si="2"/>
        <v>3.7891268533772719E-2</v>
      </c>
      <c r="U16" s="143">
        <f t="shared" si="3"/>
        <v>3.8205980066445253E-2</v>
      </c>
      <c r="V16" s="112">
        <f t="shared" si="4"/>
        <v>3070.3571961533098</v>
      </c>
      <c r="W16" s="144">
        <f t="shared" si="8"/>
        <v>0.29075000000000001</v>
      </c>
      <c r="X16" s="140">
        <f t="shared" si="9"/>
        <v>502.86323484474633</v>
      </c>
      <c r="Y16" s="63">
        <f t="shared" si="10"/>
        <v>3.0703571961533096</v>
      </c>
      <c r="Z16" s="140">
        <f t="shared" si="5"/>
        <v>13431.133841440549</v>
      </c>
      <c r="AA16" s="140">
        <f t="shared" si="11"/>
        <v>15894.832948450328</v>
      </c>
      <c r="AB16" s="140">
        <f t="shared" si="12"/>
        <v>253.23291295207471</v>
      </c>
      <c r="AC16" s="140"/>
      <c r="AD16" s="140"/>
    </row>
    <row r="17" spans="1:30" x14ac:dyDescent="0.3">
      <c r="A17" s="141">
        <f t="shared" si="6"/>
        <v>43387</v>
      </c>
      <c r="B17" s="13">
        <v>2018</v>
      </c>
      <c r="C17" s="13">
        <v>287</v>
      </c>
      <c r="D17" s="49" t="s">
        <v>63</v>
      </c>
      <c r="E17" s="49">
        <v>4</v>
      </c>
      <c r="F17" s="96">
        <v>3</v>
      </c>
      <c r="G17" s="13">
        <v>19</v>
      </c>
      <c r="H17" s="142">
        <v>1622.1</v>
      </c>
      <c r="I17" s="142">
        <v>66</v>
      </c>
      <c r="J17" s="112">
        <v>64.900000000000006</v>
      </c>
      <c r="K17" s="112">
        <v>62</v>
      </c>
      <c r="L17" s="112">
        <v>60.9</v>
      </c>
      <c r="M17" s="143">
        <f t="shared" si="0"/>
        <v>6.0606060606060608E-2</v>
      </c>
      <c r="N17" s="143">
        <f t="shared" si="1"/>
        <v>6.1633281972265128E-2</v>
      </c>
      <c r="O17" s="13">
        <v>1538.1</v>
      </c>
      <c r="P17" s="13">
        <v>67.599999999999994</v>
      </c>
      <c r="Q17" s="13">
        <v>69.599999999999994</v>
      </c>
      <c r="R17" s="13">
        <v>63.5</v>
      </c>
      <c r="S17" s="13">
        <v>65.5</v>
      </c>
      <c r="T17" s="143">
        <f t="shared" si="2"/>
        <v>6.0650887573964418E-2</v>
      </c>
      <c r="U17" s="143">
        <f t="shared" si="3"/>
        <v>5.8908045977011415E-2</v>
      </c>
      <c r="V17" s="112">
        <f t="shared" si="4"/>
        <v>2969.1109833544706</v>
      </c>
      <c r="W17" s="144">
        <f t="shared" si="8"/>
        <v>0.31487500000000002</v>
      </c>
      <c r="X17" s="140">
        <f t="shared" si="9"/>
        <v>496.28900079053432</v>
      </c>
      <c r="Y17" s="63">
        <f t="shared" si="10"/>
        <v>2.9691109833544704</v>
      </c>
      <c r="Z17" s="140">
        <f t="shared" si="5"/>
        <v>12988.23702254799</v>
      </c>
      <c r="AA17" s="140">
        <f t="shared" si="11"/>
        <v>15370.6947012402</v>
      </c>
      <c r="AB17" s="140">
        <f t="shared" si="12"/>
        <v>244.88245997398562</v>
      </c>
      <c r="AC17" s="140"/>
      <c r="AD17" s="140"/>
    </row>
    <row r="18" spans="1:30" x14ac:dyDescent="0.3">
      <c r="A18" s="141">
        <f t="shared" si="6"/>
        <v>43387</v>
      </c>
      <c r="B18" s="13">
        <v>2018</v>
      </c>
      <c r="C18" s="13">
        <v>287</v>
      </c>
      <c r="D18" s="49" t="s">
        <v>64</v>
      </c>
      <c r="E18" s="49">
        <v>1</v>
      </c>
      <c r="F18" s="96">
        <v>3</v>
      </c>
      <c r="G18" s="13">
        <v>20</v>
      </c>
      <c r="H18" s="142">
        <v>1536.5</v>
      </c>
      <c r="I18" s="142">
        <v>58.2</v>
      </c>
      <c r="J18" s="112">
        <v>57.6</v>
      </c>
      <c r="K18" s="112">
        <v>54.2</v>
      </c>
      <c r="L18" s="112">
        <v>53.6</v>
      </c>
      <c r="M18" s="143">
        <f t="shared" si="0"/>
        <v>6.8728522336769751E-2</v>
      </c>
      <c r="N18" s="143">
        <f t="shared" si="1"/>
        <v>6.9444444444444448E-2</v>
      </c>
      <c r="O18" s="13">
        <v>1412.5</v>
      </c>
      <c r="P18" s="13">
        <v>57.4</v>
      </c>
      <c r="Q18" s="13">
        <v>60.9</v>
      </c>
      <c r="R18" s="13">
        <v>53.3</v>
      </c>
      <c r="S18" s="13">
        <v>56.6</v>
      </c>
      <c r="T18" s="143">
        <f t="shared" si="2"/>
        <v>7.1428571428571452E-2</v>
      </c>
      <c r="U18" s="143">
        <f t="shared" si="3"/>
        <v>7.0607553366174011E-2</v>
      </c>
      <c r="V18" s="112">
        <f t="shared" si="4"/>
        <v>2742.5356051340432</v>
      </c>
      <c r="W18" s="144">
        <f t="shared" si="8"/>
        <v>0.27212500000000001</v>
      </c>
      <c r="X18" s="140">
        <f t="shared" si="9"/>
        <v>503.91099772789028</v>
      </c>
      <c r="Y18" s="63">
        <f t="shared" si="10"/>
        <v>2.742535605134043</v>
      </c>
      <c r="Z18" s="140">
        <f t="shared" si="5"/>
        <v>11997.093635756968</v>
      </c>
      <c r="AA18" s="140">
        <f t="shared" si="11"/>
        <v>14197.743947641358</v>
      </c>
      <c r="AB18" s="140">
        <f t="shared" si="12"/>
        <v>226.19527168792538</v>
      </c>
      <c r="AC18" s="140"/>
      <c r="AD18" s="140"/>
    </row>
    <row r="19" spans="1:30" x14ac:dyDescent="0.3">
      <c r="A19" s="141">
        <f t="shared" si="6"/>
        <v>43387</v>
      </c>
      <c r="B19" s="13">
        <v>2018</v>
      </c>
      <c r="C19" s="13">
        <v>287</v>
      </c>
      <c r="D19" s="49" t="s">
        <v>64</v>
      </c>
      <c r="E19" s="49">
        <v>2</v>
      </c>
      <c r="F19" s="96">
        <v>3</v>
      </c>
      <c r="G19" s="13">
        <v>20</v>
      </c>
      <c r="H19" s="142">
        <v>1831.7</v>
      </c>
      <c r="I19" s="142">
        <v>65.400000000000006</v>
      </c>
      <c r="J19" s="112">
        <v>62.1</v>
      </c>
      <c r="K19" s="112">
        <v>61.1</v>
      </c>
      <c r="L19" s="112">
        <v>57.8</v>
      </c>
      <c r="M19" s="143">
        <f t="shared" si="0"/>
        <v>6.5749235474006171E-2</v>
      </c>
      <c r="N19" s="143">
        <f t="shared" si="1"/>
        <v>6.924315619967801E-2</v>
      </c>
      <c r="O19" s="13">
        <v>1548.3</v>
      </c>
      <c r="P19" s="13">
        <v>65.7</v>
      </c>
      <c r="Q19" s="13">
        <v>66.5</v>
      </c>
      <c r="R19" s="13">
        <v>62.8</v>
      </c>
      <c r="S19" s="13">
        <v>63.6</v>
      </c>
      <c r="T19" s="143">
        <f t="shared" si="2"/>
        <v>4.4140030441400392E-2</v>
      </c>
      <c r="U19" s="143">
        <f t="shared" si="3"/>
        <v>4.3609022556390958E-2</v>
      </c>
      <c r="V19" s="112">
        <f t="shared" si="4"/>
        <v>3188.4362887074162</v>
      </c>
      <c r="W19" s="144">
        <f t="shared" si="8"/>
        <v>0.30662499999999998</v>
      </c>
      <c r="X19" s="140">
        <f t="shared" si="9"/>
        <v>519.92438462412008</v>
      </c>
      <c r="Y19" s="63">
        <f t="shared" si="10"/>
        <v>3.188436288707416</v>
      </c>
      <c r="Z19" s="140">
        <f t="shared" si="5"/>
        <v>13947.665304931828</v>
      </c>
      <c r="AA19" s="140">
        <f t="shared" si="11"/>
        <v>16506.112786901544</v>
      </c>
      <c r="AB19" s="140">
        <f t="shared" si="12"/>
        <v>262.97168621392063</v>
      </c>
      <c r="AC19" s="140"/>
      <c r="AD19" s="140"/>
    </row>
    <row r="20" spans="1:30" x14ac:dyDescent="0.3">
      <c r="A20" s="141">
        <f t="shared" si="6"/>
        <v>43387</v>
      </c>
      <c r="B20" s="13">
        <v>2018</v>
      </c>
      <c r="C20" s="13">
        <v>287</v>
      </c>
      <c r="D20" s="49" t="s">
        <v>64</v>
      </c>
      <c r="E20" s="49">
        <v>3</v>
      </c>
      <c r="F20" s="96">
        <v>3</v>
      </c>
      <c r="G20" s="13">
        <v>22</v>
      </c>
      <c r="H20" s="142">
        <v>1708.1</v>
      </c>
      <c r="I20" s="142">
        <v>63.4</v>
      </c>
      <c r="J20" s="112">
        <v>61.9</v>
      </c>
      <c r="K20" s="112">
        <v>60.8</v>
      </c>
      <c r="L20" s="112">
        <v>59.2</v>
      </c>
      <c r="M20" s="143">
        <f t="shared" si="0"/>
        <v>4.1009463722397499E-2</v>
      </c>
      <c r="N20" s="143">
        <f t="shared" si="1"/>
        <v>4.3618739903069401E-2</v>
      </c>
      <c r="O20" s="13">
        <v>1513.8</v>
      </c>
      <c r="P20" s="13">
        <v>62.1</v>
      </c>
      <c r="Q20" s="13">
        <v>63.1</v>
      </c>
      <c r="R20" s="13">
        <v>59.3</v>
      </c>
      <c r="S20" s="13">
        <v>60.4</v>
      </c>
      <c r="T20" s="143">
        <f t="shared" si="2"/>
        <v>4.5088566827697331E-2</v>
      </c>
      <c r="U20" s="143">
        <f t="shared" si="3"/>
        <v>4.2789223454833644E-2</v>
      </c>
      <c r="V20" s="112">
        <f t="shared" si="4"/>
        <v>3083.1085832288222</v>
      </c>
      <c r="W20" s="144">
        <f t="shared" si="8"/>
        <v>0.29962500000000003</v>
      </c>
      <c r="X20" s="140">
        <f t="shared" si="9"/>
        <v>467.72231702185638</v>
      </c>
      <c r="Y20" s="63">
        <f t="shared" si="10"/>
        <v>3.0831085832288223</v>
      </c>
      <c r="Z20" s="140">
        <f t="shared" si="5"/>
        <v>13486.914187352679</v>
      </c>
      <c r="AA20" s="140">
        <f t="shared" si="11"/>
        <v>15960.845192133322</v>
      </c>
      <c r="AB20" s="140">
        <f t="shared" si="12"/>
        <v>254.28460521034259</v>
      </c>
      <c r="AC20" s="140"/>
      <c r="AD20" s="140"/>
    </row>
    <row r="21" spans="1:30" x14ac:dyDescent="0.3">
      <c r="A21" s="141">
        <f t="shared" si="6"/>
        <v>43387</v>
      </c>
      <c r="B21" s="13">
        <v>2018</v>
      </c>
      <c r="C21" s="13">
        <v>287</v>
      </c>
      <c r="D21" s="49" t="s">
        <v>64</v>
      </c>
      <c r="E21" s="49">
        <v>4</v>
      </c>
      <c r="F21" s="96">
        <v>3</v>
      </c>
      <c r="G21" s="13">
        <v>20</v>
      </c>
      <c r="H21" s="142">
        <v>1729.8</v>
      </c>
      <c r="I21" s="142">
        <v>61.5</v>
      </c>
      <c r="J21" s="112">
        <v>58</v>
      </c>
      <c r="K21" s="112">
        <v>57.2</v>
      </c>
      <c r="L21" s="112">
        <v>54.3</v>
      </c>
      <c r="M21" s="143">
        <f t="shared" si="0"/>
        <v>6.9918699186991826E-2</v>
      </c>
      <c r="N21" s="143">
        <f t="shared" si="1"/>
        <v>6.3793103448275906E-2</v>
      </c>
      <c r="O21" s="13">
        <v>1574.4</v>
      </c>
      <c r="P21" s="13">
        <v>68</v>
      </c>
      <c r="Q21" s="13">
        <v>67.900000000000006</v>
      </c>
      <c r="R21" s="13">
        <v>63.6</v>
      </c>
      <c r="S21" s="13">
        <v>63.4</v>
      </c>
      <c r="T21" s="143">
        <f t="shared" si="2"/>
        <v>6.4705882352941155E-2</v>
      </c>
      <c r="U21" s="143">
        <f t="shared" si="3"/>
        <v>6.6273932253313794E-2</v>
      </c>
      <c r="V21" s="112">
        <f t="shared" si="4"/>
        <v>3085.4453518427131</v>
      </c>
      <c r="W21" s="144">
        <f t="shared" si="8"/>
        <v>0.29812499999999997</v>
      </c>
      <c r="X21" s="140">
        <f t="shared" si="9"/>
        <v>517.47511142016151</v>
      </c>
      <c r="Y21" s="63">
        <f t="shared" si="10"/>
        <v>3.0854453518427132</v>
      </c>
      <c r="Z21" s="140">
        <f t="shared" si="5"/>
        <v>13497.136272277836</v>
      </c>
      <c r="AA21" s="140">
        <f t="shared" si="11"/>
        <v>15972.942334056585</v>
      </c>
      <c r="AB21" s="140">
        <f t="shared" si="12"/>
        <v>254.4773341617923</v>
      </c>
      <c r="AC21" s="140"/>
      <c r="AD21" s="140"/>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603BBC-3609-459D-AB95-CF48A38AEA15}">
  <sheetPr codeName="Sheet3"/>
  <dimension ref="A1:H12"/>
  <sheetViews>
    <sheetView workbookViewId="0">
      <selection activeCell="C10" sqref="C10"/>
    </sheetView>
  </sheetViews>
  <sheetFormatPr defaultRowHeight="14.4" x14ac:dyDescent="0.3"/>
  <cols>
    <col min="1" max="1" width="25.44140625" style="13" customWidth="1"/>
    <col min="2" max="2" width="22.77734375" style="13" customWidth="1"/>
    <col min="3" max="3" width="91.109375" style="13" customWidth="1"/>
    <col min="4" max="4" width="17.88671875" style="13" customWidth="1"/>
    <col min="5" max="5" width="10.5546875" style="13" customWidth="1"/>
    <col min="6" max="6" width="12.21875" style="13" customWidth="1"/>
    <col min="7" max="7" width="11.44140625" style="13" customWidth="1"/>
    <col min="8" max="8" width="11.88671875" style="13" customWidth="1"/>
    <col min="9" max="16384" width="8.88671875" style="13"/>
  </cols>
  <sheetData>
    <row r="1" spans="1:8" ht="27.6" x14ac:dyDescent="0.3">
      <c r="A1" s="19" t="s">
        <v>25</v>
      </c>
      <c r="B1" s="19" t="s">
        <v>26</v>
      </c>
      <c r="C1" s="19" t="s">
        <v>27</v>
      </c>
      <c r="D1" s="19" t="s">
        <v>28</v>
      </c>
      <c r="E1" s="19" t="s">
        <v>29</v>
      </c>
      <c r="F1" s="19" t="s">
        <v>30</v>
      </c>
      <c r="G1" s="19" t="s">
        <v>31</v>
      </c>
      <c r="H1" s="19" t="s">
        <v>32</v>
      </c>
    </row>
    <row r="2" spans="1:8" ht="27.6" x14ac:dyDescent="0.3">
      <c r="A2" s="20" t="s">
        <v>78</v>
      </c>
      <c r="B2" s="21" t="s">
        <v>3</v>
      </c>
      <c r="C2" s="22" t="s">
        <v>33</v>
      </c>
      <c r="D2" s="23" t="s">
        <v>34</v>
      </c>
      <c r="E2" s="24">
        <v>10</v>
      </c>
      <c r="F2" s="24"/>
      <c r="G2" s="24" t="s">
        <v>35</v>
      </c>
      <c r="H2" s="24" t="s">
        <v>36</v>
      </c>
    </row>
    <row r="3" spans="1:8" x14ac:dyDescent="0.3">
      <c r="A3" s="20" t="s">
        <v>78</v>
      </c>
      <c r="B3" s="22" t="s">
        <v>0</v>
      </c>
      <c r="C3" s="22" t="s">
        <v>0</v>
      </c>
      <c r="D3" s="22" t="s">
        <v>37</v>
      </c>
      <c r="E3" s="24">
        <v>4</v>
      </c>
      <c r="F3" s="24"/>
      <c r="G3" s="24" t="s">
        <v>35</v>
      </c>
      <c r="H3" s="24" t="s">
        <v>36</v>
      </c>
    </row>
    <row r="4" spans="1:8" x14ac:dyDescent="0.3">
      <c r="A4" s="20" t="s">
        <v>78</v>
      </c>
      <c r="B4" s="25" t="s">
        <v>1</v>
      </c>
      <c r="C4" s="22" t="s">
        <v>38</v>
      </c>
      <c r="D4" s="22" t="s">
        <v>39</v>
      </c>
      <c r="E4" s="24">
        <v>3</v>
      </c>
      <c r="F4" s="24" t="s">
        <v>40</v>
      </c>
      <c r="G4" s="24" t="s">
        <v>35</v>
      </c>
      <c r="H4" s="24" t="s">
        <v>36</v>
      </c>
    </row>
    <row r="5" spans="1:8" ht="26.4" x14ac:dyDescent="0.3">
      <c r="A5" s="20" t="s">
        <v>78</v>
      </c>
      <c r="B5" s="26" t="s">
        <v>92</v>
      </c>
      <c r="C5" s="27" t="s">
        <v>93</v>
      </c>
      <c r="D5" s="25" t="s">
        <v>44</v>
      </c>
      <c r="E5" s="20" t="s">
        <v>41</v>
      </c>
      <c r="F5" s="20"/>
      <c r="G5" s="20" t="s">
        <v>35</v>
      </c>
      <c r="H5" s="20" t="s">
        <v>36</v>
      </c>
    </row>
    <row r="6" spans="1:8" x14ac:dyDescent="0.3">
      <c r="A6" s="20" t="s">
        <v>78</v>
      </c>
      <c r="B6" s="26" t="s">
        <v>95</v>
      </c>
      <c r="C6" s="27" t="s">
        <v>96</v>
      </c>
      <c r="D6" s="25" t="s">
        <v>39</v>
      </c>
      <c r="E6" s="20"/>
      <c r="F6" s="24"/>
      <c r="G6" s="24" t="s">
        <v>35</v>
      </c>
      <c r="H6" s="24" t="s">
        <v>36</v>
      </c>
    </row>
    <row r="7" spans="1:8" ht="27.6" x14ac:dyDescent="0.3">
      <c r="A7" s="20" t="s">
        <v>78</v>
      </c>
      <c r="B7" s="28" t="s">
        <v>97</v>
      </c>
      <c r="C7" s="29" t="s">
        <v>98</v>
      </c>
      <c r="D7" s="22" t="s">
        <v>39</v>
      </c>
      <c r="E7" s="24"/>
      <c r="F7" s="24"/>
      <c r="G7" s="24" t="s">
        <v>35</v>
      </c>
      <c r="H7" s="24" t="s">
        <v>43</v>
      </c>
    </row>
    <row r="8" spans="1:8" x14ac:dyDescent="0.3">
      <c r="A8" s="20" t="s">
        <v>78</v>
      </c>
      <c r="B8" s="25" t="s">
        <v>76</v>
      </c>
      <c r="C8" s="28" t="s">
        <v>104</v>
      </c>
      <c r="D8" s="22" t="s">
        <v>42</v>
      </c>
      <c r="E8" s="24"/>
      <c r="F8" s="24"/>
      <c r="G8" s="24" t="s">
        <v>35</v>
      </c>
      <c r="H8" s="24" t="s">
        <v>43</v>
      </c>
    </row>
    <row r="9" spans="1:8" x14ac:dyDescent="0.3">
      <c r="A9" s="20" t="s">
        <v>78</v>
      </c>
      <c r="B9" s="25" t="s">
        <v>77</v>
      </c>
      <c r="C9" s="28" t="s">
        <v>105</v>
      </c>
      <c r="D9" s="22" t="s">
        <v>42</v>
      </c>
      <c r="E9" s="24"/>
      <c r="F9" s="24"/>
      <c r="G9" s="24" t="s">
        <v>35</v>
      </c>
      <c r="H9" s="24" t="s">
        <v>43</v>
      </c>
    </row>
    <row r="10" spans="1:8" ht="69" x14ac:dyDescent="0.3">
      <c r="A10" s="20" t="s">
        <v>78</v>
      </c>
      <c r="B10" s="26" t="s">
        <v>51</v>
      </c>
      <c r="C10" s="29" t="s">
        <v>244</v>
      </c>
      <c r="D10" s="25" t="s">
        <v>94</v>
      </c>
      <c r="E10" s="20"/>
      <c r="F10" s="20"/>
      <c r="G10" s="20" t="s">
        <v>35</v>
      </c>
      <c r="H10" s="24" t="s">
        <v>43</v>
      </c>
    </row>
    <row r="11" spans="1:8" ht="15" x14ac:dyDescent="0.3">
      <c r="A11" s="20" t="s">
        <v>78</v>
      </c>
      <c r="B11" s="30" t="s">
        <v>103</v>
      </c>
      <c r="C11" s="22" t="s">
        <v>74</v>
      </c>
      <c r="D11" s="25" t="s">
        <v>42</v>
      </c>
      <c r="E11" s="20"/>
      <c r="F11" s="20"/>
      <c r="G11" s="20" t="s">
        <v>35</v>
      </c>
      <c r="H11" s="20" t="s">
        <v>43</v>
      </c>
    </row>
    <row r="12" spans="1:8" ht="15.6" x14ac:dyDescent="0.3">
      <c r="A12" s="11"/>
      <c r="B12" s="31"/>
      <c r="C12" s="9"/>
      <c r="D12" s="9"/>
      <c r="E12" s="12"/>
      <c r="F12" s="12"/>
      <c r="G12" s="12"/>
      <c r="H12" s="12"/>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ADB8E1-A04E-418C-91D3-705CA2756F10}">
  <sheetPr codeName="Sheet1"/>
  <dimension ref="A1:O281"/>
  <sheetViews>
    <sheetView zoomScale="110" zoomScaleNormal="110" workbookViewId="0">
      <selection activeCell="D2" sqref="D2"/>
    </sheetView>
  </sheetViews>
  <sheetFormatPr defaultRowHeight="14.4" x14ac:dyDescent="0.3"/>
  <cols>
    <col min="1" max="1" width="10.109375" style="10" bestFit="1" customWidth="1"/>
    <col min="2" max="2" width="9.5546875" style="10" customWidth="1"/>
    <col min="3" max="6" width="9.5546875" style="33" customWidth="1"/>
    <col min="7" max="8" width="9.5546875" style="34" customWidth="1"/>
    <col min="9" max="10" width="9.5546875" style="33" customWidth="1"/>
    <col min="11" max="16" width="9.5546875" style="10" customWidth="1"/>
    <col min="17" max="17" width="8.88671875" style="10"/>
    <col min="18" max="18" width="3" style="10" bestFit="1" customWidth="1"/>
    <col min="19" max="16384" width="8.88671875" style="10"/>
  </cols>
  <sheetData>
    <row r="1" spans="1:15" ht="28.8" x14ac:dyDescent="0.3">
      <c r="A1" s="1" t="s">
        <v>3</v>
      </c>
      <c r="B1" s="1" t="s">
        <v>0</v>
      </c>
      <c r="C1" s="1" t="s">
        <v>1</v>
      </c>
      <c r="D1" s="2" t="s">
        <v>92</v>
      </c>
      <c r="E1" s="2" t="s">
        <v>95</v>
      </c>
      <c r="F1" s="5" t="s">
        <v>97</v>
      </c>
      <c r="G1" s="5" t="s">
        <v>101</v>
      </c>
      <c r="H1" s="5" t="s">
        <v>102</v>
      </c>
      <c r="I1" s="2" t="s">
        <v>100</v>
      </c>
      <c r="J1" s="2" t="s">
        <v>103</v>
      </c>
      <c r="K1" s="2"/>
      <c r="L1" s="1"/>
      <c r="M1" s="2"/>
      <c r="N1" s="2"/>
      <c r="O1" s="2"/>
    </row>
    <row r="2" spans="1:15" x14ac:dyDescent="0.3">
      <c r="A2" s="32">
        <f t="shared" ref="A2:A21" si="0">DATE(B2,1,C2)</f>
        <v>43269</v>
      </c>
      <c r="B2" s="10">
        <v>2018</v>
      </c>
      <c r="C2" s="33">
        <v>169</v>
      </c>
      <c r="D2" s="3" t="s">
        <v>63</v>
      </c>
      <c r="E2" s="3">
        <v>1</v>
      </c>
      <c r="F2" s="6">
        <v>1</v>
      </c>
      <c r="G2" s="34">
        <v>36.83</v>
      </c>
      <c r="H2" s="34">
        <v>38.1</v>
      </c>
      <c r="I2" s="33" t="s">
        <v>53</v>
      </c>
      <c r="J2" s="33">
        <v>0</v>
      </c>
    </row>
    <row r="3" spans="1:15" x14ac:dyDescent="0.3">
      <c r="A3" s="32">
        <f t="shared" si="0"/>
        <v>43269</v>
      </c>
      <c r="B3" s="10">
        <v>2018</v>
      </c>
      <c r="C3" s="33">
        <v>169</v>
      </c>
      <c r="D3" s="3" t="s">
        <v>63</v>
      </c>
      <c r="E3" s="3">
        <v>1</v>
      </c>
      <c r="F3" s="6">
        <v>2</v>
      </c>
      <c r="G3" s="34">
        <v>38.1</v>
      </c>
      <c r="H3" s="34">
        <v>40.64</v>
      </c>
      <c r="I3" s="33" t="s">
        <v>53</v>
      </c>
      <c r="J3" s="33">
        <v>0</v>
      </c>
    </row>
    <row r="4" spans="1:15" x14ac:dyDescent="0.3">
      <c r="A4" s="32">
        <f t="shared" si="0"/>
        <v>43269</v>
      </c>
      <c r="B4" s="10">
        <v>2018</v>
      </c>
      <c r="C4" s="33">
        <v>169</v>
      </c>
      <c r="D4" s="3" t="s">
        <v>63</v>
      </c>
      <c r="E4" s="3">
        <v>1</v>
      </c>
      <c r="F4" s="6">
        <v>3</v>
      </c>
      <c r="G4" s="34">
        <v>40.64</v>
      </c>
      <c r="H4" s="34">
        <v>39.369999999999997</v>
      </c>
      <c r="I4" s="33" t="s">
        <v>53</v>
      </c>
      <c r="J4" s="33">
        <v>0</v>
      </c>
    </row>
    <row r="5" spans="1:15" x14ac:dyDescent="0.3">
      <c r="A5" s="32">
        <f t="shared" si="0"/>
        <v>43269</v>
      </c>
      <c r="B5" s="10">
        <v>2018</v>
      </c>
      <c r="C5" s="33">
        <v>169</v>
      </c>
      <c r="D5" s="3" t="s">
        <v>63</v>
      </c>
      <c r="E5" s="3">
        <v>1</v>
      </c>
      <c r="F5" s="6">
        <v>4</v>
      </c>
      <c r="G5" s="34">
        <v>36.83</v>
      </c>
      <c r="H5" s="34">
        <v>33.020000000000003</v>
      </c>
      <c r="I5" s="33" t="s">
        <v>53</v>
      </c>
      <c r="J5" s="33">
        <v>0</v>
      </c>
    </row>
    <row r="6" spans="1:15" x14ac:dyDescent="0.3">
      <c r="A6" s="32">
        <f t="shared" si="0"/>
        <v>43269</v>
      </c>
      <c r="B6" s="10">
        <v>2018</v>
      </c>
      <c r="C6" s="33">
        <v>169</v>
      </c>
      <c r="D6" s="3" t="s">
        <v>63</v>
      </c>
      <c r="E6" s="3">
        <v>1</v>
      </c>
      <c r="F6" s="6">
        <v>5</v>
      </c>
      <c r="G6" s="34">
        <v>38.1</v>
      </c>
      <c r="H6" s="34">
        <v>31.75</v>
      </c>
      <c r="I6" s="33" t="s">
        <v>53</v>
      </c>
      <c r="J6" s="33">
        <v>1</v>
      </c>
    </row>
    <row r="7" spans="1:15" x14ac:dyDescent="0.3">
      <c r="A7" s="32">
        <f t="shared" si="0"/>
        <v>43269</v>
      </c>
      <c r="B7" s="10">
        <v>2018</v>
      </c>
      <c r="C7" s="33">
        <v>169</v>
      </c>
      <c r="D7" s="3" t="s">
        <v>63</v>
      </c>
      <c r="E7" s="3">
        <v>2</v>
      </c>
      <c r="F7" s="6">
        <v>1</v>
      </c>
      <c r="G7" s="34">
        <v>38.1</v>
      </c>
      <c r="H7" s="34">
        <v>35.56</v>
      </c>
      <c r="I7" s="33" t="s">
        <v>53</v>
      </c>
      <c r="J7" s="33">
        <v>0</v>
      </c>
    </row>
    <row r="8" spans="1:15" x14ac:dyDescent="0.3">
      <c r="A8" s="32">
        <f t="shared" si="0"/>
        <v>43269</v>
      </c>
      <c r="B8" s="10">
        <v>2018</v>
      </c>
      <c r="C8" s="33">
        <v>169</v>
      </c>
      <c r="D8" s="3" t="s">
        <v>63</v>
      </c>
      <c r="E8" s="3">
        <v>2</v>
      </c>
      <c r="F8" s="6">
        <v>2</v>
      </c>
      <c r="G8" s="34">
        <v>38.1</v>
      </c>
      <c r="H8" s="34">
        <v>38.1</v>
      </c>
      <c r="I8" s="33" t="s">
        <v>53</v>
      </c>
      <c r="J8" s="33">
        <v>0</v>
      </c>
    </row>
    <row r="9" spans="1:15" x14ac:dyDescent="0.3">
      <c r="A9" s="32">
        <f t="shared" si="0"/>
        <v>43269</v>
      </c>
      <c r="B9" s="10">
        <v>2018</v>
      </c>
      <c r="C9" s="33">
        <v>169</v>
      </c>
      <c r="D9" s="3" t="s">
        <v>63</v>
      </c>
      <c r="E9" s="3">
        <v>2</v>
      </c>
      <c r="F9" s="6">
        <v>3</v>
      </c>
      <c r="G9" s="34">
        <v>33.020000000000003</v>
      </c>
      <c r="H9" s="34">
        <v>36.83</v>
      </c>
      <c r="I9" s="33" t="s">
        <v>53</v>
      </c>
      <c r="J9" s="33">
        <v>1</v>
      </c>
    </row>
    <row r="10" spans="1:15" x14ac:dyDescent="0.3">
      <c r="A10" s="32">
        <f t="shared" si="0"/>
        <v>43269</v>
      </c>
      <c r="B10" s="10">
        <v>2018</v>
      </c>
      <c r="C10" s="33">
        <v>169</v>
      </c>
      <c r="D10" s="3" t="s">
        <v>63</v>
      </c>
      <c r="E10" s="3">
        <v>2</v>
      </c>
      <c r="F10" s="6">
        <v>4</v>
      </c>
      <c r="G10" s="34">
        <v>38.1</v>
      </c>
      <c r="H10" s="34">
        <v>33.020000000000003</v>
      </c>
      <c r="I10" s="33" t="s">
        <v>53</v>
      </c>
      <c r="J10" s="33">
        <v>0</v>
      </c>
    </row>
    <row r="11" spans="1:15" x14ac:dyDescent="0.3">
      <c r="A11" s="32">
        <f t="shared" si="0"/>
        <v>43269</v>
      </c>
      <c r="B11" s="10">
        <v>2018</v>
      </c>
      <c r="C11" s="33">
        <v>169</v>
      </c>
      <c r="D11" s="3" t="s">
        <v>63</v>
      </c>
      <c r="E11" s="3">
        <v>2</v>
      </c>
      <c r="F11" s="6">
        <v>5</v>
      </c>
      <c r="G11" s="34">
        <v>25.4</v>
      </c>
      <c r="H11" s="34">
        <v>27.94</v>
      </c>
      <c r="I11" s="33" t="s">
        <v>53</v>
      </c>
      <c r="J11" s="33">
        <v>0</v>
      </c>
    </row>
    <row r="12" spans="1:15" x14ac:dyDescent="0.3">
      <c r="A12" s="32">
        <f t="shared" si="0"/>
        <v>43269</v>
      </c>
      <c r="B12" s="10">
        <v>2018</v>
      </c>
      <c r="C12" s="33">
        <v>169</v>
      </c>
      <c r="D12" s="3" t="s">
        <v>63</v>
      </c>
      <c r="E12" s="3">
        <v>3</v>
      </c>
      <c r="F12" s="6">
        <v>1</v>
      </c>
      <c r="G12" s="34">
        <v>38.1</v>
      </c>
      <c r="H12" s="34">
        <v>43.18</v>
      </c>
      <c r="I12" s="33" t="s">
        <v>53</v>
      </c>
      <c r="J12" s="33">
        <v>0</v>
      </c>
    </row>
    <row r="13" spans="1:15" x14ac:dyDescent="0.3">
      <c r="A13" s="32">
        <f t="shared" si="0"/>
        <v>43269</v>
      </c>
      <c r="B13" s="10">
        <v>2018</v>
      </c>
      <c r="C13" s="33">
        <v>169</v>
      </c>
      <c r="D13" s="3" t="s">
        <v>63</v>
      </c>
      <c r="E13" s="3">
        <v>3</v>
      </c>
      <c r="F13" s="6">
        <v>2</v>
      </c>
      <c r="G13" s="34">
        <v>38.1</v>
      </c>
      <c r="H13" s="34">
        <v>43.18</v>
      </c>
      <c r="I13" s="33" t="s">
        <v>53</v>
      </c>
      <c r="J13" s="33">
        <v>0</v>
      </c>
    </row>
    <row r="14" spans="1:15" x14ac:dyDescent="0.3">
      <c r="A14" s="32">
        <f t="shared" si="0"/>
        <v>43269</v>
      </c>
      <c r="B14" s="10">
        <v>2018</v>
      </c>
      <c r="C14" s="33">
        <v>169</v>
      </c>
      <c r="D14" s="3" t="s">
        <v>63</v>
      </c>
      <c r="E14" s="3">
        <v>3</v>
      </c>
      <c r="F14" s="6">
        <v>3</v>
      </c>
      <c r="G14" s="34">
        <v>33.020000000000003</v>
      </c>
      <c r="H14" s="34">
        <v>38.1</v>
      </c>
      <c r="I14" s="33" t="s">
        <v>53</v>
      </c>
      <c r="J14" s="33">
        <v>0</v>
      </c>
    </row>
    <row r="15" spans="1:15" x14ac:dyDescent="0.3">
      <c r="A15" s="32">
        <f t="shared" si="0"/>
        <v>43269</v>
      </c>
      <c r="B15" s="10">
        <v>2018</v>
      </c>
      <c r="C15" s="33">
        <v>169</v>
      </c>
      <c r="D15" s="3" t="s">
        <v>63</v>
      </c>
      <c r="E15" s="3">
        <v>3</v>
      </c>
      <c r="F15" s="6">
        <v>4</v>
      </c>
      <c r="G15" s="34">
        <v>35.56</v>
      </c>
      <c r="H15" s="34">
        <v>39.369999999999997</v>
      </c>
      <c r="I15" s="33" t="s">
        <v>53</v>
      </c>
      <c r="J15" s="33">
        <v>0</v>
      </c>
    </row>
    <row r="16" spans="1:15" x14ac:dyDescent="0.3">
      <c r="A16" s="32">
        <f t="shared" si="0"/>
        <v>43269</v>
      </c>
      <c r="B16" s="10">
        <v>2018</v>
      </c>
      <c r="C16" s="33">
        <v>169</v>
      </c>
      <c r="D16" s="3" t="s">
        <v>63</v>
      </c>
      <c r="E16" s="3">
        <v>3</v>
      </c>
      <c r="F16" s="6">
        <v>5</v>
      </c>
      <c r="G16" s="34">
        <v>36.83</v>
      </c>
      <c r="H16" s="34">
        <v>35.56</v>
      </c>
      <c r="I16" s="33" t="s">
        <v>53</v>
      </c>
      <c r="J16" s="33">
        <v>0</v>
      </c>
    </row>
    <row r="17" spans="1:10" x14ac:dyDescent="0.3">
      <c r="A17" s="32">
        <f t="shared" si="0"/>
        <v>43269</v>
      </c>
      <c r="B17" s="10">
        <v>2018</v>
      </c>
      <c r="C17" s="33">
        <v>169</v>
      </c>
      <c r="D17" s="3" t="s">
        <v>63</v>
      </c>
      <c r="E17" s="3">
        <v>4</v>
      </c>
      <c r="F17" s="6">
        <v>1</v>
      </c>
      <c r="G17" s="34">
        <v>40.64</v>
      </c>
      <c r="H17" s="34">
        <v>45.72</v>
      </c>
      <c r="I17" s="33" t="s">
        <v>53</v>
      </c>
      <c r="J17" s="33">
        <v>0</v>
      </c>
    </row>
    <row r="18" spans="1:10" x14ac:dyDescent="0.3">
      <c r="A18" s="32">
        <f t="shared" si="0"/>
        <v>43269</v>
      </c>
      <c r="B18" s="10">
        <v>2018</v>
      </c>
      <c r="C18" s="33">
        <v>169</v>
      </c>
      <c r="D18" s="3" t="s">
        <v>63</v>
      </c>
      <c r="E18" s="3">
        <v>4</v>
      </c>
      <c r="F18" s="6">
        <v>2</v>
      </c>
      <c r="G18" s="34">
        <v>38.1</v>
      </c>
      <c r="H18" s="34">
        <v>45.72</v>
      </c>
      <c r="I18" s="33" t="s">
        <v>53</v>
      </c>
      <c r="J18" s="33">
        <v>1</v>
      </c>
    </row>
    <row r="19" spans="1:10" x14ac:dyDescent="0.3">
      <c r="A19" s="32">
        <f t="shared" si="0"/>
        <v>43269</v>
      </c>
      <c r="B19" s="10">
        <v>2018</v>
      </c>
      <c r="C19" s="33">
        <v>169</v>
      </c>
      <c r="D19" s="3" t="s">
        <v>63</v>
      </c>
      <c r="E19" s="3">
        <v>4</v>
      </c>
      <c r="F19" s="6">
        <v>3</v>
      </c>
      <c r="G19" s="34">
        <v>39.369999999999997</v>
      </c>
      <c r="H19" s="34">
        <v>41.910000000000004</v>
      </c>
      <c r="I19" s="33" t="s">
        <v>53</v>
      </c>
      <c r="J19" s="33">
        <v>1</v>
      </c>
    </row>
    <row r="20" spans="1:10" x14ac:dyDescent="0.3">
      <c r="A20" s="32">
        <f t="shared" si="0"/>
        <v>43269</v>
      </c>
      <c r="B20" s="10">
        <v>2018</v>
      </c>
      <c r="C20" s="33">
        <v>169</v>
      </c>
      <c r="D20" s="3" t="s">
        <v>63</v>
      </c>
      <c r="E20" s="3">
        <v>4</v>
      </c>
      <c r="F20" s="6">
        <v>4</v>
      </c>
      <c r="G20" s="34">
        <v>38.1</v>
      </c>
      <c r="H20" s="34">
        <v>40.64</v>
      </c>
      <c r="I20" s="33" t="s">
        <v>53</v>
      </c>
      <c r="J20" s="33">
        <v>0</v>
      </c>
    </row>
    <row r="21" spans="1:10" x14ac:dyDescent="0.3">
      <c r="A21" s="32">
        <f t="shared" si="0"/>
        <v>43269</v>
      </c>
      <c r="B21" s="10">
        <v>2018</v>
      </c>
      <c r="C21" s="33">
        <v>169</v>
      </c>
      <c r="D21" s="3" t="s">
        <v>63</v>
      </c>
      <c r="E21" s="3">
        <v>4</v>
      </c>
      <c r="F21" s="6">
        <v>5</v>
      </c>
      <c r="G21" s="34">
        <v>36.83</v>
      </c>
      <c r="H21" s="34">
        <v>39.369999999999997</v>
      </c>
      <c r="I21" s="33" t="s">
        <v>53</v>
      </c>
      <c r="J21" s="33">
        <v>0</v>
      </c>
    </row>
    <row r="22" spans="1:10" x14ac:dyDescent="0.3">
      <c r="A22" s="32">
        <f t="shared" ref="A22:A41" si="1">DATE(B22,1,C22)</f>
        <v>43269</v>
      </c>
      <c r="B22" s="10">
        <v>2018</v>
      </c>
      <c r="C22" s="33">
        <v>169</v>
      </c>
      <c r="D22" s="3" t="s">
        <v>64</v>
      </c>
      <c r="E22" s="3">
        <v>1</v>
      </c>
      <c r="F22" s="34">
        <v>1</v>
      </c>
      <c r="G22" s="34">
        <v>38.1</v>
      </c>
      <c r="H22" s="34">
        <v>43.18</v>
      </c>
      <c r="I22" s="33" t="s">
        <v>53</v>
      </c>
      <c r="J22" s="33">
        <v>0</v>
      </c>
    </row>
    <row r="23" spans="1:10" x14ac:dyDescent="0.3">
      <c r="A23" s="32">
        <f t="shared" si="1"/>
        <v>43269</v>
      </c>
      <c r="B23" s="10">
        <v>2018</v>
      </c>
      <c r="C23" s="33">
        <v>169</v>
      </c>
      <c r="D23" s="3" t="s">
        <v>64</v>
      </c>
      <c r="E23" s="3">
        <v>1</v>
      </c>
      <c r="F23" s="34">
        <v>2</v>
      </c>
      <c r="G23" s="34">
        <v>38.1</v>
      </c>
      <c r="H23" s="34">
        <v>40.64</v>
      </c>
      <c r="I23" s="33" t="s">
        <v>46</v>
      </c>
      <c r="J23" s="33">
        <v>0</v>
      </c>
    </row>
    <row r="24" spans="1:10" x14ac:dyDescent="0.3">
      <c r="A24" s="32">
        <f t="shared" si="1"/>
        <v>43269</v>
      </c>
      <c r="B24" s="10">
        <v>2018</v>
      </c>
      <c r="C24" s="33">
        <v>169</v>
      </c>
      <c r="D24" s="3" t="s">
        <v>64</v>
      </c>
      <c r="E24" s="3">
        <v>1</v>
      </c>
      <c r="F24" s="34">
        <v>3</v>
      </c>
      <c r="G24" s="34">
        <v>33.020000000000003</v>
      </c>
      <c r="H24" s="34">
        <v>35.56</v>
      </c>
      <c r="I24" s="33" t="s">
        <v>53</v>
      </c>
      <c r="J24" s="33">
        <v>0</v>
      </c>
    </row>
    <row r="25" spans="1:10" x14ac:dyDescent="0.3">
      <c r="A25" s="32">
        <f t="shared" si="1"/>
        <v>43269</v>
      </c>
      <c r="B25" s="10">
        <v>2018</v>
      </c>
      <c r="C25" s="33">
        <v>169</v>
      </c>
      <c r="D25" s="3" t="s">
        <v>64</v>
      </c>
      <c r="E25" s="3">
        <v>1</v>
      </c>
      <c r="F25" s="34">
        <v>4</v>
      </c>
      <c r="G25" s="34">
        <v>33.020000000000003</v>
      </c>
      <c r="H25" s="34">
        <v>34.29</v>
      </c>
      <c r="I25" s="33" t="s">
        <v>53</v>
      </c>
      <c r="J25" s="33">
        <v>0</v>
      </c>
    </row>
    <row r="26" spans="1:10" x14ac:dyDescent="0.3">
      <c r="A26" s="32">
        <f t="shared" si="1"/>
        <v>43269</v>
      </c>
      <c r="B26" s="10">
        <v>2018</v>
      </c>
      <c r="C26" s="33">
        <v>169</v>
      </c>
      <c r="D26" s="3" t="s">
        <v>64</v>
      </c>
      <c r="E26" s="3">
        <v>1</v>
      </c>
      <c r="F26" s="34">
        <v>5</v>
      </c>
      <c r="G26" s="34">
        <v>30.48</v>
      </c>
      <c r="H26" s="34">
        <v>38.1</v>
      </c>
      <c r="I26" s="33" t="s">
        <v>53</v>
      </c>
      <c r="J26" s="33">
        <v>0</v>
      </c>
    </row>
    <row r="27" spans="1:10" x14ac:dyDescent="0.3">
      <c r="A27" s="32">
        <f t="shared" si="1"/>
        <v>43269</v>
      </c>
      <c r="B27" s="10">
        <v>2018</v>
      </c>
      <c r="C27" s="33">
        <v>169</v>
      </c>
      <c r="D27" s="3" t="s">
        <v>64</v>
      </c>
      <c r="E27" s="3">
        <v>2</v>
      </c>
      <c r="F27" s="34">
        <v>1</v>
      </c>
      <c r="G27" s="34">
        <v>35.56</v>
      </c>
      <c r="H27" s="34">
        <v>38.1</v>
      </c>
      <c r="I27" s="33" t="s">
        <v>46</v>
      </c>
      <c r="J27" s="33">
        <v>0</v>
      </c>
    </row>
    <row r="28" spans="1:10" x14ac:dyDescent="0.3">
      <c r="A28" s="32">
        <f t="shared" si="1"/>
        <v>43269</v>
      </c>
      <c r="B28" s="10">
        <v>2018</v>
      </c>
      <c r="C28" s="33">
        <v>169</v>
      </c>
      <c r="D28" s="3" t="s">
        <v>64</v>
      </c>
      <c r="E28" s="3">
        <v>2</v>
      </c>
      <c r="F28" s="34">
        <v>2</v>
      </c>
      <c r="G28" s="34">
        <v>33.020000000000003</v>
      </c>
      <c r="H28" s="34">
        <v>35.56</v>
      </c>
      <c r="I28" s="33" t="s">
        <v>53</v>
      </c>
      <c r="J28" s="33">
        <v>0</v>
      </c>
    </row>
    <row r="29" spans="1:10" x14ac:dyDescent="0.3">
      <c r="A29" s="32">
        <f t="shared" si="1"/>
        <v>43269</v>
      </c>
      <c r="B29" s="10">
        <v>2018</v>
      </c>
      <c r="C29" s="33">
        <v>169</v>
      </c>
      <c r="D29" s="3" t="s">
        <v>64</v>
      </c>
      <c r="E29" s="3">
        <v>2</v>
      </c>
      <c r="F29" s="34">
        <v>3</v>
      </c>
      <c r="G29" s="34">
        <v>31.75</v>
      </c>
      <c r="H29" s="34">
        <v>33.020000000000003</v>
      </c>
      <c r="I29" s="33" t="s">
        <v>53</v>
      </c>
      <c r="J29" s="33">
        <v>0</v>
      </c>
    </row>
    <row r="30" spans="1:10" x14ac:dyDescent="0.3">
      <c r="A30" s="32">
        <f t="shared" si="1"/>
        <v>43269</v>
      </c>
      <c r="B30" s="10">
        <v>2018</v>
      </c>
      <c r="C30" s="33">
        <v>169</v>
      </c>
      <c r="D30" s="3" t="s">
        <v>64</v>
      </c>
      <c r="E30" s="3">
        <v>2</v>
      </c>
      <c r="F30" s="34">
        <v>4</v>
      </c>
      <c r="G30" s="34">
        <v>40.64</v>
      </c>
      <c r="H30" s="34">
        <v>33.020000000000003</v>
      </c>
      <c r="I30" s="33" t="s">
        <v>53</v>
      </c>
      <c r="J30" s="33">
        <v>0</v>
      </c>
    </row>
    <row r="31" spans="1:10" x14ac:dyDescent="0.3">
      <c r="A31" s="32">
        <f t="shared" si="1"/>
        <v>43269</v>
      </c>
      <c r="B31" s="10">
        <v>2018</v>
      </c>
      <c r="C31" s="33">
        <v>169</v>
      </c>
      <c r="D31" s="3" t="s">
        <v>64</v>
      </c>
      <c r="E31" s="3">
        <v>2</v>
      </c>
      <c r="F31" s="34">
        <v>5</v>
      </c>
      <c r="G31" s="34">
        <v>38.1</v>
      </c>
      <c r="H31" s="34">
        <v>35.56</v>
      </c>
      <c r="I31" s="33" t="s">
        <v>53</v>
      </c>
      <c r="J31" s="33">
        <v>0</v>
      </c>
    </row>
    <row r="32" spans="1:10" x14ac:dyDescent="0.3">
      <c r="A32" s="32">
        <f t="shared" si="1"/>
        <v>43269</v>
      </c>
      <c r="B32" s="10">
        <v>2018</v>
      </c>
      <c r="C32" s="33">
        <v>169</v>
      </c>
      <c r="D32" s="3" t="s">
        <v>64</v>
      </c>
      <c r="E32" s="3">
        <v>3</v>
      </c>
      <c r="F32" s="34">
        <v>1</v>
      </c>
      <c r="G32" s="34">
        <v>38.1</v>
      </c>
      <c r="H32" s="34">
        <v>40.64</v>
      </c>
      <c r="I32" s="33" t="s">
        <v>53</v>
      </c>
      <c r="J32" s="33">
        <v>1</v>
      </c>
    </row>
    <row r="33" spans="1:10" x14ac:dyDescent="0.3">
      <c r="A33" s="32">
        <f t="shared" si="1"/>
        <v>43269</v>
      </c>
      <c r="B33" s="10">
        <v>2018</v>
      </c>
      <c r="C33" s="33">
        <v>169</v>
      </c>
      <c r="D33" s="3" t="s">
        <v>64</v>
      </c>
      <c r="E33" s="3">
        <v>3</v>
      </c>
      <c r="F33" s="34">
        <v>2</v>
      </c>
      <c r="G33" s="34">
        <v>38.1</v>
      </c>
      <c r="H33" s="34">
        <v>40.64</v>
      </c>
      <c r="I33" s="33" t="s">
        <v>53</v>
      </c>
      <c r="J33" s="33">
        <v>0</v>
      </c>
    </row>
    <row r="34" spans="1:10" x14ac:dyDescent="0.3">
      <c r="A34" s="32">
        <f t="shared" si="1"/>
        <v>43269</v>
      </c>
      <c r="B34" s="10">
        <v>2018</v>
      </c>
      <c r="C34" s="33">
        <v>169</v>
      </c>
      <c r="D34" s="3" t="s">
        <v>64</v>
      </c>
      <c r="E34" s="3">
        <v>3</v>
      </c>
      <c r="F34" s="34">
        <v>3</v>
      </c>
      <c r="G34" s="34">
        <v>40.64</v>
      </c>
      <c r="H34" s="34">
        <v>38.1</v>
      </c>
      <c r="I34" s="33" t="s">
        <v>53</v>
      </c>
      <c r="J34" s="33">
        <v>0</v>
      </c>
    </row>
    <row r="35" spans="1:10" x14ac:dyDescent="0.3">
      <c r="A35" s="32">
        <f t="shared" si="1"/>
        <v>43269</v>
      </c>
      <c r="B35" s="10">
        <v>2018</v>
      </c>
      <c r="C35" s="33">
        <v>169</v>
      </c>
      <c r="D35" s="3" t="s">
        <v>64</v>
      </c>
      <c r="E35" s="3">
        <v>3</v>
      </c>
      <c r="F35" s="34">
        <v>4</v>
      </c>
      <c r="G35" s="34">
        <v>35.56</v>
      </c>
      <c r="H35" s="34">
        <v>35.56</v>
      </c>
      <c r="I35" s="33" t="s">
        <v>53</v>
      </c>
      <c r="J35" s="33">
        <v>0</v>
      </c>
    </row>
    <row r="36" spans="1:10" x14ac:dyDescent="0.3">
      <c r="A36" s="32">
        <f t="shared" si="1"/>
        <v>43269</v>
      </c>
      <c r="B36" s="10">
        <v>2018</v>
      </c>
      <c r="C36" s="33">
        <v>169</v>
      </c>
      <c r="D36" s="3" t="s">
        <v>64</v>
      </c>
      <c r="E36" s="3">
        <v>3</v>
      </c>
      <c r="F36" s="34">
        <v>5</v>
      </c>
      <c r="G36" s="34">
        <v>36.83</v>
      </c>
      <c r="H36" s="34">
        <v>27.94</v>
      </c>
      <c r="I36" s="33" t="s">
        <v>53</v>
      </c>
      <c r="J36" s="33">
        <v>0</v>
      </c>
    </row>
    <row r="37" spans="1:10" x14ac:dyDescent="0.3">
      <c r="A37" s="32">
        <f t="shared" si="1"/>
        <v>43269</v>
      </c>
      <c r="B37" s="10">
        <v>2018</v>
      </c>
      <c r="C37" s="33">
        <v>169</v>
      </c>
      <c r="D37" s="3" t="s">
        <v>64</v>
      </c>
      <c r="E37" s="3">
        <v>4</v>
      </c>
      <c r="F37" s="34">
        <v>1</v>
      </c>
      <c r="G37" s="34">
        <v>38.1</v>
      </c>
      <c r="H37" s="34">
        <v>35.56</v>
      </c>
      <c r="I37" s="33" t="s">
        <v>53</v>
      </c>
      <c r="J37" s="33">
        <v>0</v>
      </c>
    </row>
    <row r="38" spans="1:10" x14ac:dyDescent="0.3">
      <c r="A38" s="32">
        <f t="shared" si="1"/>
        <v>43269</v>
      </c>
      <c r="B38" s="10">
        <v>2018</v>
      </c>
      <c r="C38" s="33">
        <v>169</v>
      </c>
      <c r="D38" s="3" t="s">
        <v>64</v>
      </c>
      <c r="E38" s="3">
        <v>4</v>
      </c>
      <c r="F38" s="34">
        <v>2</v>
      </c>
      <c r="G38" s="34">
        <v>39.369999999999997</v>
      </c>
      <c r="H38" s="34">
        <v>35.56</v>
      </c>
      <c r="I38" s="33" t="s">
        <v>53</v>
      </c>
      <c r="J38" s="33">
        <v>0</v>
      </c>
    </row>
    <row r="39" spans="1:10" x14ac:dyDescent="0.3">
      <c r="A39" s="32">
        <f t="shared" si="1"/>
        <v>43269</v>
      </c>
      <c r="B39" s="10">
        <v>2018</v>
      </c>
      <c r="C39" s="33">
        <v>169</v>
      </c>
      <c r="D39" s="3" t="s">
        <v>64</v>
      </c>
      <c r="E39" s="3">
        <v>4</v>
      </c>
      <c r="F39" s="34">
        <v>3</v>
      </c>
      <c r="G39" s="34">
        <v>35.56</v>
      </c>
      <c r="H39" s="34">
        <v>40.64</v>
      </c>
      <c r="I39" s="33" t="s">
        <v>53</v>
      </c>
      <c r="J39" s="33">
        <v>0</v>
      </c>
    </row>
    <row r="40" spans="1:10" x14ac:dyDescent="0.3">
      <c r="A40" s="32">
        <f t="shared" si="1"/>
        <v>43269</v>
      </c>
      <c r="B40" s="10">
        <v>2018</v>
      </c>
      <c r="C40" s="33">
        <v>169</v>
      </c>
      <c r="D40" s="3" t="s">
        <v>64</v>
      </c>
      <c r="E40" s="3">
        <v>4</v>
      </c>
      <c r="F40" s="34">
        <v>4</v>
      </c>
      <c r="G40" s="34">
        <v>35.56</v>
      </c>
      <c r="H40" s="34">
        <v>45.72</v>
      </c>
      <c r="I40" s="33" t="s">
        <v>53</v>
      </c>
      <c r="J40" s="33">
        <v>0</v>
      </c>
    </row>
    <row r="41" spans="1:10" x14ac:dyDescent="0.3">
      <c r="A41" s="32">
        <f t="shared" si="1"/>
        <v>43269</v>
      </c>
      <c r="B41" s="10">
        <v>2018</v>
      </c>
      <c r="C41" s="33">
        <v>169</v>
      </c>
      <c r="D41" s="3" t="s">
        <v>64</v>
      </c>
      <c r="E41" s="3">
        <v>4</v>
      </c>
      <c r="F41" s="34">
        <v>5</v>
      </c>
      <c r="G41" s="34">
        <v>36.83</v>
      </c>
      <c r="H41" s="34">
        <v>40.64</v>
      </c>
      <c r="I41" s="33" t="s">
        <v>53</v>
      </c>
      <c r="J41" s="33">
        <v>0</v>
      </c>
    </row>
    <row r="42" spans="1:10" x14ac:dyDescent="0.3">
      <c r="A42" s="32">
        <f t="shared" ref="A42" si="2">DATE(B42,1,C42)</f>
        <v>43283</v>
      </c>
      <c r="B42" s="10">
        <v>2018</v>
      </c>
      <c r="C42" s="33">
        <v>183</v>
      </c>
      <c r="D42" s="3" t="s">
        <v>63</v>
      </c>
      <c r="E42" s="3">
        <v>1</v>
      </c>
      <c r="F42" s="33">
        <v>1</v>
      </c>
      <c r="G42" s="34">
        <v>83.820000000000007</v>
      </c>
      <c r="H42" s="34">
        <v>68.58</v>
      </c>
      <c r="I42" s="33" t="s">
        <v>54</v>
      </c>
      <c r="J42" s="33">
        <v>0</v>
      </c>
    </row>
    <row r="43" spans="1:10" x14ac:dyDescent="0.3">
      <c r="A43" s="32">
        <f t="shared" ref="A43:A81" si="3">DATE(B43,1,C43)</f>
        <v>43283</v>
      </c>
      <c r="B43" s="10">
        <v>2018</v>
      </c>
      <c r="C43" s="33">
        <v>183</v>
      </c>
      <c r="D43" s="3" t="s">
        <v>63</v>
      </c>
      <c r="E43" s="3">
        <v>1</v>
      </c>
      <c r="F43" s="33">
        <v>2</v>
      </c>
      <c r="G43" s="34">
        <v>86.36</v>
      </c>
      <c r="H43" s="34">
        <v>71.12</v>
      </c>
      <c r="I43" s="33" t="s">
        <v>54</v>
      </c>
      <c r="J43" s="33">
        <v>0</v>
      </c>
    </row>
    <row r="44" spans="1:10" x14ac:dyDescent="0.3">
      <c r="A44" s="32">
        <f t="shared" si="3"/>
        <v>43283</v>
      </c>
      <c r="B44" s="10">
        <v>2018</v>
      </c>
      <c r="C44" s="33">
        <v>183</v>
      </c>
      <c r="D44" s="3" t="s">
        <v>63</v>
      </c>
      <c r="E44" s="3">
        <v>1</v>
      </c>
      <c r="F44" s="33">
        <v>3</v>
      </c>
      <c r="G44" s="34">
        <v>86.36</v>
      </c>
      <c r="H44" s="34">
        <v>58.42</v>
      </c>
      <c r="I44" s="33" t="s">
        <v>54</v>
      </c>
      <c r="J44" s="33">
        <v>1</v>
      </c>
    </row>
    <row r="45" spans="1:10" x14ac:dyDescent="0.3">
      <c r="A45" s="32">
        <f t="shared" si="3"/>
        <v>43283</v>
      </c>
      <c r="B45" s="10">
        <v>2018</v>
      </c>
      <c r="C45" s="33">
        <v>183</v>
      </c>
      <c r="D45" s="3" t="s">
        <v>63</v>
      </c>
      <c r="E45" s="3">
        <v>1</v>
      </c>
      <c r="F45" s="33">
        <v>4</v>
      </c>
      <c r="G45" s="34">
        <v>83.820000000000007</v>
      </c>
      <c r="H45" s="34">
        <v>55.88</v>
      </c>
      <c r="I45" s="33" t="s">
        <v>54</v>
      </c>
      <c r="J45" s="33">
        <v>0</v>
      </c>
    </row>
    <row r="46" spans="1:10" x14ac:dyDescent="0.3">
      <c r="A46" s="32">
        <f t="shared" si="3"/>
        <v>43283</v>
      </c>
      <c r="B46" s="10">
        <v>2018</v>
      </c>
      <c r="C46" s="33">
        <v>183</v>
      </c>
      <c r="D46" s="3" t="s">
        <v>63</v>
      </c>
      <c r="E46" s="3">
        <v>1</v>
      </c>
      <c r="F46" s="33">
        <v>5</v>
      </c>
      <c r="G46" s="34">
        <v>81.28</v>
      </c>
      <c r="H46" s="34">
        <v>50.8</v>
      </c>
      <c r="I46" s="33" t="s">
        <v>54</v>
      </c>
      <c r="J46" s="33">
        <v>0</v>
      </c>
    </row>
    <row r="47" spans="1:10" x14ac:dyDescent="0.3">
      <c r="A47" s="32">
        <f t="shared" si="3"/>
        <v>43283</v>
      </c>
      <c r="B47" s="10">
        <v>2018</v>
      </c>
      <c r="C47" s="33">
        <v>183</v>
      </c>
      <c r="D47" s="3" t="s">
        <v>63</v>
      </c>
      <c r="E47" s="3">
        <v>2</v>
      </c>
      <c r="F47" s="33">
        <v>1</v>
      </c>
      <c r="G47" s="34">
        <v>76.2</v>
      </c>
      <c r="H47" s="34">
        <v>58.42</v>
      </c>
      <c r="I47" s="33" t="s">
        <v>54</v>
      </c>
      <c r="J47" s="33">
        <v>0</v>
      </c>
    </row>
    <row r="48" spans="1:10" x14ac:dyDescent="0.3">
      <c r="A48" s="32">
        <f t="shared" si="3"/>
        <v>43283</v>
      </c>
      <c r="B48" s="10">
        <v>2018</v>
      </c>
      <c r="C48" s="33">
        <v>183</v>
      </c>
      <c r="D48" s="3" t="s">
        <v>63</v>
      </c>
      <c r="E48" s="3">
        <v>2</v>
      </c>
      <c r="F48" s="33">
        <v>2</v>
      </c>
      <c r="G48" s="34">
        <v>71.12</v>
      </c>
      <c r="H48" s="34">
        <v>60.96</v>
      </c>
      <c r="I48" s="33" t="s">
        <v>47</v>
      </c>
      <c r="J48" s="33">
        <v>0</v>
      </c>
    </row>
    <row r="49" spans="1:10" x14ac:dyDescent="0.3">
      <c r="A49" s="32">
        <f t="shared" si="3"/>
        <v>43283</v>
      </c>
      <c r="B49" s="10">
        <v>2018</v>
      </c>
      <c r="C49" s="33">
        <v>183</v>
      </c>
      <c r="D49" s="3" t="s">
        <v>63</v>
      </c>
      <c r="E49" s="3">
        <v>2</v>
      </c>
      <c r="F49" s="33">
        <v>3</v>
      </c>
      <c r="G49" s="34">
        <v>60.96</v>
      </c>
      <c r="H49" s="34">
        <v>66.040000000000006</v>
      </c>
      <c r="I49" s="33" t="s">
        <v>59</v>
      </c>
      <c r="J49" s="33">
        <v>0</v>
      </c>
    </row>
    <row r="50" spans="1:10" x14ac:dyDescent="0.3">
      <c r="A50" s="32">
        <f t="shared" si="3"/>
        <v>43283</v>
      </c>
      <c r="B50" s="10">
        <v>2018</v>
      </c>
      <c r="C50" s="33">
        <v>183</v>
      </c>
      <c r="D50" s="3" t="s">
        <v>63</v>
      </c>
      <c r="E50" s="3">
        <v>2</v>
      </c>
      <c r="F50" s="33">
        <v>4</v>
      </c>
      <c r="G50" s="34">
        <v>58.42</v>
      </c>
      <c r="H50" s="34">
        <v>50.8</v>
      </c>
      <c r="I50" s="33" t="s">
        <v>59</v>
      </c>
      <c r="J50" s="33">
        <v>0</v>
      </c>
    </row>
    <row r="51" spans="1:10" x14ac:dyDescent="0.3">
      <c r="A51" s="32">
        <f t="shared" si="3"/>
        <v>43283</v>
      </c>
      <c r="B51" s="10">
        <v>2018</v>
      </c>
      <c r="C51" s="33">
        <v>183</v>
      </c>
      <c r="D51" s="3" t="s">
        <v>63</v>
      </c>
      <c r="E51" s="3">
        <v>2</v>
      </c>
      <c r="F51" s="33">
        <v>5</v>
      </c>
      <c r="G51" s="34">
        <v>63.5</v>
      </c>
      <c r="H51" s="34">
        <v>53.34</v>
      </c>
      <c r="I51" s="33" t="s">
        <v>59</v>
      </c>
      <c r="J51" s="33">
        <v>0</v>
      </c>
    </row>
    <row r="52" spans="1:10" x14ac:dyDescent="0.3">
      <c r="A52" s="32">
        <f t="shared" si="3"/>
        <v>43283</v>
      </c>
      <c r="B52" s="10">
        <v>2018</v>
      </c>
      <c r="C52" s="33">
        <v>183</v>
      </c>
      <c r="D52" s="3" t="s">
        <v>63</v>
      </c>
      <c r="E52" s="3">
        <v>3</v>
      </c>
      <c r="F52" s="33">
        <v>1</v>
      </c>
      <c r="G52" s="34">
        <v>83.820000000000007</v>
      </c>
      <c r="H52" s="34">
        <v>66.040000000000006</v>
      </c>
      <c r="I52" s="33" t="s">
        <v>54</v>
      </c>
      <c r="J52" s="33">
        <v>0</v>
      </c>
    </row>
    <row r="53" spans="1:10" x14ac:dyDescent="0.3">
      <c r="A53" s="32">
        <f t="shared" si="3"/>
        <v>43283</v>
      </c>
      <c r="B53" s="10">
        <v>2018</v>
      </c>
      <c r="C53" s="33">
        <v>183</v>
      </c>
      <c r="D53" s="3" t="s">
        <v>63</v>
      </c>
      <c r="E53" s="3">
        <v>3</v>
      </c>
      <c r="F53" s="33">
        <v>2</v>
      </c>
      <c r="G53" s="34">
        <v>78.739999999999995</v>
      </c>
      <c r="H53" s="34">
        <v>63.5</v>
      </c>
      <c r="I53" s="33" t="s">
        <v>54</v>
      </c>
      <c r="J53" s="33">
        <v>0</v>
      </c>
    </row>
    <row r="54" spans="1:10" x14ac:dyDescent="0.3">
      <c r="A54" s="32">
        <f t="shared" si="3"/>
        <v>43283</v>
      </c>
      <c r="B54" s="10">
        <v>2018</v>
      </c>
      <c r="C54" s="33">
        <v>183</v>
      </c>
      <c r="D54" s="3" t="s">
        <v>63</v>
      </c>
      <c r="E54" s="3">
        <v>3</v>
      </c>
      <c r="F54" s="33">
        <v>3</v>
      </c>
      <c r="G54" s="34">
        <v>80.010000000000005</v>
      </c>
      <c r="H54" s="34">
        <v>50.8</v>
      </c>
      <c r="I54" s="33" t="s">
        <v>54</v>
      </c>
      <c r="J54" s="33">
        <v>0</v>
      </c>
    </row>
    <row r="55" spans="1:10" x14ac:dyDescent="0.3">
      <c r="A55" s="32">
        <f t="shared" si="3"/>
        <v>43283</v>
      </c>
      <c r="B55" s="10">
        <v>2018</v>
      </c>
      <c r="C55" s="33">
        <v>183</v>
      </c>
      <c r="D55" s="3" t="s">
        <v>63</v>
      </c>
      <c r="E55" s="3">
        <v>3</v>
      </c>
      <c r="F55" s="33">
        <v>4</v>
      </c>
      <c r="G55" s="34">
        <v>78.739999999999995</v>
      </c>
      <c r="H55" s="34">
        <v>68.58</v>
      </c>
      <c r="I55" s="33" t="s">
        <v>54</v>
      </c>
      <c r="J55" s="33">
        <v>0</v>
      </c>
    </row>
    <row r="56" spans="1:10" x14ac:dyDescent="0.3">
      <c r="A56" s="32">
        <f t="shared" si="3"/>
        <v>43283</v>
      </c>
      <c r="B56" s="10">
        <v>2018</v>
      </c>
      <c r="C56" s="33">
        <v>183</v>
      </c>
      <c r="D56" s="3" t="s">
        <v>63</v>
      </c>
      <c r="E56" s="3">
        <v>3</v>
      </c>
      <c r="F56" s="33">
        <v>5</v>
      </c>
      <c r="G56" s="34">
        <v>76.2</v>
      </c>
      <c r="H56" s="34">
        <v>66.040000000000006</v>
      </c>
      <c r="I56" s="33" t="s">
        <v>54</v>
      </c>
      <c r="J56" s="33">
        <v>0</v>
      </c>
    </row>
    <row r="57" spans="1:10" x14ac:dyDescent="0.3">
      <c r="A57" s="32">
        <f t="shared" si="3"/>
        <v>43283</v>
      </c>
      <c r="B57" s="10">
        <v>2018</v>
      </c>
      <c r="C57" s="33">
        <v>183</v>
      </c>
      <c r="D57" s="3" t="s">
        <v>63</v>
      </c>
      <c r="E57" s="3">
        <v>4</v>
      </c>
      <c r="F57" s="33">
        <v>1</v>
      </c>
      <c r="G57" s="34">
        <v>71.12</v>
      </c>
      <c r="H57" s="34">
        <v>58.42</v>
      </c>
      <c r="I57" s="33" t="s">
        <v>47</v>
      </c>
      <c r="J57" s="33">
        <v>0</v>
      </c>
    </row>
    <row r="58" spans="1:10" x14ac:dyDescent="0.3">
      <c r="A58" s="32">
        <f t="shared" si="3"/>
        <v>43283</v>
      </c>
      <c r="B58" s="10">
        <v>2018</v>
      </c>
      <c r="C58" s="33">
        <v>183</v>
      </c>
      <c r="D58" s="3" t="s">
        <v>63</v>
      </c>
      <c r="E58" s="3">
        <v>4</v>
      </c>
      <c r="F58" s="33">
        <v>2</v>
      </c>
      <c r="G58" s="34">
        <v>73.66</v>
      </c>
      <c r="H58" s="34">
        <v>68.58</v>
      </c>
      <c r="I58" s="33" t="s">
        <v>54</v>
      </c>
      <c r="J58" s="33">
        <v>0</v>
      </c>
    </row>
    <row r="59" spans="1:10" x14ac:dyDescent="0.3">
      <c r="A59" s="32">
        <f t="shared" si="3"/>
        <v>43283</v>
      </c>
      <c r="B59" s="10">
        <v>2018</v>
      </c>
      <c r="C59" s="33">
        <v>183</v>
      </c>
      <c r="D59" s="3" t="s">
        <v>63</v>
      </c>
      <c r="E59" s="3">
        <v>4</v>
      </c>
      <c r="F59" s="33">
        <v>3</v>
      </c>
      <c r="G59" s="34">
        <v>78.739999999999995</v>
      </c>
      <c r="H59" s="34">
        <v>66.040000000000006</v>
      </c>
      <c r="I59" s="33" t="s">
        <v>54</v>
      </c>
      <c r="J59" s="33">
        <v>1</v>
      </c>
    </row>
    <row r="60" spans="1:10" x14ac:dyDescent="0.3">
      <c r="A60" s="32">
        <f t="shared" si="3"/>
        <v>43283</v>
      </c>
      <c r="B60" s="10">
        <v>2018</v>
      </c>
      <c r="C60" s="33">
        <v>183</v>
      </c>
      <c r="D60" s="3" t="s">
        <v>63</v>
      </c>
      <c r="E60" s="3">
        <v>4</v>
      </c>
      <c r="F60" s="33">
        <v>4</v>
      </c>
      <c r="G60" s="34">
        <v>83.820000000000007</v>
      </c>
      <c r="H60" s="34">
        <v>78.739999999999995</v>
      </c>
      <c r="I60" s="33" t="s">
        <v>54</v>
      </c>
      <c r="J60" s="33">
        <v>0</v>
      </c>
    </row>
    <row r="61" spans="1:10" x14ac:dyDescent="0.3">
      <c r="A61" s="32">
        <f t="shared" si="3"/>
        <v>43283</v>
      </c>
      <c r="B61" s="10">
        <v>2018</v>
      </c>
      <c r="C61" s="33">
        <v>183</v>
      </c>
      <c r="D61" s="3" t="s">
        <v>63</v>
      </c>
      <c r="E61" s="3">
        <v>4</v>
      </c>
      <c r="F61" s="33">
        <v>5</v>
      </c>
      <c r="G61" s="34">
        <v>91.44</v>
      </c>
      <c r="H61" s="34">
        <v>88.9</v>
      </c>
      <c r="I61" s="33" t="s">
        <v>54</v>
      </c>
      <c r="J61" s="33">
        <v>0</v>
      </c>
    </row>
    <row r="62" spans="1:10" x14ac:dyDescent="0.3">
      <c r="A62" s="32">
        <f t="shared" si="3"/>
        <v>43283</v>
      </c>
      <c r="B62" s="10">
        <v>2018</v>
      </c>
      <c r="C62" s="33">
        <v>183</v>
      </c>
      <c r="D62" s="3" t="s">
        <v>64</v>
      </c>
      <c r="E62" s="3">
        <v>1</v>
      </c>
      <c r="F62" s="33">
        <v>1</v>
      </c>
      <c r="G62" s="34">
        <v>74.930000000000007</v>
      </c>
      <c r="H62" s="34">
        <v>68.58</v>
      </c>
      <c r="I62" s="33" t="s">
        <v>54</v>
      </c>
      <c r="J62" s="33">
        <v>0</v>
      </c>
    </row>
    <row r="63" spans="1:10" x14ac:dyDescent="0.3">
      <c r="A63" s="32">
        <f t="shared" si="3"/>
        <v>43283</v>
      </c>
      <c r="B63" s="10">
        <v>2018</v>
      </c>
      <c r="C63" s="33">
        <v>183</v>
      </c>
      <c r="D63" s="3" t="s">
        <v>64</v>
      </c>
      <c r="E63" s="3">
        <v>1</v>
      </c>
      <c r="F63" s="33">
        <v>2</v>
      </c>
      <c r="G63" s="34">
        <v>91.44</v>
      </c>
      <c r="H63" s="34">
        <v>91.44</v>
      </c>
      <c r="I63" s="33" t="s">
        <v>55</v>
      </c>
      <c r="J63" s="33">
        <v>0</v>
      </c>
    </row>
    <row r="64" spans="1:10" x14ac:dyDescent="0.3">
      <c r="A64" s="32">
        <f t="shared" si="3"/>
        <v>43283</v>
      </c>
      <c r="B64" s="10">
        <v>2018</v>
      </c>
      <c r="C64" s="33">
        <v>183</v>
      </c>
      <c r="D64" s="3" t="s">
        <v>64</v>
      </c>
      <c r="E64" s="3">
        <v>1</v>
      </c>
      <c r="F64" s="33">
        <v>3</v>
      </c>
      <c r="G64" s="34">
        <v>88.9</v>
      </c>
      <c r="H64" s="34">
        <v>73.66</v>
      </c>
      <c r="I64" s="33" t="s">
        <v>55</v>
      </c>
      <c r="J64" s="33">
        <v>0</v>
      </c>
    </row>
    <row r="65" spans="1:10" x14ac:dyDescent="0.3">
      <c r="A65" s="32">
        <f t="shared" si="3"/>
        <v>43283</v>
      </c>
      <c r="B65" s="10">
        <v>2018</v>
      </c>
      <c r="C65" s="33">
        <v>183</v>
      </c>
      <c r="D65" s="3" t="s">
        <v>64</v>
      </c>
      <c r="E65" s="3">
        <v>1</v>
      </c>
      <c r="F65" s="33">
        <v>4</v>
      </c>
      <c r="G65" s="34">
        <v>73.66</v>
      </c>
      <c r="H65" s="34">
        <v>78.739999999999995</v>
      </c>
      <c r="I65" s="33" t="s">
        <v>47</v>
      </c>
      <c r="J65" s="33">
        <v>0</v>
      </c>
    </row>
    <row r="66" spans="1:10" x14ac:dyDescent="0.3">
      <c r="A66" s="32">
        <f t="shared" si="3"/>
        <v>43283</v>
      </c>
      <c r="B66" s="10">
        <v>2018</v>
      </c>
      <c r="C66" s="33">
        <v>183</v>
      </c>
      <c r="D66" s="3" t="s">
        <v>64</v>
      </c>
      <c r="E66" s="3">
        <v>1</v>
      </c>
      <c r="F66" s="33">
        <v>5</v>
      </c>
      <c r="G66" s="34">
        <v>78.739999999999995</v>
      </c>
      <c r="H66" s="34">
        <v>73.66</v>
      </c>
      <c r="I66" s="33" t="s">
        <v>54</v>
      </c>
      <c r="J66" s="33">
        <v>0</v>
      </c>
    </row>
    <row r="67" spans="1:10" x14ac:dyDescent="0.3">
      <c r="A67" s="32">
        <f t="shared" si="3"/>
        <v>43283</v>
      </c>
      <c r="B67" s="10">
        <v>2018</v>
      </c>
      <c r="C67" s="33">
        <v>183</v>
      </c>
      <c r="D67" s="3" t="s">
        <v>64</v>
      </c>
      <c r="E67" s="3">
        <v>2</v>
      </c>
      <c r="F67" s="33">
        <v>1</v>
      </c>
      <c r="G67" s="34">
        <v>92.710000000000008</v>
      </c>
      <c r="H67" s="34">
        <v>66.040000000000006</v>
      </c>
      <c r="I67" s="33" t="s">
        <v>55</v>
      </c>
      <c r="J67" s="33">
        <v>0</v>
      </c>
    </row>
    <row r="68" spans="1:10" x14ac:dyDescent="0.3">
      <c r="A68" s="32">
        <f t="shared" si="3"/>
        <v>43283</v>
      </c>
      <c r="B68" s="10">
        <v>2018</v>
      </c>
      <c r="C68" s="33">
        <v>183</v>
      </c>
      <c r="D68" s="3" t="s">
        <v>64</v>
      </c>
      <c r="E68" s="3">
        <v>2</v>
      </c>
      <c r="F68" s="33">
        <v>2</v>
      </c>
      <c r="G68" s="34">
        <v>76.2</v>
      </c>
      <c r="H68" s="34">
        <v>45.72</v>
      </c>
      <c r="I68" s="33" t="s">
        <v>54</v>
      </c>
      <c r="J68" s="33">
        <v>0</v>
      </c>
    </row>
    <row r="69" spans="1:10" x14ac:dyDescent="0.3">
      <c r="A69" s="32">
        <f t="shared" si="3"/>
        <v>43283</v>
      </c>
      <c r="B69" s="10">
        <v>2018</v>
      </c>
      <c r="C69" s="33">
        <v>183</v>
      </c>
      <c r="D69" s="3" t="s">
        <v>64</v>
      </c>
      <c r="E69" s="3">
        <v>2</v>
      </c>
      <c r="F69" s="33">
        <v>3</v>
      </c>
      <c r="G69" s="34">
        <v>81.28</v>
      </c>
      <c r="H69" s="34">
        <v>93.98</v>
      </c>
      <c r="I69" s="33" t="s">
        <v>54</v>
      </c>
      <c r="J69" s="33">
        <v>0</v>
      </c>
    </row>
    <row r="70" spans="1:10" x14ac:dyDescent="0.3">
      <c r="A70" s="32">
        <f t="shared" si="3"/>
        <v>43283</v>
      </c>
      <c r="B70" s="10">
        <v>2018</v>
      </c>
      <c r="C70" s="33">
        <v>183</v>
      </c>
      <c r="D70" s="3" t="s">
        <v>64</v>
      </c>
      <c r="E70" s="3">
        <v>2</v>
      </c>
      <c r="F70" s="33">
        <v>4</v>
      </c>
      <c r="G70" s="34">
        <v>77.47</v>
      </c>
      <c r="H70" s="34">
        <v>63.5</v>
      </c>
      <c r="I70" s="33" t="s">
        <v>54</v>
      </c>
      <c r="J70" s="33">
        <v>0</v>
      </c>
    </row>
    <row r="71" spans="1:10" x14ac:dyDescent="0.3">
      <c r="A71" s="32">
        <f t="shared" si="3"/>
        <v>43283</v>
      </c>
      <c r="B71" s="10">
        <v>2018</v>
      </c>
      <c r="C71" s="33">
        <v>183</v>
      </c>
      <c r="D71" s="3" t="s">
        <v>64</v>
      </c>
      <c r="E71" s="3">
        <v>2</v>
      </c>
      <c r="F71" s="33">
        <v>5</v>
      </c>
      <c r="G71" s="34">
        <v>87.63</v>
      </c>
      <c r="H71" s="34">
        <v>63.5</v>
      </c>
      <c r="I71" s="33" t="s">
        <v>55</v>
      </c>
      <c r="J71" s="33">
        <v>0</v>
      </c>
    </row>
    <row r="72" spans="1:10" x14ac:dyDescent="0.3">
      <c r="A72" s="32">
        <f t="shared" si="3"/>
        <v>43283</v>
      </c>
      <c r="B72" s="10">
        <v>2018</v>
      </c>
      <c r="C72" s="33">
        <v>183</v>
      </c>
      <c r="D72" s="3" t="s">
        <v>64</v>
      </c>
      <c r="E72" s="3">
        <v>3</v>
      </c>
      <c r="F72" s="33">
        <v>1</v>
      </c>
      <c r="G72" s="34">
        <v>83.820000000000007</v>
      </c>
      <c r="H72" s="34">
        <v>58.42</v>
      </c>
      <c r="I72" s="33" t="s">
        <v>54</v>
      </c>
      <c r="J72" s="33">
        <v>0</v>
      </c>
    </row>
    <row r="73" spans="1:10" x14ac:dyDescent="0.3">
      <c r="A73" s="32">
        <f t="shared" si="3"/>
        <v>43283</v>
      </c>
      <c r="B73" s="10">
        <v>2018</v>
      </c>
      <c r="C73" s="33">
        <v>183</v>
      </c>
      <c r="D73" s="3" t="s">
        <v>64</v>
      </c>
      <c r="E73" s="3">
        <v>3</v>
      </c>
      <c r="F73" s="33">
        <v>2</v>
      </c>
      <c r="G73" s="34">
        <v>83.820000000000007</v>
      </c>
      <c r="H73" s="34">
        <v>76.2</v>
      </c>
      <c r="I73" s="33" t="s">
        <v>54</v>
      </c>
      <c r="J73" s="33">
        <v>0</v>
      </c>
    </row>
    <row r="74" spans="1:10" x14ac:dyDescent="0.3">
      <c r="A74" s="32">
        <f t="shared" si="3"/>
        <v>43283</v>
      </c>
      <c r="B74" s="10">
        <v>2018</v>
      </c>
      <c r="C74" s="33">
        <v>183</v>
      </c>
      <c r="D74" s="3" t="s">
        <v>64</v>
      </c>
      <c r="E74" s="3">
        <v>3</v>
      </c>
      <c r="F74" s="33">
        <v>3</v>
      </c>
      <c r="G74" s="34">
        <v>91.44</v>
      </c>
      <c r="H74" s="34">
        <v>71.12</v>
      </c>
      <c r="I74" s="33" t="s">
        <v>55</v>
      </c>
      <c r="J74" s="33">
        <v>0</v>
      </c>
    </row>
    <row r="75" spans="1:10" x14ac:dyDescent="0.3">
      <c r="A75" s="32">
        <f t="shared" si="3"/>
        <v>43283</v>
      </c>
      <c r="B75" s="10">
        <v>2018</v>
      </c>
      <c r="C75" s="33">
        <v>183</v>
      </c>
      <c r="D75" s="3" t="s">
        <v>64</v>
      </c>
      <c r="E75" s="3">
        <v>3</v>
      </c>
      <c r="F75" s="33">
        <v>4</v>
      </c>
      <c r="G75" s="34">
        <v>87.63</v>
      </c>
      <c r="H75" s="34">
        <v>63.5</v>
      </c>
      <c r="I75" s="33" t="s">
        <v>55</v>
      </c>
      <c r="J75" s="33">
        <v>0</v>
      </c>
    </row>
    <row r="76" spans="1:10" x14ac:dyDescent="0.3">
      <c r="A76" s="32">
        <f t="shared" si="3"/>
        <v>43283</v>
      </c>
      <c r="B76" s="10">
        <v>2018</v>
      </c>
      <c r="C76" s="33">
        <v>183</v>
      </c>
      <c r="D76" s="3" t="s">
        <v>64</v>
      </c>
      <c r="E76" s="3">
        <v>3</v>
      </c>
      <c r="F76" s="33">
        <v>5</v>
      </c>
      <c r="G76" s="34">
        <v>81.28</v>
      </c>
      <c r="H76" s="34">
        <v>58.42</v>
      </c>
      <c r="I76" s="33" t="s">
        <v>54</v>
      </c>
      <c r="J76" s="33">
        <v>0</v>
      </c>
    </row>
    <row r="77" spans="1:10" x14ac:dyDescent="0.3">
      <c r="A77" s="32">
        <f t="shared" si="3"/>
        <v>43283</v>
      </c>
      <c r="B77" s="10">
        <v>2018</v>
      </c>
      <c r="C77" s="33">
        <v>183</v>
      </c>
      <c r="D77" s="3" t="s">
        <v>64</v>
      </c>
      <c r="E77" s="3">
        <v>4</v>
      </c>
      <c r="F77" s="33">
        <v>1</v>
      </c>
      <c r="G77" s="34">
        <v>83.820000000000007</v>
      </c>
      <c r="H77" s="34">
        <v>58.42</v>
      </c>
      <c r="I77" s="33" t="s">
        <v>54</v>
      </c>
      <c r="J77" s="33">
        <v>0</v>
      </c>
    </row>
    <row r="78" spans="1:10" x14ac:dyDescent="0.3">
      <c r="A78" s="32">
        <f t="shared" si="3"/>
        <v>43283</v>
      </c>
      <c r="B78" s="10">
        <v>2018</v>
      </c>
      <c r="C78" s="33">
        <v>183</v>
      </c>
      <c r="D78" s="3" t="s">
        <v>64</v>
      </c>
      <c r="E78" s="3">
        <v>4</v>
      </c>
      <c r="F78" s="33">
        <v>2</v>
      </c>
      <c r="G78" s="34">
        <v>86.36</v>
      </c>
      <c r="H78" s="34">
        <v>66.040000000000006</v>
      </c>
      <c r="I78" s="33" t="s">
        <v>54</v>
      </c>
      <c r="J78" s="33">
        <v>0</v>
      </c>
    </row>
    <row r="79" spans="1:10" x14ac:dyDescent="0.3">
      <c r="A79" s="32">
        <f t="shared" si="3"/>
        <v>43283</v>
      </c>
      <c r="B79" s="10">
        <v>2018</v>
      </c>
      <c r="C79" s="33">
        <v>183</v>
      </c>
      <c r="D79" s="3" t="s">
        <v>64</v>
      </c>
      <c r="E79" s="3">
        <v>4</v>
      </c>
      <c r="F79" s="33">
        <v>3</v>
      </c>
      <c r="G79" s="34">
        <v>91.44</v>
      </c>
      <c r="H79" s="34">
        <v>68.58</v>
      </c>
      <c r="I79" s="33" t="s">
        <v>55</v>
      </c>
      <c r="J79" s="33">
        <v>0</v>
      </c>
    </row>
    <row r="80" spans="1:10" x14ac:dyDescent="0.3">
      <c r="A80" s="32">
        <f t="shared" si="3"/>
        <v>43283</v>
      </c>
      <c r="B80" s="10">
        <v>2018</v>
      </c>
      <c r="C80" s="33">
        <v>183</v>
      </c>
      <c r="D80" s="3" t="s">
        <v>64</v>
      </c>
      <c r="E80" s="3">
        <v>4</v>
      </c>
      <c r="F80" s="33">
        <v>4</v>
      </c>
      <c r="G80" s="34">
        <v>90.17</v>
      </c>
      <c r="H80" s="34">
        <v>68.58</v>
      </c>
      <c r="I80" s="33" t="s">
        <v>55</v>
      </c>
      <c r="J80" s="33">
        <v>0</v>
      </c>
    </row>
    <row r="81" spans="1:10" x14ac:dyDescent="0.3">
      <c r="A81" s="32">
        <f t="shared" si="3"/>
        <v>43283</v>
      </c>
      <c r="B81" s="10">
        <v>2018</v>
      </c>
      <c r="C81" s="33">
        <v>183</v>
      </c>
      <c r="D81" s="3" t="s">
        <v>64</v>
      </c>
      <c r="E81" s="3">
        <v>4</v>
      </c>
      <c r="F81" s="33">
        <v>5</v>
      </c>
      <c r="G81" s="34">
        <v>81.28</v>
      </c>
      <c r="H81" s="34">
        <v>58.42</v>
      </c>
      <c r="I81" s="33" t="s">
        <v>54</v>
      </c>
      <c r="J81" s="33">
        <v>0</v>
      </c>
    </row>
    <row r="82" spans="1:10" x14ac:dyDescent="0.3">
      <c r="A82" s="32">
        <f t="shared" ref="A82" si="4">DATE(B82,1,C82)</f>
        <v>43297</v>
      </c>
      <c r="B82" s="10">
        <v>2018</v>
      </c>
      <c r="C82" s="33">
        <v>197</v>
      </c>
      <c r="D82" s="3" t="s">
        <v>63</v>
      </c>
      <c r="E82" s="3">
        <v>1</v>
      </c>
      <c r="F82" s="33">
        <v>1</v>
      </c>
      <c r="G82" s="34">
        <v>205.74</v>
      </c>
      <c r="H82" s="34">
        <v>81.28</v>
      </c>
      <c r="I82" s="33" t="s">
        <v>56</v>
      </c>
      <c r="J82" s="33">
        <v>1</v>
      </c>
    </row>
    <row r="83" spans="1:10" x14ac:dyDescent="0.3">
      <c r="A83" s="32">
        <f t="shared" ref="A83:A121" si="5">DATE(B83,1,C83)</f>
        <v>43297</v>
      </c>
      <c r="B83" s="10">
        <v>2018</v>
      </c>
      <c r="C83" s="33">
        <v>197</v>
      </c>
      <c r="D83" s="3" t="s">
        <v>63</v>
      </c>
      <c r="E83" s="3">
        <v>1</v>
      </c>
      <c r="F83" s="33">
        <v>2</v>
      </c>
      <c r="G83" s="34">
        <v>205.74</v>
      </c>
      <c r="H83" s="34">
        <v>91.44</v>
      </c>
      <c r="I83" s="33" t="s">
        <v>56</v>
      </c>
      <c r="J83" s="33">
        <v>0</v>
      </c>
    </row>
    <row r="84" spans="1:10" x14ac:dyDescent="0.3">
      <c r="A84" s="32">
        <f t="shared" si="5"/>
        <v>43297</v>
      </c>
      <c r="B84" s="10">
        <v>2018</v>
      </c>
      <c r="C84" s="33">
        <v>197</v>
      </c>
      <c r="D84" s="3" t="s">
        <v>63</v>
      </c>
      <c r="E84" s="3">
        <v>1</v>
      </c>
      <c r="F84" s="33">
        <v>3</v>
      </c>
      <c r="G84" s="34">
        <v>213.36</v>
      </c>
      <c r="H84" s="34">
        <v>88.9</v>
      </c>
      <c r="I84" s="33" t="s">
        <v>58</v>
      </c>
      <c r="J84" s="33">
        <v>0</v>
      </c>
    </row>
    <row r="85" spans="1:10" x14ac:dyDescent="0.3">
      <c r="A85" s="32">
        <f t="shared" si="5"/>
        <v>43297</v>
      </c>
      <c r="B85" s="10">
        <v>2018</v>
      </c>
      <c r="C85" s="33">
        <v>197</v>
      </c>
      <c r="D85" s="3" t="s">
        <v>63</v>
      </c>
      <c r="E85" s="3">
        <v>1</v>
      </c>
      <c r="F85" s="33">
        <v>4</v>
      </c>
      <c r="G85" s="34">
        <v>208.28</v>
      </c>
      <c r="H85" s="34">
        <v>76.2</v>
      </c>
      <c r="I85" s="33" t="s">
        <v>58</v>
      </c>
      <c r="J85" s="33">
        <v>0</v>
      </c>
    </row>
    <row r="86" spans="1:10" x14ac:dyDescent="0.3">
      <c r="A86" s="32">
        <f t="shared" si="5"/>
        <v>43297</v>
      </c>
      <c r="B86" s="10">
        <v>2018</v>
      </c>
      <c r="C86" s="33">
        <v>197</v>
      </c>
      <c r="D86" s="3" t="s">
        <v>63</v>
      </c>
      <c r="E86" s="3">
        <v>1</v>
      </c>
      <c r="F86" s="33">
        <v>5</v>
      </c>
      <c r="G86" s="34">
        <v>198.12</v>
      </c>
      <c r="H86" s="34">
        <v>78.739999999999995</v>
      </c>
      <c r="I86" s="33" t="s">
        <v>56</v>
      </c>
      <c r="J86" s="33">
        <v>1</v>
      </c>
    </row>
    <row r="87" spans="1:10" x14ac:dyDescent="0.3">
      <c r="A87" s="32">
        <f t="shared" si="5"/>
        <v>43297</v>
      </c>
      <c r="B87" s="10">
        <v>2018</v>
      </c>
      <c r="C87" s="33">
        <v>197</v>
      </c>
      <c r="D87" s="3" t="s">
        <v>63</v>
      </c>
      <c r="E87" s="3">
        <v>2</v>
      </c>
      <c r="F87" s="33">
        <v>1</v>
      </c>
      <c r="G87" s="34">
        <v>172.72</v>
      </c>
      <c r="H87" s="34">
        <v>101.6</v>
      </c>
      <c r="I87" s="33" t="s">
        <v>60</v>
      </c>
      <c r="J87" s="33">
        <v>0</v>
      </c>
    </row>
    <row r="88" spans="1:10" x14ac:dyDescent="0.3">
      <c r="A88" s="32">
        <f t="shared" si="5"/>
        <v>43297</v>
      </c>
      <c r="B88" s="10">
        <v>2018</v>
      </c>
      <c r="C88" s="33">
        <v>197</v>
      </c>
      <c r="D88" s="3" t="s">
        <v>63</v>
      </c>
      <c r="E88" s="3">
        <v>2</v>
      </c>
      <c r="F88" s="33">
        <v>2</v>
      </c>
      <c r="G88" s="34">
        <v>193.04</v>
      </c>
      <c r="H88" s="34">
        <v>83.820000000000007</v>
      </c>
      <c r="I88" s="33" t="s">
        <v>56</v>
      </c>
      <c r="J88" s="33">
        <v>0</v>
      </c>
    </row>
    <row r="89" spans="1:10" x14ac:dyDescent="0.3">
      <c r="A89" s="32">
        <f t="shared" si="5"/>
        <v>43297</v>
      </c>
      <c r="B89" s="10">
        <v>2018</v>
      </c>
      <c r="C89" s="33">
        <v>197</v>
      </c>
      <c r="D89" s="3" t="s">
        <v>63</v>
      </c>
      <c r="E89" s="3">
        <v>2</v>
      </c>
      <c r="F89" s="33">
        <v>3</v>
      </c>
      <c r="G89" s="34">
        <v>218.44</v>
      </c>
      <c r="H89" s="34">
        <v>96.52</v>
      </c>
      <c r="I89" s="33" t="s">
        <v>58</v>
      </c>
      <c r="J89" s="33">
        <v>0</v>
      </c>
    </row>
    <row r="90" spans="1:10" x14ac:dyDescent="0.3">
      <c r="A90" s="32">
        <f t="shared" si="5"/>
        <v>43297</v>
      </c>
      <c r="B90" s="10">
        <v>2018</v>
      </c>
      <c r="C90" s="33">
        <v>197</v>
      </c>
      <c r="D90" s="3" t="s">
        <v>63</v>
      </c>
      <c r="E90" s="3">
        <v>2</v>
      </c>
      <c r="F90" s="33">
        <v>4</v>
      </c>
      <c r="G90" s="34">
        <v>187.96</v>
      </c>
      <c r="H90" s="34">
        <v>86.36</v>
      </c>
      <c r="I90" s="33" t="s">
        <v>56</v>
      </c>
      <c r="J90" s="33">
        <v>0</v>
      </c>
    </row>
    <row r="91" spans="1:10" x14ac:dyDescent="0.3">
      <c r="A91" s="32">
        <f t="shared" si="5"/>
        <v>43297</v>
      </c>
      <c r="B91" s="10">
        <v>2018</v>
      </c>
      <c r="C91" s="33">
        <v>197</v>
      </c>
      <c r="D91" s="3" t="s">
        <v>63</v>
      </c>
      <c r="E91" s="3">
        <v>2</v>
      </c>
      <c r="F91" s="33">
        <v>5</v>
      </c>
      <c r="G91" s="34">
        <v>203.2</v>
      </c>
      <c r="H91" s="34">
        <v>93.98</v>
      </c>
      <c r="I91" s="33" t="s">
        <v>56</v>
      </c>
      <c r="J91" s="33">
        <v>0</v>
      </c>
    </row>
    <row r="92" spans="1:10" x14ac:dyDescent="0.3">
      <c r="A92" s="32">
        <f t="shared" si="5"/>
        <v>43297</v>
      </c>
      <c r="B92" s="10">
        <v>2018</v>
      </c>
      <c r="C92" s="33">
        <v>197</v>
      </c>
      <c r="D92" s="3" t="s">
        <v>63</v>
      </c>
      <c r="E92" s="3">
        <v>3</v>
      </c>
      <c r="F92" s="33">
        <v>1</v>
      </c>
      <c r="G92" s="34">
        <v>210.82</v>
      </c>
      <c r="H92" s="34">
        <v>83.820000000000007</v>
      </c>
      <c r="I92" s="33" t="s">
        <v>57</v>
      </c>
      <c r="J92" s="33">
        <v>1</v>
      </c>
    </row>
    <row r="93" spans="1:10" x14ac:dyDescent="0.3">
      <c r="A93" s="32">
        <f t="shared" si="5"/>
        <v>43297</v>
      </c>
      <c r="B93" s="10">
        <v>2018</v>
      </c>
      <c r="C93" s="33">
        <v>197</v>
      </c>
      <c r="D93" s="3" t="s">
        <v>63</v>
      </c>
      <c r="E93" s="3">
        <v>3</v>
      </c>
      <c r="F93" s="33">
        <v>2</v>
      </c>
      <c r="G93" s="34">
        <v>210.82</v>
      </c>
      <c r="H93" s="34">
        <v>101.6</v>
      </c>
      <c r="I93" s="33" t="s">
        <v>56</v>
      </c>
      <c r="J93" s="33">
        <v>0</v>
      </c>
    </row>
    <row r="94" spans="1:10" x14ac:dyDescent="0.3">
      <c r="A94" s="32">
        <f t="shared" si="5"/>
        <v>43297</v>
      </c>
      <c r="B94" s="10">
        <v>2018</v>
      </c>
      <c r="C94" s="33">
        <v>197</v>
      </c>
      <c r="D94" s="3" t="s">
        <v>63</v>
      </c>
      <c r="E94" s="3">
        <v>3</v>
      </c>
      <c r="F94" s="33">
        <v>3</v>
      </c>
      <c r="G94" s="34">
        <v>208.28</v>
      </c>
      <c r="H94" s="34">
        <v>96.52</v>
      </c>
      <c r="I94" s="33" t="s">
        <v>57</v>
      </c>
      <c r="J94" s="33">
        <v>1</v>
      </c>
    </row>
    <row r="95" spans="1:10" x14ac:dyDescent="0.3">
      <c r="A95" s="32">
        <f t="shared" si="5"/>
        <v>43297</v>
      </c>
      <c r="B95" s="10">
        <v>2018</v>
      </c>
      <c r="C95" s="33">
        <v>197</v>
      </c>
      <c r="D95" s="3" t="s">
        <v>63</v>
      </c>
      <c r="E95" s="3">
        <v>3</v>
      </c>
      <c r="F95" s="33">
        <v>4</v>
      </c>
      <c r="G95" s="34">
        <v>220.98</v>
      </c>
      <c r="H95" s="34">
        <v>76.2</v>
      </c>
      <c r="I95" s="33" t="s">
        <v>58</v>
      </c>
      <c r="J95" s="33">
        <v>1</v>
      </c>
    </row>
    <row r="96" spans="1:10" x14ac:dyDescent="0.3">
      <c r="A96" s="32">
        <f t="shared" si="5"/>
        <v>43297</v>
      </c>
      <c r="B96" s="10">
        <v>2018</v>
      </c>
      <c r="C96" s="33">
        <v>197</v>
      </c>
      <c r="D96" s="3" t="s">
        <v>63</v>
      </c>
      <c r="E96" s="3">
        <v>3</v>
      </c>
      <c r="F96" s="33">
        <v>5</v>
      </c>
      <c r="G96" s="34">
        <v>203.2</v>
      </c>
      <c r="H96" s="34">
        <v>114.3</v>
      </c>
      <c r="I96" s="33" t="s">
        <v>56</v>
      </c>
      <c r="J96" s="33">
        <v>0</v>
      </c>
    </row>
    <row r="97" spans="1:10" x14ac:dyDescent="0.3">
      <c r="A97" s="32">
        <f t="shared" si="5"/>
        <v>43297</v>
      </c>
      <c r="B97" s="10">
        <v>2018</v>
      </c>
      <c r="C97" s="33">
        <v>197</v>
      </c>
      <c r="D97" s="3" t="s">
        <v>63</v>
      </c>
      <c r="E97" s="3">
        <v>4</v>
      </c>
      <c r="F97" s="33">
        <v>1</v>
      </c>
      <c r="G97" s="34">
        <v>195.58</v>
      </c>
      <c r="H97" s="34">
        <v>83.820000000000007</v>
      </c>
      <c r="I97" s="33" t="s">
        <v>56</v>
      </c>
      <c r="J97" s="33">
        <v>1</v>
      </c>
    </row>
    <row r="98" spans="1:10" x14ac:dyDescent="0.3">
      <c r="A98" s="32">
        <f t="shared" si="5"/>
        <v>43297</v>
      </c>
      <c r="B98" s="10">
        <v>2018</v>
      </c>
      <c r="C98" s="33">
        <v>197</v>
      </c>
      <c r="D98" s="3" t="s">
        <v>63</v>
      </c>
      <c r="E98" s="3">
        <v>4</v>
      </c>
      <c r="F98" s="33">
        <v>2</v>
      </c>
      <c r="G98" s="34">
        <v>198.12</v>
      </c>
      <c r="H98" s="34">
        <v>83.820000000000007</v>
      </c>
      <c r="I98" s="33" t="s">
        <v>56</v>
      </c>
      <c r="J98" s="33">
        <v>0</v>
      </c>
    </row>
    <row r="99" spans="1:10" x14ac:dyDescent="0.3">
      <c r="A99" s="32">
        <f t="shared" si="5"/>
        <v>43297</v>
      </c>
      <c r="B99" s="10">
        <v>2018</v>
      </c>
      <c r="C99" s="33">
        <v>197</v>
      </c>
      <c r="D99" s="3" t="s">
        <v>63</v>
      </c>
      <c r="E99" s="3">
        <v>4</v>
      </c>
      <c r="F99" s="33">
        <v>3</v>
      </c>
      <c r="G99" s="34">
        <v>215.9</v>
      </c>
      <c r="H99" s="34">
        <v>99.06</v>
      </c>
      <c r="I99" s="33" t="s">
        <v>58</v>
      </c>
      <c r="J99" s="33">
        <v>2</v>
      </c>
    </row>
    <row r="100" spans="1:10" x14ac:dyDescent="0.3">
      <c r="A100" s="32">
        <f t="shared" si="5"/>
        <v>43297</v>
      </c>
      <c r="B100" s="10">
        <v>2018</v>
      </c>
      <c r="C100" s="33">
        <v>197</v>
      </c>
      <c r="D100" s="3" t="s">
        <v>63</v>
      </c>
      <c r="E100" s="3">
        <v>4</v>
      </c>
      <c r="F100" s="33">
        <v>4</v>
      </c>
      <c r="G100" s="34">
        <v>205.74</v>
      </c>
      <c r="H100" s="34">
        <v>96.52</v>
      </c>
      <c r="I100" s="33" t="s">
        <v>56</v>
      </c>
      <c r="J100" s="33">
        <v>1</v>
      </c>
    </row>
    <row r="101" spans="1:10" x14ac:dyDescent="0.3">
      <c r="A101" s="32">
        <f t="shared" si="5"/>
        <v>43297</v>
      </c>
      <c r="B101" s="10">
        <v>2018</v>
      </c>
      <c r="C101" s="33">
        <v>197</v>
      </c>
      <c r="D101" s="3" t="s">
        <v>63</v>
      </c>
      <c r="E101" s="3">
        <v>4</v>
      </c>
      <c r="F101" s="33">
        <v>5</v>
      </c>
      <c r="G101" s="34">
        <v>220.98</v>
      </c>
      <c r="H101" s="34">
        <v>106.68</v>
      </c>
      <c r="I101" s="33" t="s">
        <v>58</v>
      </c>
      <c r="J101" s="33">
        <v>0</v>
      </c>
    </row>
    <row r="102" spans="1:10" x14ac:dyDescent="0.3">
      <c r="A102" s="32">
        <f t="shared" si="5"/>
        <v>43297</v>
      </c>
      <c r="B102" s="10">
        <v>2018</v>
      </c>
      <c r="C102" s="33">
        <v>197</v>
      </c>
      <c r="D102" s="3" t="s">
        <v>64</v>
      </c>
      <c r="E102" s="3">
        <v>1</v>
      </c>
      <c r="F102" s="33">
        <v>1</v>
      </c>
      <c r="G102" s="34">
        <v>203.2</v>
      </c>
      <c r="H102" s="34">
        <v>101.6</v>
      </c>
      <c r="I102" s="33" t="s">
        <v>56</v>
      </c>
      <c r="J102" s="33">
        <v>0</v>
      </c>
    </row>
    <row r="103" spans="1:10" x14ac:dyDescent="0.3">
      <c r="A103" s="32">
        <f t="shared" si="5"/>
        <v>43297</v>
      </c>
      <c r="B103" s="10">
        <v>2018</v>
      </c>
      <c r="C103" s="33">
        <v>197</v>
      </c>
      <c r="D103" s="3" t="s">
        <v>64</v>
      </c>
      <c r="E103" s="3">
        <v>1</v>
      </c>
      <c r="F103" s="33">
        <v>2</v>
      </c>
      <c r="G103" s="34">
        <v>208.28</v>
      </c>
      <c r="H103" s="34">
        <v>96.52</v>
      </c>
      <c r="I103" s="33" t="s">
        <v>58</v>
      </c>
      <c r="J103" s="33">
        <v>0</v>
      </c>
    </row>
    <row r="104" spans="1:10" x14ac:dyDescent="0.3">
      <c r="A104" s="32">
        <f t="shared" si="5"/>
        <v>43297</v>
      </c>
      <c r="B104" s="10">
        <v>2018</v>
      </c>
      <c r="C104" s="33">
        <v>197</v>
      </c>
      <c r="D104" s="3" t="s">
        <v>64</v>
      </c>
      <c r="E104" s="3">
        <v>1</v>
      </c>
      <c r="F104" s="33">
        <v>3</v>
      </c>
      <c r="G104" s="34">
        <v>215.9</v>
      </c>
      <c r="H104" s="34">
        <v>104.14</v>
      </c>
      <c r="I104" s="33" t="s">
        <v>58</v>
      </c>
      <c r="J104" s="33">
        <v>0</v>
      </c>
    </row>
    <row r="105" spans="1:10" x14ac:dyDescent="0.3">
      <c r="A105" s="32">
        <f t="shared" si="5"/>
        <v>43297</v>
      </c>
      <c r="B105" s="10">
        <v>2018</v>
      </c>
      <c r="C105" s="33">
        <v>197</v>
      </c>
      <c r="D105" s="3" t="s">
        <v>64</v>
      </c>
      <c r="E105" s="3">
        <v>1</v>
      </c>
      <c r="F105" s="33">
        <v>4</v>
      </c>
      <c r="G105" s="34">
        <v>213.36</v>
      </c>
      <c r="H105" s="34">
        <v>91.44</v>
      </c>
      <c r="I105" s="33" t="s">
        <v>58</v>
      </c>
      <c r="J105" s="33">
        <v>0</v>
      </c>
    </row>
    <row r="106" spans="1:10" x14ac:dyDescent="0.3">
      <c r="A106" s="32">
        <f t="shared" si="5"/>
        <v>43297</v>
      </c>
      <c r="B106" s="10">
        <v>2018</v>
      </c>
      <c r="C106" s="33">
        <v>197</v>
      </c>
      <c r="D106" s="3" t="s">
        <v>64</v>
      </c>
      <c r="E106" s="3">
        <v>1</v>
      </c>
      <c r="F106" s="33">
        <v>5</v>
      </c>
      <c r="G106" s="34">
        <v>205.74</v>
      </c>
      <c r="H106" s="34">
        <v>81.28</v>
      </c>
      <c r="I106" s="33" t="s">
        <v>56</v>
      </c>
      <c r="J106" s="33">
        <v>0</v>
      </c>
    </row>
    <row r="107" spans="1:10" x14ac:dyDescent="0.3">
      <c r="A107" s="32">
        <f t="shared" si="5"/>
        <v>43297</v>
      </c>
      <c r="B107" s="10">
        <v>2018</v>
      </c>
      <c r="C107" s="33">
        <v>197</v>
      </c>
      <c r="D107" s="3" t="s">
        <v>64</v>
      </c>
      <c r="E107" s="3">
        <v>2</v>
      </c>
      <c r="F107" s="33">
        <v>1</v>
      </c>
      <c r="G107" s="34">
        <v>203.2</v>
      </c>
      <c r="H107" s="34">
        <v>91.44</v>
      </c>
      <c r="I107" s="33" t="s">
        <v>56</v>
      </c>
      <c r="J107" s="33">
        <v>0</v>
      </c>
    </row>
    <row r="108" spans="1:10" x14ac:dyDescent="0.3">
      <c r="A108" s="32">
        <f t="shared" si="5"/>
        <v>43297</v>
      </c>
      <c r="B108" s="10">
        <v>2018</v>
      </c>
      <c r="C108" s="33">
        <v>197</v>
      </c>
      <c r="D108" s="3" t="s">
        <v>64</v>
      </c>
      <c r="E108" s="3">
        <v>2</v>
      </c>
      <c r="F108" s="33">
        <v>2</v>
      </c>
      <c r="G108" s="34">
        <v>220.98</v>
      </c>
      <c r="H108" s="34">
        <v>96.52</v>
      </c>
      <c r="I108" s="33" t="s">
        <v>58</v>
      </c>
      <c r="J108" s="33">
        <v>0</v>
      </c>
    </row>
    <row r="109" spans="1:10" x14ac:dyDescent="0.3">
      <c r="A109" s="32">
        <f t="shared" si="5"/>
        <v>43297</v>
      </c>
      <c r="B109" s="10">
        <v>2018</v>
      </c>
      <c r="C109" s="33">
        <v>197</v>
      </c>
      <c r="D109" s="3" t="s">
        <v>64</v>
      </c>
      <c r="E109" s="3">
        <v>2</v>
      </c>
      <c r="F109" s="33">
        <v>3</v>
      </c>
      <c r="G109" s="34">
        <v>215.9</v>
      </c>
      <c r="H109" s="34">
        <v>111.76</v>
      </c>
      <c r="I109" s="33" t="s">
        <v>56</v>
      </c>
      <c r="J109" s="33">
        <v>0</v>
      </c>
    </row>
    <row r="110" spans="1:10" x14ac:dyDescent="0.3">
      <c r="A110" s="32">
        <f t="shared" si="5"/>
        <v>43297</v>
      </c>
      <c r="B110" s="10">
        <v>2018</v>
      </c>
      <c r="C110" s="33">
        <v>197</v>
      </c>
      <c r="D110" s="3" t="s">
        <v>64</v>
      </c>
      <c r="E110" s="3">
        <v>2</v>
      </c>
      <c r="F110" s="33">
        <v>4</v>
      </c>
      <c r="G110" s="34">
        <v>210.82</v>
      </c>
      <c r="H110" s="34">
        <v>91.44</v>
      </c>
      <c r="I110" s="33" t="s">
        <v>56</v>
      </c>
      <c r="J110" s="33">
        <v>0</v>
      </c>
    </row>
    <row r="111" spans="1:10" x14ac:dyDescent="0.3">
      <c r="A111" s="32">
        <f t="shared" si="5"/>
        <v>43297</v>
      </c>
      <c r="B111" s="10">
        <v>2018</v>
      </c>
      <c r="C111" s="33">
        <v>197</v>
      </c>
      <c r="D111" s="3" t="s">
        <v>64</v>
      </c>
      <c r="E111" s="3">
        <v>2</v>
      </c>
      <c r="F111" s="33">
        <v>5</v>
      </c>
      <c r="G111" s="34">
        <v>198.12</v>
      </c>
      <c r="H111" s="34">
        <v>101.6</v>
      </c>
      <c r="I111" s="33" t="s">
        <v>57</v>
      </c>
      <c r="J111" s="33">
        <v>0</v>
      </c>
    </row>
    <row r="112" spans="1:10" x14ac:dyDescent="0.3">
      <c r="A112" s="32">
        <f t="shared" si="5"/>
        <v>43297</v>
      </c>
      <c r="B112" s="10">
        <v>2018</v>
      </c>
      <c r="C112" s="33">
        <v>197</v>
      </c>
      <c r="D112" s="3" t="s">
        <v>64</v>
      </c>
      <c r="E112" s="3">
        <v>3</v>
      </c>
      <c r="F112" s="33">
        <v>1</v>
      </c>
      <c r="G112" s="34">
        <v>205.74</v>
      </c>
      <c r="H112" s="34">
        <v>96.52</v>
      </c>
      <c r="I112" s="33" t="s">
        <v>58</v>
      </c>
      <c r="J112" s="33">
        <v>0</v>
      </c>
    </row>
    <row r="113" spans="1:10" x14ac:dyDescent="0.3">
      <c r="A113" s="32">
        <f t="shared" si="5"/>
        <v>43297</v>
      </c>
      <c r="B113" s="10">
        <v>2018</v>
      </c>
      <c r="C113" s="33">
        <v>197</v>
      </c>
      <c r="D113" s="3" t="s">
        <v>64</v>
      </c>
      <c r="E113" s="3">
        <v>3</v>
      </c>
      <c r="F113" s="33">
        <v>2</v>
      </c>
      <c r="G113" s="34">
        <v>215.9</v>
      </c>
      <c r="H113" s="34">
        <v>109.22</v>
      </c>
      <c r="I113" s="33" t="s">
        <v>58</v>
      </c>
      <c r="J113" s="33">
        <v>0</v>
      </c>
    </row>
    <row r="114" spans="1:10" x14ac:dyDescent="0.3">
      <c r="A114" s="32">
        <f t="shared" si="5"/>
        <v>43297</v>
      </c>
      <c r="B114" s="10">
        <v>2018</v>
      </c>
      <c r="C114" s="33">
        <v>197</v>
      </c>
      <c r="D114" s="3" t="s">
        <v>64</v>
      </c>
      <c r="E114" s="3">
        <v>3</v>
      </c>
      <c r="F114" s="33">
        <v>3</v>
      </c>
      <c r="G114" s="34">
        <v>226.06</v>
      </c>
      <c r="H114" s="34">
        <v>106.68</v>
      </c>
      <c r="I114" s="33" t="s">
        <v>58</v>
      </c>
      <c r="J114" s="33">
        <v>0</v>
      </c>
    </row>
    <row r="115" spans="1:10" x14ac:dyDescent="0.3">
      <c r="A115" s="32">
        <f t="shared" si="5"/>
        <v>43297</v>
      </c>
      <c r="B115" s="10">
        <v>2018</v>
      </c>
      <c r="C115" s="33">
        <v>197</v>
      </c>
      <c r="D115" s="3" t="s">
        <v>64</v>
      </c>
      <c r="E115" s="3">
        <v>3</v>
      </c>
      <c r="F115" s="33">
        <v>4</v>
      </c>
      <c r="G115" s="34">
        <v>220.98</v>
      </c>
      <c r="H115" s="34">
        <v>91.44</v>
      </c>
      <c r="I115" s="33" t="s">
        <v>58</v>
      </c>
      <c r="J115" s="33">
        <v>0</v>
      </c>
    </row>
    <row r="116" spans="1:10" x14ac:dyDescent="0.3">
      <c r="A116" s="32">
        <f t="shared" si="5"/>
        <v>43297</v>
      </c>
      <c r="B116" s="10">
        <v>2018</v>
      </c>
      <c r="C116" s="33">
        <v>197</v>
      </c>
      <c r="D116" s="3" t="s">
        <v>64</v>
      </c>
      <c r="E116" s="3">
        <v>3</v>
      </c>
      <c r="F116" s="33">
        <v>5</v>
      </c>
      <c r="G116" s="34">
        <v>210.82</v>
      </c>
      <c r="H116" s="34">
        <v>96.52</v>
      </c>
      <c r="I116" s="33" t="s">
        <v>58</v>
      </c>
      <c r="J116" s="33">
        <v>0</v>
      </c>
    </row>
    <row r="117" spans="1:10" x14ac:dyDescent="0.3">
      <c r="A117" s="32">
        <f t="shared" si="5"/>
        <v>43297</v>
      </c>
      <c r="B117" s="10">
        <v>2018</v>
      </c>
      <c r="C117" s="33">
        <v>197</v>
      </c>
      <c r="D117" s="3" t="s">
        <v>64</v>
      </c>
      <c r="E117" s="3">
        <v>4</v>
      </c>
      <c r="F117" s="33">
        <v>1</v>
      </c>
      <c r="G117" s="34">
        <v>215.9</v>
      </c>
      <c r="H117" s="34">
        <v>101.6</v>
      </c>
      <c r="I117" s="33" t="s">
        <v>58</v>
      </c>
      <c r="J117" s="33">
        <v>0</v>
      </c>
    </row>
    <row r="118" spans="1:10" x14ac:dyDescent="0.3">
      <c r="A118" s="32">
        <f t="shared" si="5"/>
        <v>43297</v>
      </c>
      <c r="B118" s="10">
        <v>2018</v>
      </c>
      <c r="C118" s="33">
        <v>197</v>
      </c>
      <c r="D118" s="3" t="s">
        <v>64</v>
      </c>
      <c r="E118" s="3">
        <v>4</v>
      </c>
      <c r="F118" s="33">
        <v>2</v>
      </c>
      <c r="G118" s="34">
        <v>190.5</v>
      </c>
      <c r="H118" s="34">
        <v>104.14</v>
      </c>
      <c r="I118" s="33" t="s">
        <v>56</v>
      </c>
      <c r="J118" s="33">
        <v>0</v>
      </c>
    </row>
    <row r="119" spans="1:10" x14ac:dyDescent="0.3">
      <c r="A119" s="32">
        <f t="shared" si="5"/>
        <v>43297</v>
      </c>
      <c r="B119" s="10">
        <v>2018</v>
      </c>
      <c r="C119" s="33">
        <v>197</v>
      </c>
      <c r="D119" s="3" t="s">
        <v>64</v>
      </c>
      <c r="E119" s="3">
        <v>4</v>
      </c>
      <c r="F119" s="33">
        <v>3</v>
      </c>
      <c r="G119" s="34">
        <v>203.2</v>
      </c>
      <c r="H119" s="34">
        <v>114.3</v>
      </c>
      <c r="I119" s="33" t="s">
        <v>58</v>
      </c>
      <c r="J119" s="33">
        <v>0</v>
      </c>
    </row>
    <row r="120" spans="1:10" x14ac:dyDescent="0.3">
      <c r="A120" s="32">
        <f t="shared" si="5"/>
        <v>43297</v>
      </c>
      <c r="B120" s="10">
        <v>2018</v>
      </c>
      <c r="C120" s="33">
        <v>197</v>
      </c>
      <c r="D120" s="3" t="s">
        <v>64</v>
      </c>
      <c r="E120" s="3">
        <v>4</v>
      </c>
      <c r="F120" s="33">
        <v>4</v>
      </c>
      <c r="G120" s="34">
        <v>223.52</v>
      </c>
      <c r="H120" s="34">
        <v>91.44</v>
      </c>
      <c r="I120" s="33" t="s">
        <v>58</v>
      </c>
      <c r="J120" s="33">
        <v>0</v>
      </c>
    </row>
    <row r="121" spans="1:10" x14ac:dyDescent="0.3">
      <c r="A121" s="32">
        <f t="shared" si="5"/>
        <v>43297</v>
      </c>
      <c r="B121" s="10">
        <v>2018</v>
      </c>
      <c r="C121" s="33">
        <v>197</v>
      </c>
      <c r="D121" s="3" t="s">
        <v>64</v>
      </c>
      <c r="E121" s="3">
        <v>4</v>
      </c>
      <c r="F121" s="33">
        <v>5</v>
      </c>
      <c r="G121" s="34">
        <v>213.36</v>
      </c>
      <c r="H121" s="34">
        <v>81.28</v>
      </c>
      <c r="I121" s="33" t="s">
        <v>58</v>
      </c>
      <c r="J121" s="33">
        <v>0</v>
      </c>
    </row>
    <row r="122" spans="1:10" x14ac:dyDescent="0.3">
      <c r="A122" s="32">
        <f t="shared" ref="A122" si="6">DATE(B122,1,C122)</f>
        <v>43311</v>
      </c>
      <c r="B122" s="10">
        <v>2018</v>
      </c>
      <c r="C122" s="33">
        <v>211</v>
      </c>
      <c r="D122" s="3" t="s">
        <v>63</v>
      </c>
      <c r="E122" s="3">
        <v>1</v>
      </c>
      <c r="F122" s="33">
        <v>1</v>
      </c>
      <c r="G122" s="34">
        <v>241.3</v>
      </c>
      <c r="H122" s="34">
        <v>91.44</v>
      </c>
      <c r="I122" s="33" t="s">
        <v>48</v>
      </c>
      <c r="J122" s="33">
        <v>1</v>
      </c>
    </row>
    <row r="123" spans="1:10" x14ac:dyDescent="0.3">
      <c r="A123" s="32">
        <f t="shared" ref="A123:A161" si="7">DATE(B123,1,C123)</f>
        <v>43311</v>
      </c>
      <c r="B123" s="10">
        <v>2018</v>
      </c>
      <c r="C123" s="33">
        <v>211</v>
      </c>
      <c r="D123" s="3" t="s">
        <v>63</v>
      </c>
      <c r="E123" s="3">
        <v>1</v>
      </c>
      <c r="F123" s="33">
        <v>2</v>
      </c>
      <c r="G123" s="34">
        <v>238.76</v>
      </c>
      <c r="H123" s="34">
        <v>99.06</v>
      </c>
      <c r="I123" s="33" t="s">
        <v>61</v>
      </c>
      <c r="J123" s="33">
        <v>1</v>
      </c>
    </row>
    <row r="124" spans="1:10" x14ac:dyDescent="0.3">
      <c r="A124" s="32">
        <f t="shared" si="7"/>
        <v>43311</v>
      </c>
      <c r="B124" s="10">
        <v>2018</v>
      </c>
      <c r="C124" s="33">
        <v>211</v>
      </c>
      <c r="D124" s="3" t="s">
        <v>63</v>
      </c>
      <c r="E124" s="3">
        <v>1</v>
      </c>
      <c r="F124" s="33">
        <v>3</v>
      </c>
      <c r="G124" s="34">
        <v>236.22</v>
      </c>
      <c r="H124" s="34">
        <v>93.98</v>
      </c>
      <c r="I124" s="33" t="s">
        <v>61</v>
      </c>
      <c r="J124" s="33">
        <v>0</v>
      </c>
    </row>
    <row r="125" spans="1:10" x14ac:dyDescent="0.3">
      <c r="A125" s="32">
        <f t="shared" si="7"/>
        <v>43311</v>
      </c>
      <c r="B125" s="10">
        <v>2018</v>
      </c>
      <c r="C125" s="33">
        <v>211</v>
      </c>
      <c r="D125" s="3" t="s">
        <v>63</v>
      </c>
      <c r="E125" s="3">
        <v>1</v>
      </c>
      <c r="F125" s="33">
        <v>4</v>
      </c>
      <c r="G125" s="34">
        <v>246.38</v>
      </c>
      <c r="H125" s="34">
        <v>96.52</v>
      </c>
      <c r="I125" s="33" t="s">
        <v>61</v>
      </c>
      <c r="J125" s="33">
        <v>1</v>
      </c>
    </row>
    <row r="126" spans="1:10" x14ac:dyDescent="0.3">
      <c r="A126" s="32">
        <f t="shared" si="7"/>
        <v>43311</v>
      </c>
      <c r="B126" s="10">
        <v>2018</v>
      </c>
      <c r="C126" s="33">
        <v>211</v>
      </c>
      <c r="D126" s="3" t="s">
        <v>63</v>
      </c>
      <c r="E126" s="3">
        <v>1</v>
      </c>
      <c r="F126" s="33">
        <v>5</v>
      </c>
      <c r="G126" s="34">
        <v>241.3</v>
      </c>
      <c r="H126" s="34">
        <v>83.820000000000007</v>
      </c>
      <c r="I126" s="33" t="s">
        <v>61</v>
      </c>
      <c r="J126" s="33">
        <v>0</v>
      </c>
    </row>
    <row r="127" spans="1:10" x14ac:dyDescent="0.3">
      <c r="A127" s="32">
        <f t="shared" si="7"/>
        <v>43311</v>
      </c>
      <c r="B127" s="10">
        <v>2018</v>
      </c>
      <c r="C127" s="33">
        <v>211</v>
      </c>
      <c r="D127" s="3" t="s">
        <v>63</v>
      </c>
      <c r="E127" s="3">
        <v>2</v>
      </c>
      <c r="F127" s="33">
        <v>1</v>
      </c>
      <c r="G127" s="34">
        <v>246.38</v>
      </c>
      <c r="H127" s="34">
        <v>88.9</v>
      </c>
      <c r="I127" s="33" t="s">
        <v>48</v>
      </c>
      <c r="J127" s="33">
        <v>0</v>
      </c>
    </row>
    <row r="128" spans="1:10" x14ac:dyDescent="0.3">
      <c r="A128" s="32">
        <f t="shared" si="7"/>
        <v>43311</v>
      </c>
      <c r="B128" s="10">
        <v>2018</v>
      </c>
      <c r="C128" s="33">
        <v>211</v>
      </c>
      <c r="D128" s="3" t="s">
        <v>63</v>
      </c>
      <c r="E128" s="3">
        <v>2</v>
      </c>
      <c r="F128" s="33">
        <v>2</v>
      </c>
      <c r="G128" s="34">
        <v>248.92000000000002</v>
      </c>
      <c r="H128" s="34">
        <v>78.739999999999995</v>
      </c>
      <c r="I128" s="33" t="s">
        <v>48</v>
      </c>
      <c r="J128" s="33">
        <v>1</v>
      </c>
    </row>
    <row r="129" spans="1:10" x14ac:dyDescent="0.3">
      <c r="A129" s="32">
        <f t="shared" si="7"/>
        <v>43311</v>
      </c>
      <c r="B129" s="10">
        <v>2018</v>
      </c>
      <c r="C129" s="33">
        <v>211</v>
      </c>
      <c r="D129" s="3" t="s">
        <v>63</v>
      </c>
      <c r="E129" s="3">
        <v>2</v>
      </c>
      <c r="F129" s="33">
        <v>3</v>
      </c>
      <c r="G129" s="34">
        <v>228.6</v>
      </c>
      <c r="H129" s="34">
        <v>91.44</v>
      </c>
      <c r="I129" s="33" t="s">
        <v>48</v>
      </c>
      <c r="J129" s="33">
        <v>0</v>
      </c>
    </row>
    <row r="130" spans="1:10" x14ac:dyDescent="0.3">
      <c r="A130" s="32">
        <f t="shared" si="7"/>
        <v>43311</v>
      </c>
      <c r="B130" s="10">
        <v>2018</v>
      </c>
      <c r="C130" s="33">
        <v>211</v>
      </c>
      <c r="D130" s="3" t="s">
        <v>63</v>
      </c>
      <c r="E130" s="3">
        <v>2</v>
      </c>
      <c r="F130" s="33">
        <v>4</v>
      </c>
      <c r="G130" s="34">
        <v>241.3</v>
      </c>
      <c r="H130" s="34">
        <v>96.52</v>
      </c>
      <c r="I130" s="33" t="s">
        <v>48</v>
      </c>
      <c r="J130" s="33">
        <v>1</v>
      </c>
    </row>
    <row r="131" spans="1:10" x14ac:dyDescent="0.3">
      <c r="A131" s="32">
        <f t="shared" si="7"/>
        <v>43311</v>
      </c>
      <c r="B131" s="10">
        <v>2018</v>
      </c>
      <c r="C131" s="33">
        <v>211</v>
      </c>
      <c r="D131" s="3" t="s">
        <v>63</v>
      </c>
      <c r="E131" s="3">
        <v>2</v>
      </c>
      <c r="F131" s="33">
        <v>5</v>
      </c>
      <c r="G131" s="34">
        <v>243.84</v>
      </c>
      <c r="H131" s="34">
        <v>101.6</v>
      </c>
      <c r="I131" s="33" t="s">
        <v>48</v>
      </c>
      <c r="J131" s="33">
        <v>0</v>
      </c>
    </row>
    <row r="132" spans="1:10" x14ac:dyDescent="0.3">
      <c r="A132" s="32">
        <f t="shared" si="7"/>
        <v>43311</v>
      </c>
      <c r="B132" s="10">
        <v>2018</v>
      </c>
      <c r="C132" s="33">
        <v>211</v>
      </c>
      <c r="D132" s="3" t="s">
        <v>63</v>
      </c>
      <c r="E132" s="3">
        <v>3</v>
      </c>
      <c r="F132" s="33">
        <v>1</v>
      </c>
      <c r="G132" s="34">
        <v>241.3</v>
      </c>
      <c r="H132" s="34">
        <v>73.66</v>
      </c>
      <c r="I132" s="33" t="s">
        <v>48</v>
      </c>
      <c r="J132" s="33">
        <v>0</v>
      </c>
    </row>
    <row r="133" spans="1:10" x14ac:dyDescent="0.3">
      <c r="A133" s="32">
        <f t="shared" si="7"/>
        <v>43311</v>
      </c>
      <c r="B133" s="10">
        <v>2018</v>
      </c>
      <c r="C133" s="33">
        <v>211</v>
      </c>
      <c r="D133" s="3" t="s">
        <v>63</v>
      </c>
      <c r="E133" s="3">
        <v>3</v>
      </c>
      <c r="F133" s="33">
        <v>2</v>
      </c>
      <c r="G133" s="34">
        <v>241.3</v>
      </c>
      <c r="H133" s="34">
        <v>63.5</v>
      </c>
      <c r="I133" s="33" t="s">
        <v>48</v>
      </c>
      <c r="J133" s="33">
        <v>0</v>
      </c>
    </row>
    <row r="134" spans="1:10" x14ac:dyDescent="0.3">
      <c r="A134" s="32">
        <f t="shared" si="7"/>
        <v>43311</v>
      </c>
      <c r="B134" s="10">
        <v>2018</v>
      </c>
      <c r="C134" s="33">
        <v>211</v>
      </c>
      <c r="D134" s="3" t="s">
        <v>63</v>
      </c>
      <c r="E134" s="3">
        <v>3</v>
      </c>
      <c r="F134" s="6">
        <v>3</v>
      </c>
      <c r="G134" s="34">
        <v>243.84</v>
      </c>
      <c r="H134" s="34">
        <v>78.739999999999995</v>
      </c>
      <c r="I134" s="33" t="s">
        <v>48</v>
      </c>
      <c r="J134" s="33">
        <v>1</v>
      </c>
    </row>
    <row r="135" spans="1:10" x14ac:dyDescent="0.3">
      <c r="A135" s="32">
        <f t="shared" si="7"/>
        <v>43311</v>
      </c>
      <c r="B135" s="10">
        <v>2018</v>
      </c>
      <c r="C135" s="33">
        <v>211</v>
      </c>
      <c r="D135" s="3" t="s">
        <v>63</v>
      </c>
      <c r="E135" s="3">
        <v>3</v>
      </c>
      <c r="F135" s="6">
        <v>4</v>
      </c>
      <c r="G135" s="34">
        <v>238.76</v>
      </c>
      <c r="H135" s="34">
        <v>88.9</v>
      </c>
      <c r="I135" s="33" t="s">
        <v>48</v>
      </c>
      <c r="J135" s="33">
        <v>1</v>
      </c>
    </row>
    <row r="136" spans="1:10" x14ac:dyDescent="0.3">
      <c r="A136" s="32">
        <f t="shared" si="7"/>
        <v>43311</v>
      </c>
      <c r="B136" s="10">
        <v>2018</v>
      </c>
      <c r="C136" s="33">
        <v>211</v>
      </c>
      <c r="D136" s="3" t="s">
        <v>63</v>
      </c>
      <c r="E136" s="3">
        <v>3</v>
      </c>
      <c r="F136" s="6">
        <v>5</v>
      </c>
      <c r="G136" s="34">
        <v>241.3</v>
      </c>
      <c r="H136" s="34">
        <v>91.44</v>
      </c>
      <c r="I136" s="33" t="s">
        <v>48</v>
      </c>
      <c r="J136" s="33">
        <v>0</v>
      </c>
    </row>
    <row r="137" spans="1:10" x14ac:dyDescent="0.3">
      <c r="A137" s="32">
        <f t="shared" si="7"/>
        <v>43311</v>
      </c>
      <c r="B137" s="10">
        <v>2018</v>
      </c>
      <c r="C137" s="33">
        <v>211</v>
      </c>
      <c r="D137" s="3" t="s">
        <v>63</v>
      </c>
      <c r="E137" s="3">
        <v>4</v>
      </c>
      <c r="F137" s="6">
        <v>1</v>
      </c>
      <c r="G137" s="34">
        <v>246.38</v>
      </c>
      <c r="H137" s="34">
        <v>68.58</v>
      </c>
      <c r="I137" s="33" t="s">
        <v>48</v>
      </c>
      <c r="J137" s="33">
        <v>1</v>
      </c>
    </row>
    <row r="138" spans="1:10" x14ac:dyDescent="0.3">
      <c r="A138" s="32">
        <f t="shared" si="7"/>
        <v>43311</v>
      </c>
      <c r="B138" s="10">
        <v>2018</v>
      </c>
      <c r="C138" s="33">
        <v>211</v>
      </c>
      <c r="D138" s="3" t="s">
        <v>63</v>
      </c>
      <c r="E138" s="3">
        <v>4</v>
      </c>
      <c r="F138" s="6">
        <v>2</v>
      </c>
      <c r="G138" s="34">
        <v>238.76</v>
      </c>
      <c r="H138" s="34">
        <v>60.96</v>
      </c>
      <c r="I138" s="33" t="s">
        <v>48</v>
      </c>
      <c r="J138" s="33">
        <v>0</v>
      </c>
    </row>
    <row r="139" spans="1:10" x14ac:dyDescent="0.3">
      <c r="A139" s="32">
        <f t="shared" si="7"/>
        <v>43311</v>
      </c>
      <c r="B139" s="10">
        <v>2018</v>
      </c>
      <c r="C139" s="33">
        <v>211</v>
      </c>
      <c r="D139" s="3" t="s">
        <v>63</v>
      </c>
      <c r="E139" s="3">
        <v>4</v>
      </c>
      <c r="F139" s="6">
        <v>3</v>
      </c>
      <c r="G139" s="34">
        <v>243.84</v>
      </c>
      <c r="H139" s="34">
        <v>71.12</v>
      </c>
      <c r="I139" s="33" t="s">
        <v>48</v>
      </c>
      <c r="J139" s="33">
        <v>1</v>
      </c>
    </row>
    <row r="140" spans="1:10" x14ac:dyDescent="0.3">
      <c r="A140" s="32">
        <f t="shared" si="7"/>
        <v>43311</v>
      </c>
      <c r="B140" s="10">
        <v>2018</v>
      </c>
      <c r="C140" s="33">
        <v>211</v>
      </c>
      <c r="D140" s="3" t="s">
        <v>63</v>
      </c>
      <c r="E140" s="3">
        <v>4</v>
      </c>
      <c r="F140" s="6">
        <v>4</v>
      </c>
      <c r="G140" s="34">
        <v>241.3</v>
      </c>
      <c r="H140" s="34">
        <v>68.58</v>
      </c>
      <c r="I140" s="33" t="s">
        <v>48</v>
      </c>
      <c r="J140" s="33">
        <v>1</v>
      </c>
    </row>
    <row r="141" spans="1:10" x14ac:dyDescent="0.3">
      <c r="A141" s="32">
        <f t="shared" si="7"/>
        <v>43311</v>
      </c>
      <c r="B141" s="10">
        <v>2018</v>
      </c>
      <c r="C141" s="33">
        <v>211</v>
      </c>
      <c r="D141" s="3" t="s">
        <v>63</v>
      </c>
      <c r="E141" s="3">
        <v>4</v>
      </c>
      <c r="F141" s="6">
        <v>5</v>
      </c>
      <c r="G141" s="34">
        <v>233.68</v>
      </c>
      <c r="H141" s="34">
        <v>58.42</v>
      </c>
      <c r="I141" s="33" t="s">
        <v>48</v>
      </c>
      <c r="J141" s="33">
        <v>1</v>
      </c>
    </row>
    <row r="142" spans="1:10" x14ac:dyDescent="0.3">
      <c r="A142" s="32">
        <f t="shared" si="7"/>
        <v>43311</v>
      </c>
      <c r="B142" s="10">
        <v>2018</v>
      </c>
      <c r="C142" s="33">
        <v>211</v>
      </c>
      <c r="D142" s="3" t="s">
        <v>64</v>
      </c>
      <c r="E142" s="3">
        <v>1</v>
      </c>
      <c r="F142" s="33">
        <v>1</v>
      </c>
      <c r="G142" s="34">
        <v>251.46</v>
      </c>
      <c r="H142" s="34">
        <v>91.44</v>
      </c>
      <c r="I142" s="33" t="s">
        <v>48</v>
      </c>
      <c r="J142" s="33">
        <v>0</v>
      </c>
    </row>
    <row r="143" spans="1:10" x14ac:dyDescent="0.3">
      <c r="A143" s="32">
        <f t="shared" si="7"/>
        <v>43311</v>
      </c>
      <c r="B143" s="10">
        <v>2018</v>
      </c>
      <c r="C143" s="33">
        <v>211</v>
      </c>
      <c r="D143" s="3" t="s">
        <v>64</v>
      </c>
      <c r="E143" s="3">
        <v>1</v>
      </c>
      <c r="F143" s="33">
        <v>2</v>
      </c>
      <c r="G143" s="34">
        <v>248.92000000000002</v>
      </c>
      <c r="H143" s="34">
        <v>96.52</v>
      </c>
      <c r="I143" s="33" t="s">
        <v>48</v>
      </c>
      <c r="J143" s="33">
        <v>0</v>
      </c>
    </row>
    <row r="144" spans="1:10" x14ac:dyDescent="0.3">
      <c r="A144" s="32">
        <f t="shared" si="7"/>
        <v>43311</v>
      </c>
      <c r="B144" s="10">
        <v>2018</v>
      </c>
      <c r="C144" s="33">
        <v>211</v>
      </c>
      <c r="D144" s="3" t="s">
        <v>64</v>
      </c>
      <c r="E144" s="3">
        <v>1</v>
      </c>
      <c r="F144" s="33">
        <v>3</v>
      </c>
      <c r="G144" s="34">
        <v>246.38</v>
      </c>
      <c r="H144" s="34">
        <v>104.14</v>
      </c>
      <c r="I144" s="33" t="s">
        <v>48</v>
      </c>
      <c r="J144" s="33">
        <v>0</v>
      </c>
    </row>
    <row r="145" spans="1:10" x14ac:dyDescent="0.3">
      <c r="A145" s="32">
        <f t="shared" si="7"/>
        <v>43311</v>
      </c>
      <c r="B145" s="10">
        <v>2018</v>
      </c>
      <c r="C145" s="33">
        <v>211</v>
      </c>
      <c r="D145" s="3" t="s">
        <v>64</v>
      </c>
      <c r="E145" s="3">
        <v>1</v>
      </c>
      <c r="F145" s="33">
        <v>4</v>
      </c>
      <c r="G145" s="34">
        <v>248.92000000000002</v>
      </c>
      <c r="H145" s="34">
        <v>91.44</v>
      </c>
      <c r="I145" s="33" t="s">
        <v>48</v>
      </c>
      <c r="J145" s="33">
        <v>0</v>
      </c>
    </row>
    <row r="146" spans="1:10" x14ac:dyDescent="0.3">
      <c r="A146" s="32">
        <f t="shared" si="7"/>
        <v>43311</v>
      </c>
      <c r="B146" s="10">
        <v>2018</v>
      </c>
      <c r="C146" s="33">
        <v>211</v>
      </c>
      <c r="D146" s="3" t="s">
        <v>64</v>
      </c>
      <c r="E146" s="3">
        <v>1</v>
      </c>
      <c r="F146" s="33">
        <v>5</v>
      </c>
      <c r="G146" s="34">
        <v>243.84</v>
      </c>
      <c r="H146" s="34">
        <v>91.44</v>
      </c>
      <c r="I146" s="33" t="s">
        <v>48</v>
      </c>
      <c r="J146" s="33">
        <v>0</v>
      </c>
    </row>
    <row r="147" spans="1:10" x14ac:dyDescent="0.3">
      <c r="A147" s="32">
        <f t="shared" si="7"/>
        <v>43311</v>
      </c>
      <c r="B147" s="10">
        <v>2018</v>
      </c>
      <c r="C147" s="33">
        <v>211</v>
      </c>
      <c r="D147" s="3" t="s">
        <v>64</v>
      </c>
      <c r="E147" s="3">
        <v>2</v>
      </c>
      <c r="F147" s="33">
        <v>1</v>
      </c>
      <c r="G147" s="34">
        <v>254</v>
      </c>
      <c r="H147" s="34">
        <v>96.52</v>
      </c>
      <c r="I147" s="33" t="s">
        <v>48</v>
      </c>
      <c r="J147" s="33">
        <v>0</v>
      </c>
    </row>
    <row r="148" spans="1:10" x14ac:dyDescent="0.3">
      <c r="A148" s="32">
        <f t="shared" si="7"/>
        <v>43311</v>
      </c>
      <c r="B148" s="10">
        <v>2018</v>
      </c>
      <c r="C148" s="33">
        <v>211</v>
      </c>
      <c r="D148" s="3" t="s">
        <v>64</v>
      </c>
      <c r="E148" s="3">
        <v>2</v>
      </c>
      <c r="F148" s="33">
        <v>2</v>
      </c>
      <c r="G148" s="34">
        <v>238.76</v>
      </c>
      <c r="H148" s="34">
        <v>68.58</v>
      </c>
      <c r="I148" s="33" t="s">
        <v>48</v>
      </c>
      <c r="J148" s="33">
        <v>0</v>
      </c>
    </row>
    <row r="149" spans="1:10" x14ac:dyDescent="0.3">
      <c r="A149" s="32">
        <f t="shared" si="7"/>
        <v>43311</v>
      </c>
      <c r="B149" s="10">
        <v>2018</v>
      </c>
      <c r="C149" s="33">
        <v>211</v>
      </c>
      <c r="D149" s="3" t="s">
        <v>64</v>
      </c>
      <c r="E149" s="3">
        <v>2</v>
      </c>
      <c r="F149" s="33">
        <v>3</v>
      </c>
      <c r="G149" s="34">
        <v>248.92000000000002</v>
      </c>
      <c r="H149" s="34">
        <v>91.44</v>
      </c>
      <c r="I149" s="33" t="s">
        <v>48</v>
      </c>
      <c r="J149" s="33">
        <v>0</v>
      </c>
    </row>
    <row r="150" spans="1:10" x14ac:dyDescent="0.3">
      <c r="A150" s="32">
        <f t="shared" si="7"/>
        <v>43311</v>
      </c>
      <c r="B150" s="10">
        <v>2018</v>
      </c>
      <c r="C150" s="33">
        <v>211</v>
      </c>
      <c r="D150" s="3" t="s">
        <v>64</v>
      </c>
      <c r="E150" s="3">
        <v>2</v>
      </c>
      <c r="F150" s="33">
        <v>4</v>
      </c>
      <c r="G150" s="34">
        <v>236.22</v>
      </c>
      <c r="H150" s="34">
        <v>73.66</v>
      </c>
      <c r="I150" s="33" t="s">
        <v>48</v>
      </c>
      <c r="J150" s="33">
        <v>0</v>
      </c>
    </row>
    <row r="151" spans="1:10" x14ac:dyDescent="0.3">
      <c r="A151" s="32">
        <f t="shared" si="7"/>
        <v>43311</v>
      </c>
      <c r="B151" s="10">
        <v>2018</v>
      </c>
      <c r="C151" s="33">
        <v>211</v>
      </c>
      <c r="D151" s="3" t="s">
        <v>64</v>
      </c>
      <c r="E151" s="3">
        <v>2</v>
      </c>
      <c r="F151" s="33">
        <v>5</v>
      </c>
      <c r="G151" s="34">
        <v>243.84</v>
      </c>
      <c r="H151" s="34">
        <v>91.44</v>
      </c>
      <c r="I151" s="33" t="s">
        <v>48</v>
      </c>
      <c r="J151" s="33">
        <v>0</v>
      </c>
    </row>
    <row r="152" spans="1:10" x14ac:dyDescent="0.3">
      <c r="A152" s="32">
        <f t="shared" si="7"/>
        <v>43311</v>
      </c>
      <c r="B152" s="10">
        <v>2018</v>
      </c>
      <c r="C152" s="33">
        <v>211</v>
      </c>
      <c r="D152" s="3" t="s">
        <v>64</v>
      </c>
      <c r="E152" s="3">
        <v>3</v>
      </c>
      <c r="F152" s="33">
        <v>1</v>
      </c>
      <c r="G152" s="34">
        <v>236.22</v>
      </c>
      <c r="H152" s="34">
        <v>99.06</v>
      </c>
      <c r="I152" s="33" t="s">
        <v>48</v>
      </c>
      <c r="J152" s="33">
        <v>0</v>
      </c>
    </row>
    <row r="153" spans="1:10" x14ac:dyDescent="0.3">
      <c r="A153" s="32">
        <f t="shared" si="7"/>
        <v>43311</v>
      </c>
      <c r="B153" s="10">
        <v>2018</v>
      </c>
      <c r="C153" s="33">
        <v>211</v>
      </c>
      <c r="D153" s="3" t="s">
        <v>64</v>
      </c>
      <c r="E153" s="3">
        <v>3</v>
      </c>
      <c r="F153" s="33">
        <v>2</v>
      </c>
      <c r="G153" s="34">
        <v>248.92000000000002</v>
      </c>
      <c r="H153" s="34">
        <v>96.52</v>
      </c>
      <c r="I153" s="33" t="s">
        <v>48</v>
      </c>
      <c r="J153" s="33">
        <v>0</v>
      </c>
    </row>
    <row r="154" spans="1:10" x14ac:dyDescent="0.3">
      <c r="A154" s="32">
        <f t="shared" si="7"/>
        <v>43311</v>
      </c>
      <c r="B154" s="10">
        <v>2018</v>
      </c>
      <c r="C154" s="33">
        <v>211</v>
      </c>
      <c r="D154" s="3" t="s">
        <v>64</v>
      </c>
      <c r="E154" s="3">
        <v>3</v>
      </c>
      <c r="F154" s="33">
        <v>3</v>
      </c>
      <c r="G154" s="34">
        <v>246.38</v>
      </c>
      <c r="H154" s="34">
        <v>106.68</v>
      </c>
      <c r="I154" s="33" t="s">
        <v>48</v>
      </c>
      <c r="J154" s="33">
        <v>0</v>
      </c>
    </row>
    <row r="155" spans="1:10" x14ac:dyDescent="0.3">
      <c r="A155" s="32">
        <f t="shared" si="7"/>
        <v>43311</v>
      </c>
      <c r="B155" s="10">
        <v>2018</v>
      </c>
      <c r="C155" s="33">
        <v>211</v>
      </c>
      <c r="D155" s="3" t="s">
        <v>64</v>
      </c>
      <c r="E155" s="3">
        <v>3</v>
      </c>
      <c r="F155" s="33">
        <v>4</v>
      </c>
      <c r="G155" s="34">
        <v>243.84</v>
      </c>
      <c r="H155" s="34">
        <v>78.739999999999995</v>
      </c>
      <c r="I155" s="33" t="s">
        <v>48</v>
      </c>
      <c r="J155" s="33">
        <v>0</v>
      </c>
    </row>
    <row r="156" spans="1:10" x14ac:dyDescent="0.3">
      <c r="A156" s="32">
        <f t="shared" si="7"/>
        <v>43311</v>
      </c>
      <c r="B156" s="10">
        <v>2018</v>
      </c>
      <c r="C156" s="33">
        <v>211</v>
      </c>
      <c r="D156" s="3" t="s">
        <v>64</v>
      </c>
      <c r="E156" s="3">
        <v>3</v>
      </c>
      <c r="F156" s="33">
        <v>5</v>
      </c>
      <c r="G156" s="34">
        <v>243.84</v>
      </c>
      <c r="H156" s="34">
        <v>91.44</v>
      </c>
      <c r="I156" s="33" t="s">
        <v>48</v>
      </c>
      <c r="J156" s="33">
        <v>0</v>
      </c>
    </row>
    <row r="157" spans="1:10" x14ac:dyDescent="0.3">
      <c r="A157" s="32">
        <f t="shared" si="7"/>
        <v>43311</v>
      </c>
      <c r="B157" s="10">
        <v>2018</v>
      </c>
      <c r="C157" s="33">
        <v>211</v>
      </c>
      <c r="D157" s="3" t="s">
        <v>64</v>
      </c>
      <c r="E157" s="3">
        <v>4</v>
      </c>
      <c r="F157" s="33">
        <v>1</v>
      </c>
      <c r="G157" s="34">
        <v>220.98</v>
      </c>
      <c r="H157" s="34">
        <v>71.12</v>
      </c>
      <c r="I157" s="33" t="s">
        <v>48</v>
      </c>
      <c r="J157" s="33">
        <v>0</v>
      </c>
    </row>
    <row r="158" spans="1:10" x14ac:dyDescent="0.3">
      <c r="A158" s="32">
        <f t="shared" si="7"/>
        <v>43311</v>
      </c>
      <c r="B158" s="10">
        <v>2018</v>
      </c>
      <c r="C158" s="33">
        <v>211</v>
      </c>
      <c r="D158" s="3" t="s">
        <v>64</v>
      </c>
      <c r="E158" s="3">
        <v>4</v>
      </c>
      <c r="F158" s="33">
        <v>2</v>
      </c>
      <c r="G158" s="34">
        <v>236.22</v>
      </c>
      <c r="H158" s="34">
        <v>76.2</v>
      </c>
      <c r="I158" s="33" t="s">
        <v>48</v>
      </c>
      <c r="J158" s="33">
        <v>0</v>
      </c>
    </row>
    <row r="159" spans="1:10" x14ac:dyDescent="0.3">
      <c r="A159" s="32">
        <f t="shared" si="7"/>
        <v>43311</v>
      </c>
      <c r="B159" s="10">
        <v>2018</v>
      </c>
      <c r="C159" s="33">
        <v>211</v>
      </c>
      <c r="D159" s="3" t="s">
        <v>64</v>
      </c>
      <c r="E159" s="3">
        <v>4</v>
      </c>
      <c r="F159" s="33">
        <v>3</v>
      </c>
      <c r="G159" s="34">
        <v>243.84</v>
      </c>
      <c r="H159" s="34">
        <v>91.44</v>
      </c>
      <c r="I159" s="33" t="s">
        <v>48</v>
      </c>
      <c r="J159" s="33">
        <v>0</v>
      </c>
    </row>
    <row r="160" spans="1:10" x14ac:dyDescent="0.3">
      <c r="A160" s="32">
        <f t="shared" si="7"/>
        <v>43311</v>
      </c>
      <c r="B160" s="10">
        <v>2018</v>
      </c>
      <c r="C160" s="33">
        <v>211</v>
      </c>
      <c r="D160" s="3" t="s">
        <v>64</v>
      </c>
      <c r="E160" s="3">
        <v>4</v>
      </c>
      <c r="F160" s="33">
        <v>4</v>
      </c>
      <c r="G160" s="34">
        <v>246.38</v>
      </c>
      <c r="H160" s="34">
        <v>88.9</v>
      </c>
      <c r="I160" s="33" t="s">
        <v>48</v>
      </c>
      <c r="J160" s="33">
        <v>0</v>
      </c>
    </row>
    <row r="161" spans="1:10" x14ac:dyDescent="0.3">
      <c r="A161" s="32">
        <f t="shared" si="7"/>
        <v>43311</v>
      </c>
      <c r="B161" s="10">
        <v>2018</v>
      </c>
      <c r="C161" s="33">
        <v>211</v>
      </c>
      <c r="D161" s="3" t="s">
        <v>64</v>
      </c>
      <c r="E161" s="3">
        <v>4</v>
      </c>
      <c r="F161" s="33">
        <v>5</v>
      </c>
      <c r="G161" s="34">
        <v>246.38</v>
      </c>
      <c r="H161" s="34">
        <v>78.739999999999995</v>
      </c>
      <c r="I161" s="33" t="s">
        <v>48</v>
      </c>
      <c r="J161" s="33">
        <v>0</v>
      </c>
    </row>
    <row r="162" spans="1:10" x14ac:dyDescent="0.3">
      <c r="A162" s="32">
        <f t="shared" ref="A162" si="8">DATE(B162,1,C162)</f>
        <v>43332</v>
      </c>
      <c r="B162" s="10">
        <v>2018</v>
      </c>
      <c r="C162" s="33">
        <v>232</v>
      </c>
      <c r="D162" s="3" t="s">
        <v>63</v>
      </c>
      <c r="E162" s="3">
        <v>1</v>
      </c>
      <c r="F162" s="33">
        <v>1</v>
      </c>
      <c r="G162" s="34">
        <v>246.38</v>
      </c>
      <c r="H162" s="34">
        <v>66.040000000000006</v>
      </c>
      <c r="I162" s="33" t="s">
        <v>52</v>
      </c>
      <c r="J162" s="33">
        <v>0</v>
      </c>
    </row>
    <row r="163" spans="1:10" x14ac:dyDescent="0.3">
      <c r="A163" s="32">
        <f t="shared" ref="A163:A202" si="9">DATE(B163,1,C163)</f>
        <v>43332</v>
      </c>
      <c r="B163" s="10">
        <v>2018</v>
      </c>
      <c r="C163" s="33">
        <v>232</v>
      </c>
      <c r="D163" s="3" t="s">
        <v>63</v>
      </c>
      <c r="E163" s="3">
        <v>1</v>
      </c>
      <c r="F163" s="33">
        <v>2</v>
      </c>
      <c r="G163" s="34">
        <v>233.68</v>
      </c>
      <c r="H163" s="34">
        <v>81.28</v>
      </c>
      <c r="I163" s="33" t="s">
        <v>52</v>
      </c>
      <c r="J163" s="33">
        <v>1</v>
      </c>
    </row>
    <row r="164" spans="1:10" x14ac:dyDescent="0.3">
      <c r="A164" s="32">
        <f t="shared" si="9"/>
        <v>43332</v>
      </c>
      <c r="B164" s="10">
        <v>2018</v>
      </c>
      <c r="C164" s="33">
        <v>232</v>
      </c>
      <c r="D164" s="3" t="s">
        <v>63</v>
      </c>
      <c r="E164" s="3">
        <v>1</v>
      </c>
      <c r="F164" s="33">
        <v>3</v>
      </c>
      <c r="G164" s="34">
        <v>236.22</v>
      </c>
      <c r="H164" s="34">
        <v>91.44</v>
      </c>
      <c r="I164" s="33" t="s">
        <v>52</v>
      </c>
      <c r="J164" s="33">
        <v>0</v>
      </c>
    </row>
    <row r="165" spans="1:10" x14ac:dyDescent="0.3">
      <c r="A165" s="32">
        <f t="shared" si="9"/>
        <v>43332</v>
      </c>
      <c r="B165" s="10">
        <v>2018</v>
      </c>
      <c r="C165" s="33">
        <v>232</v>
      </c>
      <c r="D165" s="3" t="s">
        <v>63</v>
      </c>
      <c r="E165" s="3">
        <v>1</v>
      </c>
      <c r="F165" s="33">
        <v>4</v>
      </c>
      <c r="G165" s="34">
        <v>241.3</v>
      </c>
      <c r="H165" s="34">
        <v>78.739999999999995</v>
      </c>
      <c r="I165" s="33" t="s">
        <v>52</v>
      </c>
      <c r="J165" s="33">
        <v>0</v>
      </c>
    </row>
    <row r="166" spans="1:10" x14ac:dyDescent="0.3">
      <c r="A166" s="32">
        <f t="shared" si="9"/>
        <v>43332</v>
      </c>
      <c r="B166" s="10">
        <v>2018</v>
      </c>
      <c r="C166" s="33">
        <v>232</v>
      </c>
      <c r="D166" s="3" t="s">
        <v>63</v>
      </c>
      <c r="E166" s="3">
        <v>1</v>
      </c>
      <c r="F166" s="33">
        <v>5</v>
      </c>
      <c r="G166" s="34">
        <v>241.3</v>
      </c>
      <c r="H166" s="34">
        <v>71.12</v>
      </c>
      <c r="I166" s="33" t="s">
        <v>52</v>
      </c>
      <c r="J166" s="33">
        <v>0</v>
      </c>
    </row>
    <row r="167" spans="1:10" x14ac:dyDescent="0.3">
      <c r="A167" s="32">
        <f t="shared" si="9"/>
        <v>43332</v>
      </c>
      <c r="B167" s="10">
        <v>2018</v>
      </c>
      <c r="C167" s="33">
        <v>232</v>
      </c>
      <c r="D167" s="3" t="s">
        <v>63</v>
      </c>
      <c r="E167" s="3">
        <v>2</v>
      </c>
      <c r="F167" s="33">
        <v>1</v>
      </c>
      <c r="G167" s="34">
        <v>246.38</v>
      </c>
      <c r="H167" s="34">
        <v>88.9</v>
      </c>
      <c r="I167" s="33" t="s">
        <v>52</v>
      </c>
      <c r="J167" s="33">
        <v>1</v>
      </c>
    </row>
    <row r="168" spans="1:10" x14ac:dyDescent="0.3">
      <c r="A168" s="32">
        <f t="shared" si="9"/>
        <v>43332</v>
      </c>
      <c r="B168" s="10">
        <v>2018</v>
      </c>
      <c r="C168" s="33">
        <v>232</v>
      </c>
      <c r="D168" s="3" t="s">
        <v>63</v>
      </c>
      <c r="E168" s="3">
        <v>2</v>
      </c>
      <c r="F168" s="33">
        <v>2</v>
      </c>
      <c r="G168" s="34">
        <v>248.92000000000002</v>
      </c>
      <c r="H168" s="34">
        <v>81.28</v>
      </c>
      <c r="I168" s="33" t="s">
        <v>52</v>
      </c>
      <c r="J168" s="33">
        <v>0</v>
      </c>
    </row>
    <row r="169" spans="1:10" x14ac:dyDescent="0.3">
      <c r="A169" s="32">
        <f t="shared" si="9"/>
        <v>43332</v>
      </c>
      <c r="B169" s="10">
        <v>2018</v>
      </c>
      <c r="C169" s="33">
        <v>232</v>
      </c>
      <c r="D169" s="3" t="s">
        <v>63</v>
      </c>
      <c r="E169" s="3">
        <v>2</v>
      </c>
      <c r="F169" s="33">
        <v>3</v>
      </c>
      <c r="G169" s="34">
        <v>228.6</v>
      </c>
      <c r="H169" s="34">
        <v>73.66</v>
      </c>
      <c r="I169" s="33" t="s">
        <v>52</v>
      </c>
      <c r="J169" s="33">
        <v>1</v>
      </c>
    </row>
    <row r="170" spans="1:10" x14ac:dyDescent="0.3">
      <c r="A170" s="32">
        <f t="shared" si="9"/>
        <v>43332</v>
      </c>
      <c r="B170" s="10">
        <v>2018</v>
      </c>
      <c r="C170" s="33">
        <v>232</v>
      </c>
      <c r="D170" s="3" t="s">
        <v>63</v>
      </c>
      <c r="E170" s="3">
        <v>2</v>
      </c>
      <c r="F170" s="33">
        <v>4</v>
      </c>
      <c r="G170" s="34">
        <v>238.76</v>
      </c>
      <c r="H170" s="34">
        <v>83.820000000000007</v>
      </c>
      <c r="I170" s="33" t="s">
        <v>52</v>
      </c>
      <c r="J170" s="33">
        <v>0</v>
      </c>
    </row>
    <row r="171" spans="1:10" x14ac:dyDescent="0.3">
      <c r="A171" s="32">
        <f t="shared" si="9"/>
        <v>43332</v>
      </c>
      <c r="B171" s="10">
        <v>2018</v>
      </c>
      <c r="C171" s="33">
        <v>232</v>
      </c>
      <c r="D171" s="3" t="s">
        <v>63</v>
      </c>
      <c r="E171" s="3">
        <v>2</v>
      </c>
      <c r="F171" s="33">
        <v>5</v>
      </c>
      <c r="G171" s="34">
        <v>241.3</v>
      </c>
      <c r="H171" s="34">
        <v>86.36</v>
      </c>
      <c r="I171" s="33" t="s">
        <v>52</v>
      </c>
      <c r="J171" s="33">
        <v>0</v>
      </c>
    </row>
    <row r="172" spans="1:10" x14ac:dyDescent="0.3">
      <c r="A172" s="32">
        <f t="shared" si="9"/>
        <v>43332</v>
      </c>
      <c r="B172" s="10">
        <v>2018</v>
      </c>
      <c r="C172" s="33">
        <v>232</v>
      </c>
      <c r="D172" s="3" t="s">
        <v>63</v>
      </c>
      <c r="E172" s="3">
        <v>3</v>
      </c>
      <c r="F172" s="33">
        <v>1</v>
      </c>
      <c r="G172" s="34">
        <v>248.92000000000002</v>
      </c>
      <c r="H172" s="34">
        <v>88.9</v>
      </c>
      <c r="I172" s="33" t="s">
        <v>52</v>
      </c>
      <c r="J172" s="33">
        <v>0</v>
      </c>
    </row>
    <row r="173" spans="1:10" x14ac:dyDescent="0.3">
      <c r="A173" s="32">
        <f t="shared" si="9"/>
        <v>43332</v>
      </c>
      <c r="B173" s="10">
        <v>2018</v>
      </c>
      <c r="C173" s="33">
        <v>232</v>
      </c>
      <c r="D173" s="3" t="s">
        <v>63</v>
      </c>
      <c r="E173" s="3">
        <v>3</v>
      </c>
      <c r="F173" s="33">
        <v>2</v>
      </c>
      <c r="G173" s="34">
        <v>246.38</v>
      </c>
      <c r="H173" s="34">
        <v>71.12</v>
      </c>
      <c r="I173" s="33" t="s">
        <v>52</v>
      </c>
      <c r="J173" s="33">
        <v>0</v>
      </c>
    </row>
    <row r="174" spans="1:10" x14ac:dyDescent="0.3">
      <c r="A174" s="32">
        <f t="shared" si="9"/>
        <v>43332</v>
      </c>
      <c r="B174" s="10">
        <v>2018</v>
      </c>
      <c r="C174" s="33">
        <v>232</v>
      </c>
      <c r="D174" s="3" t="s">
        <v>63</v>
      </c>
      <c r="E174" s="3">
        <v>3</v>
      </c>
      <c r="F174" s="33">
        <v>3</v>
      </c>
      <c r="G174" s="34">
        <v>238.76</v>
      </c>
      <c r="H174" s="34">
        <v>83.820000000000007</v>
      </c>
      <c r="I174" s="33" t="s">
        <v>52</v>
      </c>
      <c r="J174" s="33">
        <v>0</v>
      </c>
    </row>
    <row r="175" spans="1:10" x14ac:dyDescent="0.3">
      <c r="A175" s="32">
        <f t="shared" si="9"/>
        <v>43332</v>
      </c>
      <c r="B175" s="10">
        <v>2018</v>
      </c>
      <c r="C175" s="33">
        <v>232</v>
      </c>
      <c r="D175" s="3" t="s">
        <v>63</v>
      </c>
      <c r="E175" s="3">
        <v>3</v>
      </c>
      <c r="F175" s="33">
        <v>4</v>
      </c>
      <c r="G175" s="34">
        <v>241.3</v>
      </c>
      <c r="H175" s="34">
        <v>81.28</v>
      </c>
      <c r="I175" s="33" t="s">
        <v>52</v>
      </c>
      <c r="J175" s="33">
        <v>0</v>
      </c>
    </row>
    <row r="176" spans="1:10" x14ac:dyDescent="0.3">
      <c r="A176" s="32">
        <f t="shared" si="9"/>
        <v>43332</v>
      </c>
      <c r="B176" s="10">
        <v>2018</v>
      </c>
      <c r="C176" s="33">
        <v>232</v>
      </c>
      <c r="D176" s="3" t="s">
        <v>63</v>
      </c>
      <c r="E176" s="3">
        <v>3</v>
      </c>
      <c r="F176" s="33">
        <v>5</v>
      </c>
      <c r="G176" s="34">
        <v>236.22</v>
      </c>
      <c r="H176" s="34">
        <v>71.12</v>
      </c>
      <c r="I176" s="33" t="s">
        <v>52</v>
      </c>
      <c r="J176" s="33">
        <v>0</v>
      </c>
    </row>
    <row r="177" spans="1:10" x14ac:dyDescent="0.3">
      <c r="A177" s="32">
        <f t="shared" si="9"/>
        <v>43332</v>
      </c>
      <c r="B177" s="10">
        <v>2018</v>
      </c>
      <c r="C177" s="33">
        <v>232</v>
      </c>
      <c r="D177" s="3" t="s">
        <v>63</v>
      </c>
      <c r="E177" s="3">
        <v>4</v>
      </c>
      <c r="F177" s="33">
        <v>1</v>
      </c>
      <c r="G177" s="34">
        <v>241.3</v>
      </c>
      <c r="H177" s="34">
        <v>78.739999999999995</v>
      </c>
      <c r="I177" s="33" t="s">
        <v>52</v>
      </c>
      <c r="J177" s="33">
        <v>0</v>
      </c>
    </row>
    <row r="178" spans="1:10" x14ac:dyDescent="0.3">
      <c r="A178" s="32">
        <f t="shared" si="9"/>
        <v>43332</v>
      </c>
      <c r="B178" s="10">
        <v>2018</v>
      </c>
      <c r="C178" s="33">
        <v>232</v>
      </c>
      <c r="D178" s="3" t="s">
        <v>63</v>
      </c>
      <c r="E178" s="3">
        <v>4</v>
      </c>
      <c r="F178" s="33">
        <v>2</v>
      </c>
      <c r="G178" s="34">
        <v>236.22</v>
      </c>
      <c r="H178" s="34">
        <v>76.2</v>
      </c>
      <c r="I178" s="33" t="s">
        <v>52</v>
      </c>
      <c r="J178" s="33">
        <v>0</v>
      </c>
    </row>
    <row r="179" spans="1:10" x14ac:dyDescent="0.3">
      <c r="A179" s="32">
        <f t="shared" si="9"/>
        <v>43332</v>
      </c>
      <c r="B179" s="10">
        <v>2018</v>
      </c>
      <c r="C179" s="33">
        <v>232</v>
      </c>
      <c r="D179" s="3" t="s">
        <v>63</v>
      </c>
      <c r="E179" s="3">
        <v>4</v>
      </c>
      <c r="F179" s="33">
        <v>3</v>
      </c>
      <c r="G179" s="34">
        <v>246.38</v>
      </c>
      <c r="H179" s="34">
        <v>91.44</v>
      </c>
      <c r="I179" s="33" t="s">
        <v>52</v>
      </c>
      <c r="J179" s="33">
        <v>1</v>
      </c>
    </row>
    <row r="180" spans="1:10" x14ac:dyDescent="0.3">
      <c r="A180" s="32">
        <f t="shared" si="9"/>
        <v>43332</v>
      </c>
      <c r="B180" s="10">
        <v>2018</v>
      </c>
      <c r="C180" s="33">
        <v>232</v>
      </c>
      <c r="D180" s="3" t="s">
        <v>63</v>
      </c>
      <c r="E180" s="3">
        <v>4</v>
      </c>
      <c r="F180" s="33">
        <v>4</v>
      </c>
      <c r="G180" s="34">
        <v>236.22</v>
      </c>
      <c r="H180" s="34">
        <v>81.28</v>
      </c>
      <c r="I180" s="33" t="s">
        <v>52</v>
      </c>
      <c r="J180" s="33">
        <v>0</v>
      </c>
    </row>
    <row r="181" spans="1:10" x14ac:dyDescent="0.3">
      <c r="A181" s="32">
        <f t="shared" si="9"/>
        <v>43332</v>
      </c>
      <c r="B181" s="10">
        <v>2018</v>
      </c>
      <c r="C181" s="33">
        <v>232</v>
      </c>
      <c r="D181" s="3" t="s">
        <v>63</v>
      </c>
      <c r="E181" s="3">
        <v>4</v>
      </c>
      <c r="F181" s="33">
        <v>5</v>
      </c>
      <c r="G181" s="34">
        <v>243.84</v>
      </c>
      <c r="H181" s="34">
        <v>73.66</v>
      </c>
      <c r="I181" s="33" t="s">
        <v>52</v>
      </c>
      <c r="J181" s="33">
        <v>0</v>
      </c>
    </row>
    <row r="182" spans="1:10" x14ac:dyDescent="0.3">
      <c r="A182" s="32">
        <f t="shared" si="9"/>
        <v>43332</v>
      </c>
      <c r="B182" s="10">
        <v>2018</v>
      </c>
      <c r="C182" s="33">
        <v>232</v>
      </c>
      <c r="D182" s="3" t="s">
        <v>64</v>
      </c>
      <c r="E182" s="3">
        <v>1</v>
      </c>
      <c r="F182" s="33">
        <v>1</v>
      </c>
      <c r="G182" s="34">
        <v>241.3</v>
      </c>
      <c r="H182" s="34">
        <v>63.5</v>
      </c>
      <c r="I182" s="33" t="s">
        <v>52</v>
      </c>
      <c r="J182" s="33">
        <v>0</v>
      </c>
    </row>
    <row r="183" spans="1:10" x14ac:dyDescent="0.3">
      <c r="A183" s="32">
        <f t="shared" si="9"/>
        <v>43332</v>
      </c>
      <c r="B183" s="10">
        <v>2018</v>
      </c>
      <c r="C183" s="33">
        <v>232</v>
      </c>
      <c r="D183" s="3" t="s">
        <v>64</v>
      </c>
      <c r="E183" s="3">
        <v>1</v>
      </c>
      <c r="F183" s="33">
        <v>2</v>
      </c>
      <c r="G183" s="34">
        <v>243.84</v>
      </c>
      <c r="H183" s="34">
        <v>76.2</v>
      </c>
      <c r="I183" s="33" t="s">
        <v>52</v>
      </c>
      <c r="J183" s="33">
        <v>0</v>
      </c>
    </row>
    <row r="184" spans="1:10" x14ac:dyDescent="0.3">
      <c r="A184" s="32">
        <f t="shared" si="9"/>
        <v>43332</v>
      </c>
      <c r="B184" s="10">
        <v>2018</v>
      </c>
      <c r="C184" s="33">
        <v>232</v>
      </c>
      <c r="D184" s="3" t="s">
        <v>64</v>
      </c>
      <c r="E184" s="3">
        <v>1</v>
      </c>
      <c r="F184" s="33">
        <v>3</v>
      </c>
      <c r="G184" s="34">
        <v>251.46</v>
      </c>
      <c r="H184" s="34">
        <v>71.12</v>
      </c>
      <c r="I184" s="33" t="s">
        <v>52</v>
      </c>
      <c r="J184" s="33">
        <v>0</v>
      </c>
    </row>
    <row r="185" spans="1:10" x14ac:dyDescent="0.3">
      <c r="A185" s="32">
        <f t="shared" si="9"/>
        <v>43332</v>
      </c>
      <c r="B185" s="10">
        <v>2018</v>
      </c>
      <c r="C185" s="33">
        <v>232</v>
      </c>
      <c r="D185" s="3" t="s">
        <v>64</v>
      </c>
      <c r="E185" s="3">
        <v>1</v>
      </c>
      <c r="F185" s="33">
        <v>4</v>
      </c>
      <c r="G185" s="34">
        <v>248.92000000000002</v>
      </c>
      <c r="H185" s="34">
        <v>83.820000000000007</v>
      </c>
      <c r="I185" s="33" t="s">
        <v>52</v>
      </c>
      <c r="J185" s="33">
        <v>0</v>
      </c>
    </row>
    <row r="186" spans="1:10" x14ac:dyDescent="0.3">
      <c r="A186" s="32">
        <f t="shared" si="9"/>
        <v>43332</v>
      </c>
      <c r="B186" s="10">
        <v>2018</v>
      </c>
      <c r="C186" s="33">
        <v>232</v>
      </c>
      <c r="D186" s="3" t="s">
        <v>64</v>
      </c>
      <c r="E186" s="3">
        <v>1</v>
      </c>
      <c r="F186" s="33">
        <v>5</v>
      </c>
      <c r="G186" s="34">
        <v>238.76</v>
      </c>
      <c r="H186" s="34">
        <v>73.66</v>
      </c>
      <c r="I186" s="33" t="s">
        <v>52</v>
      </c>
      <c r="J186" s="33">
        <v>0</v>
      </c>
    </row>
    <row r="187" spans="1:10" x14ac:dyDescent="0.3">
      <c r="A187" s="32">
        <f t="shared" si="9"/>
        <v>43332</v>
      </c>
      <c r="B187" s="10">
        <v>2018</v>
      </c>
      <c r="C187" s="33">
        <v>232</v>
      </c>
      <c r="D187" s="3" t="s">
        <v>64</v>
      </c>
      <c r="E187" s="3">
        <v>2</v>
      </c>
      <c r="F187" s="33">
        <v>1</v>
      </c>
      <c r="G187" s="34">
        <v>236.22</v>
      </c>
      <c r="H187" s="34">
        <v>91.44</v>
      </c>
      <c r="I187" s="33" t="s">
        <v>52</v>
      </c>
      <c r="J187" s="33">
        <v>0</v>
      </c>
    </row>
    <row r="188" spans="1:10" x14ac:dyDescent="0.3">
      <c r="A188" s="32">
        <f t="shared" si="9"/>
        <v>43332</v>
      </c>
      <c r="B188" s="10">
        <v>2018</v>
      </c>
      <c r="C188" s="33">
        <v>232</v>
      </c>
      <c r="D188" s="3" t="s">
        <v>64</v>
      </c>
      <c r="E188" s="3">
        <v>2</v>
      </c>
      <c r="F188" s="33">
        <v>2</v>
      </c>
      <c r="G188" s="34">
        <v>231.14000000000001</v>
      </c>
      <c r="H188" s="34">
        <v>96.52</v>
      </c>
      <c r="I188" s="33" t="s">
        <v>49</v>
      </c>
      <c r="J188" s="33">
        <v>0</v>
      </c>
    </row>
    <row r="189" spans="1:10" x14ac:dyDescent="0.3">
      <c r="A189" s="32">
        <f t="shared" si="9"/>
        <v>43332</v>
      </c>
      <c r="B189" s="10">
        <v>2018</v>
      </c>
      <c r="C189" s="33">
        <v>232</v>
      </c>
      <c r="D189" s="3" t="s">
        <v>64</v>
      </c>
      <c r="E189" s="3">
        <v>2</v>
      </c>
      <c r="F189" s="33">
        <v>3</v>
      </c>
      <c r="G189" s="34">
        <v>248.92000000000002</v>
      </c>
      <c r="H189" s="34">
        <v>78.739999999999995</v>
      </c>
      <c r="I189" s="33" t="s">
        <v>49</v>
      </c>
      <c r="J189" s="33">
        <v>0</v>
      </c>
    </row>
    <row r="190" spans="1:10" x14ac:dyDescent="0.3">
      <c r="A190" s="32">
        <f t="shared" si="9"/>
        <v>43332</v>
      </c>
      <c r="B190" s="10">
        <v>2018</v>
      </c>
      <c r="C190" s="33">
        <v>232</v>
      </c>
      <c r="D190" s="3" t="s">
        <v>64</v>
      </c>
      <c r="E190" s="3">
        <v>2</v>
      </c>
      <c r="F190" s="33">
        <v>4</v>
      </c>
      <c r="G190" s="34">
        <v>236.22</v>
      </c>
      <c r="H190" s="34">
        <v>88.9</v>
      </c>
      <c r="I190" s="33" t="s">
        <v>52</v>
      </c>
      <c r="J190" s="33">
        <v>0</v>
      </c>
    </row>
    <row r="191" spans="1:10" x14ac:dyDescent="0.3">
      <c r="A191" s="32">
        <f t="shared" si="9"/>
        <v>43332</v>
      </c>
      <c r="B191" s="10">
        <v>2018</v>
      </c>
      <c r="C191" s="33">
        <v>232</v>
      </c>
      <c r="D191" s="3" t="s">
        <v>64</v>
      </c>
      <c r="E191" s="3">
        <v>2</v>
      </c>
      <c r="F191" s="33">
        <v>5</v>
      </c>
      <c r="G191" s="34">
        <v>241.3</v>
      </c>
      <c r="H191" s="34">
        <v>88.9</v>
      </c>
      <c r="I191" s="33" t="s">
        <v>49</v>
      </c>
      <c r="J191" s="33">
        <v>0</v>
      </c>
    </row>
    <row r="192" spans="1:10" x14ac:dyDescent="0.3">
      <c r="A192" s="32">
        <f t="shared" si="9"/>
        <v>43332</v>
      </c>
      <c r="B192" s="10">
        <v>2018</v>
      </c>
      <c r="C192" s="33">
        <v>232</v>
      </c>
      <c r="D192" s="3" t="s">
        <v>64</v>
      </c>
      <c r="E192" s="3">
        <v>3</v>
      </c>
      <c r="F192" s="33">
        <v>1</v>
      </c>
      <c r="G192" s="34">
        <v>243.84</v>
      </c>
      <c r="H192" s="34">
        <v>91.44</v>
      </c>
      <c r="I192" s="33" t="s">
        <v>52</v>
      </c>
      <c r="J192" s="33">
        <v>0</v>
      </c>
    </row>
    <row r="193" spans="1:10" x14ac:dyDescent="0.3">
      <c r="A193" s="32">
        <f t="shared" si="9"/>
        <v>43332</v>
      </c>
      <c r="B193" s="10">
        <v>2018</v>
      </c>
      <c r="C193" s="33">
        <v>232</v>
      </c>
      <c r="D193" s="3" t="s">
        <v>64</v>
      </c>
      <c r="E193" s="3">
        <v>3</v>
      </c>
      <c r="F193" s="33">
        <v>2</v>
      </c>
      <c r="G193" s="34">
        <v>233.68</v>
      </c>
      <c r="H193" s="34">
        <v>78.739999999999995</v>
      </c>
      <c r="I193" s="33" t="s">
        <v>52</v>
      </c>
      <c r="J193" s="33">
        <v>0</v>
      </c>
    </row>
    <row r="194" spans="1:10" x14ac:dyDescent="0.3">
      <c r="A194" s="32">
        <f t="shared" si="9"/>
        <v>43332</v>
      </c>
      <c r="B194" s="10">
        <v>2018</v>
      </c>
      <c r="C194" s="33">
        <v>232</v>
      </c>
      <c r="D194" s="3" t="s">
        <v>64</v>
      </c>
      <c r="E194" s="3">
        <v>3</v>
      </c>
      <c r="F194" s="33">
        <v>3</v>
      </c>
      <c r="G194" s="34">
        <v>241.3</v>
      </c>
      <c r="H194" s="34">
        <v>96.52</v>
      </c>
      <c r="I194" s="33" t="s">
        <v>52</v>
      </c>
      <c r="J194" s="33">
        <v>0</v>
      </c>
    </row>
    <row r="195" spans="1:10" x14ac:dyDescent="0.3">
      <c r="A195" s="32">
        <f t="shared" si="9"/>
        <v>43332</v>
      </c>
      <c r="B195" s="10">
        <v>2018</v>
      </c>
      <c r="C195" s="33">
        <v>232</v>
      </c>
      <c r="D195" s="3" t="s">
        <v>64</v>
      </c>
      <c r="E195" s="3">
        <v>3</v>
      </c>
      <c r="F195" s="33">
        <v>4</v>
      </c>
      <c r="G195" s="34">
        <v>248.92000000000002</v>
      </c>
      <c r="H195" s="34">
        <v>88.9</v>
      </c>
      <c r="I195" s="33" t="s">
        <v>52</v>
      </c>
      <c r="J195" s="33">
        <v>0</v>
      </c>
    </row>
    <row r="196" spans="1:10" x14ac:dyDescent="0.3">
      <c r="A196" s="32">
        <f t="shared" si="9"/>
        <v>43332</v>
      </c>
      <c r="B196" s="10">
        <v>2018</v>
      </c>
      <c r="C196" s="33">
        <v>232</v>
      </c>
      <c r="D196" s="3" t="s">
        <v>64</v>
      </c>
      <c r="E196" s="3">
        <v>3</v>
      </c>
      <c r="F196" s="33">
        <v>5</v>
      </c>
      <c r="G196" s="34">
        <v>236.22</v>
      </c>
      <c r="H196" s="34">
        <v>83.820000000000007</v>
      </c>
      <c r="I196" s="33" t="s">
        <v>52</v>
      </c>
      <c r="J196" s="33">
        <v>0</v>
      </c>
    </row>
    <row r="197" spans="1:10" x14ac:dyDescent="0.3">
      <c r="A197" s="32">
        <f t="shared" si="9"/>
        <v>43332</v>
      </c>
      <c r="B197" s="10">
        <v>2018</v>
      </c>
      <c r="C197" s="33">
        <v>232</v>
      </c>
      <c r="D197" s="3" t="s">
        <v>64</v>
      </c>
      <c r="E197" s="3">
        <v>4</v>
      </c>
      <c r="F197" s="33">
        <v>1</v>
      </c>
      <c r="G197" s="34">
        <v>236.22</v>
      </c>
      <c r="H197" s="34">
        <v>73.66</v>
      </c>
      <c r="I197" s="33" t="s">
        <v>52</v>
      </c>
      <c r="J197" s="33">
        <v>0</v>
      </c>
    </row>
    <row r="198" spans="1:10" x14ac:dyDescent="0.3">
      <c r="A198" s="32">
        <f t="shared" si="9"/>
        <v>43332</v>
      </c>
      <c r="B198" s="10">
        <v>2018</v>
      </c>
      <c r="C198" s="33">
        <v>232</v>
      </c>
      <c r="D198" s="3" t="s">
        <v>64</v>
      </c>
      <c r="E198" s="3">
        <v>4</v>
      </c>
      <c r="F198" s="33">
        <v>2</v>
      </c>
      <c r="G198" s="34">
        <v>236.22</v>
      </c>
      <c r="H198" s="34">
        <v>91.44</v>
      </c>
      <c r="I198" s="33" t="s">
        <v>52</v>
      </c>
      <c r="J198" s="33">
        <v>0</v>
      </c>
    </row>
    <row r="199" spans="1:10" x14ac:dyDescent="0.3">
      <c r="A199" s="32">
        <f t="shared" si="9"/>
        <v>43332</v>
      </c>
      <c r="B199" s="10">
        <v>2018</v>
      </c>
      <c r="C199" s="33">
        <v>232</v>
      </c>
      <c r="D199" s="3" t="s">
        <v>64</v>
      </c>
      <c r="E199" s="3">
        <v>4</v>
      </c>
      <c r="F199" s="33">
        <v>3</v>
      </c>
      <c r="G199" s="34">
        <v>223.52</v>
      </c>
      <c r="H199" s="34">
        <v>83.820000000000007</v>
      </c>
      <c r="I199" s="33" t="s">
        <v>52</v>
      </c>
      <c r="J199" s="33">
        <v>0</v>
      </c>
    </row>
    <row r="200" spans="1:10" x14ac:dyDescent="0.3">
      <c r="A200" s="32">
        <f t="shared" si="9"/>
        <v>43332</v>
      </c>
      <c r="B200" s="10">
        <v>2018</v>
      </c>
      <c r="C200" s="33">
        <v>232</v>
      </c>
      <c r="D200" s="3" t="s">
        <v>64</v>
      </c>
      <c r="E200" s="3">
        <v>4</v>
      </c>
      <c r="F200" s="33">
        <v>4</v>
      </c>
      <c r="G200" s="34">
        <v>246.38</v>
      </c>
      <c r="H200" s="34">
        <v>76.2</v>
      </c>
      <c r="I200" s="33" t="s">
        <v>52</v>
      </c>
      <c r="J200" s="33">
        <v>0</v>
      </c>
    </row>
    <row r="201" spans="1:10" x14ac:dyDescent="0.3">
      <c r="A201" s="32">
        <f t="shared" si="9"/>
        <v>43332</v>
      </c>
      <c r="B201" s="10">
        <v>2018</v>
      </c>
      <c r="C201" s="33">
        <v>232</v>
      </c>
      <c r="D201" s="3" t="s">
        <v>64</v>
      </c>
      <c r="E201" s="3">
        <v>4</v>
      </c>
      <c r="F201" s="33">
        <v>5</v>
      </c>
      <c r="G201" s="34">
        <v>226.06</v>
      </c>
      <c r="H201" s="34">
        <v>83.820000000000007</v>
      </c>
      <c r="I201" s="33" t="s">
        <v>52</v>
      </c>
      <c r="J201" s="33">
        <v>0</v>
      </c>
    </row>
    <row r="202" spans="1:10" x14ac:dyDescent="0.3">
      <c r="A202" s="32">
        <f t="shared" si="9"/>
        <v>43347</v>
      </c>
      <c r="B202" s="10">
        <v>2018</v>
      </c>
      <c r="C202" s="33">
        <v>247</v>
      </c>
      <c r="D202" s="3" t="s">
        <v>63</v>
      </c>
      <c r="E202" s="3">
        <v>1</v>
      </c>
      <c r="F202" s="33">
        <v>1</v>
      </c>
      <c r="G202" s="34">
        <v>233.68</v>
      </c>
      <c r="H202" s="34">
        <v>81.28</v>
      </c>
      <c r="I202" s="33" t="s">
        <v>49</v>
      </c>
      <c r="J202" s="33">
        <v>0</v>
      </c>
    </row>
    <row r="203" spans="1:10" x14ac:dyDescent="0.3">
      <c r="A203" s="32">
        <f t="shared" ref="A203:A241" si="10">DATE(B203,1,C203)</f>
        <v>43347</v>
      </c>
      <c r="B203" s="10">
        <v>2018</v>
      </c>
      <c r="C203" s="33">
        <v>247</v>
      </c>
      <c r="D203" s="3" t="s">
        <v>63</v>
      </c>
      <c r="E203" s="3">
        <v>1</v>
      </c>
      <c r="F203" s="33">
        <v>2</v>
      </c>
      <c r="G203" s="34">
        <v>238.76</v>
      </c>
      <c r="H203" s="34">
        <v>88.9</v>
      </c>
      <c r="I203" s="33" t="s">
        <v>49</v>
      </c>
      <c r="J203" s="33">
        <v>0</v>
      </c>
    </row>
    <row r="204" spans="1:10" x14ac:dyDescent="0.3">
      <c r="A204" s="32">
        <f t="shared" si="10"/>
        <v>43347</v>
      </c>
      <c r="B204" s="10">
        <v>2018</v>
      </c>
      <c r="C204" s="33">
        <v>247</v>
      </c>
      <c r="D204" s="3" t="s">
        <v>63</v>
      </c>
      <c r="E204" s="3">
        <v>1</v>
      </c>
      <c r="F204" s="33">
        <v>3</v>
      </c>
      <c r="G204" s="34">
        <v>241.3</v>
      </c>
      <c r="H204" s="34">
        <v>78.739999999999995</v>
      </c>
      <c r="I204" s="33" t="s">
        <v>49</v>
      </c>
      <c r="J204" s="33">
        <v>0</v>
      </c>
    </row>
    <row r="205" spans="1:10" x14ac:dyDescent="0.3">
      <c r="A205" s="32">
        <f t="shared" si="10"/>
        <v>43347</v>
      </c>
      <c r="B205" s="10">
        <v>2018</v>
      </c>
      <c r="C205" s="33">
        <v>247</v>
      </c>
      <c r="D205" s="3" t="s">
        <v>63</v>
      </c>
      <c r="E205" s="3">
        <v>1</v>
      </c>
      <c r="F205" s="33">
        <v>4</v>
      </c>
      <c r="G205" s="34">
        <v>228.6</v>
      </c>
      <c r="H205" s="34">
        <v>76.2</v>
      </c>
      <c r="I205" s="33" t="s">
        <v>49</v>
      </c>
      <c r="J205" s="33">
        <v>0</v>
      </c>
    </row>
    <row r="206" spans="1:10" x14ac:dyDescent="0.3">
      <c r="A206" s="32">
        <f t="shared" si="10"/>
        <v>43347</v>
      </c>
      <c r="B206" s="10">
        <v>2018</v>
      </c>
      <c r="C206" s="33">
        <v>247</v>
      </c>
      <c r="D206" s="3" t="s">
        <v>63</v>
      </c>
      <c r="E206" s="3">
        <v>1</v>
      </c>
      <c r="F206" s="33">
        <v>5</v>
      </c>
      <c r="G206" s="34">
        <v>231.14000000000001</v>
      </c>
      <c r="H206" s="34">
        <v>68.58</v>
      </c>
      <c r="I206" s="33" t="s">
        <v>49</v>
      </c>
      <c r="J206" s="33">
        <v>1</v>
      </c>
    </row>
    <row r="207" spans="1:10" x14ac:dyDescent="0.3">
      <c r="A207" s="32">
        <f t="shared" si="10"/>
        <v>43347</v>
      </c>
      <c r="B207" s="10">
        <v>2018</v>
      </c>
      <c r="C207" s="33">
        <v>247</v>
      </c>
      <c r="D207" s="3" t="s">
        <v>63</v>
      </c>
      <c r="E207" s="3">
        <v>2</v>
      </c>
      <c r="F207" s="33">
        <v>1</v>
      </c>
      <c r="G207" s="34">
        <v>243.84</v>
      </c>
      <c r="H207" s="34">
        <v>71.12</v>
      </c>
      <c r="I207" s="33" t="s">
        <v>49</v>
      </c>
      <c r="J207" s="33">
        <v>0</v>
      </c>
    </row>
    <row r="208" spans="1:10" x14ac:dyDescent="0.3">
      <c r="A208" s="32">
        <f t="shared" si="10"/>
        <v>43347</v>
      </c>
      <c r="B208" s="10">
        <v>2018</v>
      </c>
      <c r="C208" s="33">
        <v>247</v>
      </c>
      <c r="D208" s="3" t="s">
        <v>63</v>
      </c>
      <c r="E208" s="3">
        <v>2</v>
      </c>
      <c r="F208" s="33">
        <v>2</v>
      </c>
      <c r="G208" s="34">
        <v>241.3</v>
      </c>
      <c r="H208" s="34">
        <v>60.96</v>
      </c>
      <c r="I208" s="33" t="s">
        <v>49</v>
      </c>
      <c r="J208" s="33">
        <v>0</v>
      </c>
    </row>
    <row r="209" spans="1:10" x14ac:dyDescent="0.3">
      <c r="A209" s="32">
        <f t="shared" si="10"/>
        <v>43347</v>
      </c>
      <c r="B209" s="10">
        <v>2018</v>
      </c>
      <c r="C209" s="33">
        <v>247</v>
      </c>
      <c r="D209" s="3" t="s">
        <v>63</v>
      </c>
      <c r="E209" s="3">
        <v>2</v>
      </c>
      <c r="F209" s="33">
        <v>3</v>
      </c>
      <c r="G209" s="34">
        <v>236.22</v>
      </c>
      <c r="H209" s="34">
        <v>68.58</v>
      </c>
      <c r="I209" s="33" t="s">
        <v>49</v>
      </c>
      <c r="J209" s="33">
        <v>0</v>
      </c>
    </row>
    <row r="210" spans="1:10" x14ac:dyDescent="0.3">
      <c r="A210" s="32">
        <f t="shared" si="10"/>
        <v>43347</v>
      </c>
      <c r="B210" s="10">
        <v>2018</v>
      </c>
      <c r="C210" s="33">
        <v>247</v>
      </c>
      <c r="D210" s="3" t="s">
        <v>63</v>
      </c>
      <c r="E210" s="3">
        <v>2</v>
      </c>
      <c r="F210" s="33">
        <v>4</v>
      </c>
      <c r="G210" s="34">
        <v>228.6</v>
      </c>
      <c r="H210" s="34">
        <v>78.739999999999995</v>
      </c>
      <c r="I210" s="33" t="s">
        <v>49</v>
      </c>
      <c r="J210" s="33">
        <v>0</v>
      </c>
    </row>
    <row r="211" spans="1:10" x14ac:dyDescent="0.3">
      <c r="A211" s="32">
        <f t="shared" si="10"/>
        <v>43347</v>
      </c>
      <c r="B211" s="10">
        <v>2018</v>
      </c>
      <c r="C211" s="33">
        <v>247</v>
      </c>
      <c r="D211" s="3" t="s">
        <v>63</v>
      </c>
      <c r="E211" s="3">
        <v>2</v>
      </c>
      <c r="F211" s="33">
        <v>5</v>
      </c>
      <c r="G211" s="34">
        <v>223.52</v>
      </c>
      <c r="H211" s="34">
        <v>91.44</v>
      </c>
      <c r="I211" s="33" t="s">
        <v>49</v>
      </c>
      <c r="J211" s="33">
        <v>0</v>
      </c>
    </row>
    <row r="212" spans="1:10" x14ac:dyDescent="0.3">
      <c r="A212" s="32">
        <f t="shared" si="10"/>
        <v>43347</v>
      </c>
      <c r="B212" s="10">
        <v>2018</v>
      </c>
      <c r="C212" s="33">
        <v>247</v>
      </c>
      <c r="D212" s="3" t="s">
        <v>63</v>
      </c>
      <c r="E212" s="3">
        <v>3</v>
      </c>
      <c r="F212" s="33">
        <v>1</v>
      </c>
      <c r="G212" s="34">
        <v>243.84</v>
      </c>
      <c r="H212" s="34">
        <v>76.2</v>
      </c>
      <c r="I212" s="33" t="s">
        <v>49</v>
      </c>
      <c r="J212" s="33">
        <v>0</v>
      </c>
    </row>
    <row r="213" spans="1:10" x14ac:dyDescent="0.3">
      <c r="A213" s="32">
        <f t="shared" si="10"/>
        <v>43347</v>
      </c>
      <c r="B213" s="10">
        <v>2018</v>
      </c>
      <c r="C213" s="33">
        <v>247</v>
      </c>
      <c r="D213" s="3" t="s">
        <v>63</v>
      </c>
      <c r="E213" s="3">
        <v>3</v>
      </c>
      <c r="F213" s="33">
        <v>2</v>
      </c>
      <c r="G213" s="34">
        <v>238.76</v>
      </c>
      <c r="H213" s="34">
        <v>58.42</v>
      </c>
      <c r="I213" s="33" t="s">
        <v>49</v>
      </c>
      <c r="J213" s="33">
        <v>0</v>
      </c>
    </row>
    <row r="214" spans="1:10" x14ac:dyDescent="0.3">
      <c r="A214" s="32">
        <f t="shared" si="10"/>
        <v>43347</v>
      </c>
      <c r="B214" s="10">
        <v>2018</v>
      </c>
      <c r="C214" s="33">
        <v>247</v>
      </c>
      <c r="D214" s="3" t="s">
        <v>63</v>
      </c>
      <c r="E214" s="3">
        <v>3</v>
      </c>
      <c r="F214" s="33">
        <v>3</v>
      </c>
      <c r="G214" s="34">
        <v>241.3</v>
      </c>
      <c r="H214" s="34">
        <v>63.5</v>
      </c>
      <c r="I214" s="33" t="s">
        <v>49</v>
      </c>
      <c r="J214" s="33">
        <v>0</v>
      </c>
    </row>
    <row r="215" spans="1:10" x14ac:dyDescent="0.3">
      <c r="A215" s="32">
        <f t="shared" si="10"/>
        <v>43347</v>
      </c>
      <c r="B215" s="10">
        <v>2018</v>
      </c>
      <c r="C215" s="33">
        <v>247</v>
      </c>
      <c r="D215" s="3" t="s">
        <v>63</v>
      </c>
      <c r="E215" s="3">
        <v>3</v>
      </c>
      <c r="F215" s="33">
        <v>4</v>
      </c>
      <c r="G215" s="34">
        <v>241.3</v>
      </c>
      <c r="H215" s="34">
        <v>73.66</v>
      </c>
      <c r="I215" s="33" t="s">
        <v>49</v>
      </c>
      <c r="J215" s="33">
        <v>1</v>
      </c>
    </row>
    <row r="216" spans="1:10" x14ac:dyDescent="0.3">
      <c r="A216" s="32">
        <f t="shared" si="10"/>
        <v>43347</v>
      </c>
      <c r="B216" s="10">
        <v>2018</v>
      </c>
      <c r="C216" s="33">
        <v>247</v>
      </c>
      <c r="D216" s="3" t="s">
        <v>63</v>
      </c>
      <c r="E216" s="3">
        <v>3</v>
      </c>
      <c r="F216" s="33">
        <v>5</v>
      </c>
      <c r="G216" s="34">
        <v>246.38</v>
      </c>
      <c r="H216" s="34">
        <v>83.820000000000007</v>
      </c>
      <c r="I216" s="33" t="s">
        <v>49</v>
      </c>
      <c r="J216" s="33">
        <v>1</v>
      </c>
    </row>
    <row r="217" spans="1:10" x14ac:dyDescent="0.3">
      <c r="A217" s="32">
        <f t="shared" si="10"/>
        <v>43347</v>
      </c>
      <c r="B217" s="10">
        <v>2018</v>
      </c>
      <c r="C217" s="33">
        <v>247</v>
      </c>
      <c r="D217" s="3" t="s">
        <v>63</v>
      </c>
      <c r="E217" s="3">
        <v>4</v>
      </c>
      <c r="F217" s="33">
        <v>1</v>
      </c>
      <c r="G217" s="34">
        <v>243.84</v>
      </c>
      <c r="H217" s="34">
        <v>71.12</v>
      </c>
      <c r="I217" s="33" t="s">
        <v>49</v>
      </c>
      <c r="J217" s="33">
        <v>0</v>
      </c>
    </row>
    <row r="218" spans="1:10" x14ac:dyDescent="0.3">
      <c r="A218" s="32">
        <f t="shared" si="10"/>
        <v>43347</v>
      </c>
      <c r="B218" s="10">
        <v>2018</v>
      </c>
      <c r="C218" s="33">
        <v>247</v>
      </c>
      <c r="D218" s="3" t="s">
        <v>63</v>
      </c>
      <c r="E218" s="3">
        <v>4</v>
      </c>
      <c r="F218" s="33">
        <v>2</v>
      </c>
      <c r="G218" s="34">
        <v>254</v>
      </c>
      <c r="H218" s="34">
        <v>73.66</v>
      </c>
      <c r="I218" s="33" t="s">
        <v>49</v>
      </c>
      <c r="J218" s="33">
        <v>1</v>
      </c>
    </row>
    <row r="219" spans="1:10" x14ac:dyDescent="0.3">
      <c r="A219" s="32">
        <f t="shared" si="10"/>
        <v>43347</v>
      </c>
      <c r="B219" s="10">
        <v>2018</v>
      </c>
      <c r="C219" s="33">
        <v>247</v>
      </c>
      <c r="D219" s="3" t="s">
        <v>63</v>
      </c>
      <c r="E219" s="3">
        <v>4</v>
      </c>
      <c r="F219" s="33">
        <v>3</v>
      </c>
      <c r="G219" s="34">
        <v>228.6</v>
      </c>
      <c r="H219" s="34">
        <v>91.44</v>
      </c>
      <c r="I219" s="33" t="s">
        <v>49</v>
      </c>
      <c r="J219" s="33">
        <v>0</v>
      </c>
    </row>
    <row r="220" spans="1:10" x14ac:dyDescent="0.3">
      <c r="A220" s="32">
        <f t="shared" si="10"/>
        <v>43347</v>
      </c>
      <c r="B220" s="10">
        <v>2018</v>
      </c>
      <c r="C220" s="33">
        <v>247</v>
      </c>
      <c r="D220" s="3" t="s">
        <v>63</v>
      </c>
      <c r="E220" s="3">
        <v>4</v>
      </c>
      <c r="F220" s="33">
        <v>4</v>
      </c>
      <c r="G220" s="34">
        <v>231.14000000000001</v>
      </c>
      <c r="H220" s="34">
        <v>78.739999999999995</v>
      </c>
      <c r="I220" s="33" t="s">
        <v>49</v>
      </c>
      <c r="J220" s="33">
        <v>1</v>
      </c>
    </row>
    <row r="221" spans="1:10" x14ac:dyDescent="0.3">
      <c r="A221" s="32">
        <f t="shared" si="10"/>
        <v>43347</v>
      </c>
      <c r="B221" s="10">
        <v>2018</v>
      </c>
      <c r="C221" s="33">
        <v>247</v>
      </c>
      <c r="D221" s="3" t="s">
        <v>63</v>
      </c>
      <c r="E221" s="3">
        <v>4</v>
      </c>
      <c r="F221" s="33">
        <v>5</v>
      </c>
      <c r="G221" s="34">
        <v>236.22</v>
      </c>
      <c r="H221" s="34">
        <v>58.42</v>
      </c>
      <c r="I221" s="33" t="s">
        <v>49</v>
      </c>
      <c r="J221" s="33">
        <v>0</v>
      </c>
    </row>
    <row r="222" spans="1:10" x14ac:dyDescent="0.3">
      <c r="A222" s="32">
        <f t="shared" si="10"/>
        <v>43347</v>
      </c>
      <c r="B222" s="10">
        <v>2018</v>
      </c>
      <c r="C222" s="33">
        <v>247</v>
      </c>
      <c r="D222" s="3" t="s">
        <v>64</v>
      </c>
      <c r="E222" s="3">
        <v>1</v>
      </c>
      <c r="F222" s="33">
        <v>1</v>
      </c>
      <c r="G222" s="34">
        <v>241.3</v>
      </c>
      <c r="H222" s="34">
        <v>68.58</v>
      </c>
      <c r="I222" s="33" t="s">
        <v>49</v>
      </c>
      <c r="J222" s="33">
        <v>0</v>
      </c>
    </row>
    <row r="223" spans="1:10" x14ac:dyDescent="0.3">
      <c r="A223" s="32">
        <f t="shared" si="10"/>
        <v>43347</v>
      </c>
      <c r="B223" s="10">
        <v>2018</v>
      </c>
      <c r="C223" s="33">
        <v>247</v>
      </c>
      <c r="D223" s="3" t="s">
        <v>64</v>
      </c>
      <c r="E223" s="3">
        <v>1</v>
      </c>
      <c r="F223" s="33">
        <v>2</v>
      </c>
      <c r="G223" s="34">
        <v>236.22</v>
      </c>
      <c r="H223" s="34">
        <v>76.2</v>
      </c>
      <c r="I223" s="33" t="s">
        <v>49</v>
      </c>
      <c r="J223" s="33">
        <v>0</v>
      </c>
    </row>
    <row r="224" spans="1:10" x14ac:dyDescent="0.3">
      <c r="A224" s="32">
        <f t="shared" si="10"/>
        <v>43347</v>
      </c>
      <c r="B224" s="10">
        <v>2018</v>
      </c>
      <c r="C224" s="33">
        <v>247</v>
      </c>
      <c r="D224" s="3" t="s">
        <v>64</v>
      </c>
      <c r="E224" s="3">
        <v>1</v>
      </c>
      <c r="F224" s="33">
        <v>3</v>
      </c>
      <c r="G224" s="34">
        <v>248.92000000000002</v>
      </c>
      <c r="H224" s="34">
        <v>96.52</v>
      </c>
      <c r="I224" s="33" t="s">
        <v>49</v>
      </c>
      <c r="J224" s="33">
        <v>0</v>
      </c>
    </row>
    <row r="225" spans="1:10" x14ac:dyDescent="0.3">
      <c r="A225" s="32">
        <f t="shared" si="10"/>
        <v>43347</v>
      </c>
      <c r="B225" s="10">
        <v>2018</v>
      </c>
      <c r="C225" s="33">
        <v>247</v>
      </c>
      <c r="D225" s="3" t="s">
        <v>64</v>
      </c>
      <c r="E225" s="3">
        <v>1</v>
      </c>
      <c r="F225" s="33">
        <v>4</v>
      </c>
      <c r="G225" s="34">
        <v>256.54000000000002</v>
      </c>
      <c r="H225" s="34">
        <v>114.3</v>
      </c>
      <c r="I225" s="33" t="s">
        <v>49</v>
      </c>
      <c r="J225" s="33">
        <v>0</v>
      </c>
    </row>
    <row r="226" spans="1:10" x14ac:dyDescent="0.3">
      <c r="A226" s="32">
        <f t="shared" si="10"/>
        <v>43347</v>
      </c>
      <c r="B226" s="10">
        <v>2018</v>
      </c>
      <c r="C226" s="33">
        <v>247</v>
      </c>
      <c r="D226" s="3" t="s">
        <v>64</v>
      </c>
      <c r="E226" s="3">
        <v>1</v>
      </c>
      <c r="F226" s="33">
        <v>5</v>
      </c>
      <c r="G226" s="34">
        <v>254</v>
      </c>
      <c r="H226" s="34">
        <v>106.68</v>
      </c>
      <c r="I226" s="33" t="s">
        <v>49</v>
      </c>
      <c r="J226" s="33">
        <v>0</v>
      </c>
    </row>
    <row r="227" spans="1:10" x14ac:dyDescent="0.3">
      <c r="A227" s="32">
        <f t="shared" si="10"/>
        <v>43347</v>
      </c>
      <c r="B227" s="10">
        <v>2018</v>
      </c>
      <c r="C227" s="33">
        <v>247</v>
      </c>
      <c r="D227" s="3" t="s">
        <v>64</v>
      </c>
      <c r="E227" s="3">
        <v>2</v>
      </c>
      <c r="F227" s="33">
        <v>1</v>
      </c>
      <c r="G227" s="34">
        <v>256.54000000000002</v>
      </c>
      <c r="H227" s="34">
        <v>76.2</v>
      </c>
      <c r="I227" s="33" t="s">
        <v>49</v>
      </c>
      <c r="J227" s="33">
        <v>0</v>
      </c>
    </row>
    <row r="228" spans="1:10" x14ac:dyDescent="0.3">
      <c r="A228" s="32">
        <f t="shared" si="10"/>
        <v>43347</v>
      </c>
      <c r="B228" s="10">
        <v>2018</v>
      </c>
      <c r="C228" s="33">
        <v>247</v>
      </c>
      <c r="D228" s="3" t="s">
        <v>64</v>
      </c>
      <c r="E228" s="3">
        <v>2</v>
      </c>
      <c r="F228" s="33">
        <v>2</v>
      </c>
      <c r="G228" s="34">
        <v>254</v>
      </c>
      <c r="H228" s="34">
        <v>78.739999999999995</v>
      </c>
      <c r="I228" s="33" t="s">
        <v>49</v>
      </c>
      <c r="J228" s="33">
        <v>0</v>
      </c>
    </row>
    <row r="229" spans="1:10" x14ac:dyDescent="0.3">
      <c r="A229" s="32">
        <f t="shared" si="10"/>
        <v>43347</v>
      </c>
      <c r="B229" s="10">
        <v>2018</v>
      </c>
      <c r="C229" s="33">
        <v>247</v>
      </c>
      <c r="D229" s="3" t="s">
        <v>64</v>
      </c>
      <c r="E229" s="3">
        <v>2</v>
      </c>
      <c r="F229" s="33">
        <v>3</v>
      </c>
      <c r="G229" s="34">
        <v>248.92000000000002</v>
      </c>
      <c r="H229" s="34">
        <v>66.040000000000006</v>
      </c>
      <c r="I229" s="33" t="s">
        <v>49</v>
      </c>
      <c r="J229" s="33">
        <v>0</v>
      </c>
    </row>
    <row r="230" spans="1:10" x14ac:dyDescent="0.3">
      <c r="A230" s="32">
        <f t="shared" si="10"/>
        <v>43347</v>
      </c>
      <c r="B230" s="10">
        <v>2018</v>
      </c>
      <c r="C230" s="33">
        <v>247</v>
      </c>
      <c r="D230" s="3" t="s">
        <v>64</v>
      </c>
      <c r="E230" s="3">
        <v>2</v>
      </c>
      <c r="F230" s="33">
        <v>4</v>
      </c>
      <c r="G230" s="34">
        <v>241.3</v>
      </c>
      <c r="H230" s="34">
        <v>73.66</v>
      </c>
      <c r="I230" s="33" t="s">
        <v>49</v>
      </c>
      <c r="J230" s="33">
        <v>0</v>
      </c>
    </row>
    <row r="231" spans="1:10" x14ac:dyDescent="0.3">
      <c r="A231" s="32">
        <f t="shared" si="10"/>
        <v>43347</v>
      </c>
      <c r="B231" s="10">
        <v>2018</v>
      </c>
      <c r="C231" s="33">
        <v>247</v>
      </c>
      <c r="D231" s="3" t="s">
        <v>64</v>
      </c>
      <c r="E231" s="3">
        <v>2</v>
      </c>
      <c r="F231" s="33">
        <v>5</v>
      </c>
      <c r="G231" s="34">
        <v>233.68</v>
      </c>
      <c r="H231" s="34">
        <v>83.820000000000007</v>
      </c>
      <c r="I231" s="33" t="s">
        <v>49</v>
      </c>
      <c r="J231" s="33">
        <v>0</v>
      </c>
    </row>
    <row r="232" spans="1:10" x14ac:dyDescent="0.3">
      <c r="A232" s="32">
        <f t="shared" si="10"/>
        <v>43347</v>
      </c>
      <c r="B232" s="10">
        <v>2018</v>
      </c>
      <c r="C232" s="33">
        <v>247</v>
      </c>
      <c r="D232" s="3" t="s">
        <v>64</v>
      </c>
      <c r="E232" s="3">
        <v>3</v>
      </c>
      <c r="F232" s="33">
        <v>1</v>
      </c>
      <c r="G232" s="34">
        <v>246.38</v>
      </c>
      <c r="H232" s="34">
        <v>71.12</v>
      </c>
      <c r="I232" s="33" t="s">
        <v>49</v>
      </c>
      <c r="J232" s="33">
        <v>0</v>
      </c>
    </row>
    <row r="233" spans="1:10" x14ac:dyDescent="0.3">
      <c r="A233" s="32">
        <f t="shared" si="10"/>
        <v>43347</v>
      </c>
      <c r="B233" s="10">
        <v>2018</v>
      </c>
      <c r="C233" s="33">
        <v>247</v>
      </c>
      <c r="D233" s="3" t="s">
        <v>64</v>
      </c>
      <c r="E233" s="3">
        <v>3</v>
      </c>
      <c r="F233" s="33">
        <v>2</v>
      </c>
      <c r="G233" s="34">
        <v>233.68</v>
      </c>
      <c r="H233" s="34">
        <v>60.96</v>
      </c>
      <c r="I233" s="33" t="s">
        <v>49</v>
      </c>
      <c r="J233" s="33">
        <v>0</v>
      </c>
    </row>
    <row r="234" spans="1:10" x14ac:dyDescent="0.3">
      <c r="A234" s="32">
        <f t="shared" si="10"/>
        <v>43347</v>
      </c>
      <c r="B234" s="10">
        <v>2018</v>
      </c>
      <c r="C234" s="33">
        <v>247</v>
      </c>
      <c r="D234" s="3" t="s">
        <v>64</v>
      </c>
      <c r="E234" s="3">
        <v>3</v>
      </c>
      <c r="F234" s="33">
        <v>3</v>
      </c>
      <c r="G234" s="34">
        <v>223.52</v>
      </c>
      <c r="H234" s="34">
        <v>50.8</v>
      </c>
      <c r="I234" s="33" t="s">
        <v>49</v>
      </c>
      <c r="J234" s="33">
        <v>0</v>
      </c>
    </row>
    <row r="235" spans="1:10" x14ac:dyDescent="0.3">
      <c r="A235" s="32">
        <f t="shared" si="10"/>
        <v>43347</v>
      </c>
      <c r="B235" s="10">
        <v>2018</v>
      </c>
      <c r="C235" s="33">
        <v>247</v>
      </c>
      <c r="D235" s="3" t="s">
        <v>64</v>
      </c>
      <c r="E235" s="3">
        <v>3</v>
      </c>
      <c r="F235" s="33">
        <v>4</v>
      </c>
      <c r="G235" s="34">
        <v>243.84</v>
      </c>
      <c r="H235" s="34">
        <v>63.5</v>
      </c>
      <c r="I235" s="33" t="s">
        <v>49</v>
      </c>
      <c r="J235" s="33">
        <v>0</v>
      </c>
    </row>
    <row r="236" spans="1:10" x14ac:dyDescent="0.3">
      <c r="A236" s="32">
        <f t="shared" si="10"/>
        <v>43347</v>
      </c>
      <c r="B236" s="10">
        <v>2018</v>
      </c>
      <c r="C236" s="33">
        <v>247</v>
      </c>
      <c r="D236" s="3" t="s">
        <v>64</v>
      </c>
      <c r="E236" s="3">
        <v>3</v>
      </c>
      <c r="F236" s="33">
        <v>5</v>
      </c>
      <c r="G236" s="34">
        <v>241.3</v>
      </c>
      <c r="H236" s="34">
        <v>73.66</v>
      </c>
      <c r="I236" s="33" t="s">
        <v>49</v>
      </c>
      <c r="J236" s="33">
        <v>0</v>
      </c>
    </row>
    <row r="237" spans="1:10" x14ac:dyDescent="0.3">
      <c r="A237" s="32">
        <f t="shared" si="10"/>
        <v>43347</v>
      </c>
      <c r="B237" s="10">
        <v>2018</v>
      </c>
      <c r="C237" s="33">
        <v>247</v>
      </c>
      <c r="D237" s="3" t="s">
        <v>64</v>
      </c>
      <c r="E237" s="3">
        <v>4</v>
      </c>
      <c r="F237" s="33">
        <v>1</v>
      </c>
      <c r="G237" s="34">
        <v>259.08</v>
      </c>
      <c r="H237" s="34">
        <v>91.44</v>
      </c>
      <c r="I237" s="33" t="s">
        <v>49</v>
      </c>
      <c r="J237" s="33">
        <v>0</v>
      </c>
    </row>
    <row r="238" spans="1:10" x14ac:dyDescent="0.3">
      <c r="A238" s="32">
        <f t="shared" si="10"/>
        <v>43347</v>
      </c>
      <c r="B238" s="10">
        <v>2018</v>
      </c>
      <c r="C238" s="33">
        <v>247</v>
      </c>
      <c r="D238" s="3" t="s">
        <v>64</v>
      </c>
      <c r="E238" s="3">
        <v>4</v>
      </c>
      <c r="F238" s="33">
        <v>2</v>
      </c>
      <c r="G238" s="34">
        <v>241.3</v>
      </c>
      <c r="H238" s="34">
        <v>76.2</v>
      </c>
      <c r="I238" s="33" t="s">
        <v>49</v>
      </c>
      <c r="J238" s="33">
        <v>0</v>
      </c>
    </row>
    <row r="239" spans="1:10" x14ac:dyDescent="0.3">
      <c r="A239" s="32">
        <f t="shared" si="10"/>
        <v>43347</v>
      </c>
      <c r="B239" s="10">
        <v>2018</v>
      </c>
      <c r="C239" s="33">
        <v>247</v>
      </c>
      <c r="D239" s="3" t="s">
        <v>64</v>
      </c>
      <c r="E239" s="3">
        <v>4</v>
      </c>
      <c r="F239" s="33">
        <v>3</v>
      </c>
      <c r="G239" s="34">
        <v>228.6</v>
      </c>
      <c r="H239" s="34">
        <v>78.739999999999995</v>
      </c>
      <c r="I239" s="33" t="s">
        <v>49</v>
      </c>
      <c r="J239" s="33">
        <v>0</v>
      </c>
    </row>
    <row r="240" spans="1:10" x14ac:dyDescent="0.3">
      <c r="A240" s="32">
        <f t="shared" si="10"/>
        <v>43347</v>
      </c>
      <c r="B240" s="10">
        <v>2018</v>
      </c>
      <c r="C240" s="33">
        <v>247</v>
      </c>
      <c r="D240" s="3" t="s">
        <v>64</v>
      </c>
      <c r="E240" s="3">
        <v>4</v>
      </c>
      <c r="F240" s="33">
        <v>4</v>
      </c>
      <c r="G240" s="34">
        <v>248.92000000000002</v>
      </c>
      <c r="H240" s="34">
        <v>99.06</v>
      </c>
      <c r="I240" s="33" t="s">
        <v>49</v>
      </c>
      <c r="J240" s="33">
        <v>0</v>
      </c>
    </row>
    <row r="241" spans="1:10" x14ac:dyDescent="0.3">
      <c r="A241" s="32">
        <f t="shared" si="10"/>
        <v>43347</v>
      </c>
      <c r="B241" s="10">
        <v>2018</v>
      </c>
      <c r="C241" s="33">
        <v>247</v>
      </c>
      <c r="D241" s="3" t="s">
        <v>64</v>
      </c>
      <c r="E241" s="3">
        <v>4</v>
      </c>
      <c r="F241" s="33">
        <v>5</v>
      </c>
      <c r="G241" s="34">
        <v>246.38</v>
      </c>
      <c r="H241" s="34">
        <v>73.66</v>
      </c>
      <c r="I241" s="33" t="s">
        <v>49</v>
      </c>
      <c r="J241" s="33">
        <v>0</v>
      </c>
    </row>
    <row r="242" spans="1:10" x14ac:dyDescent="0.3">
      <c r="A242" s="32"/>
      <c r="D242" s="3"/>
      <c r="E242" s="3"/>
    </row>
    <row r="243" spans="1:10" x14ac:dyDescent="0.3">
      <c r="A243" s="32"/>
      <c r="D243" s="3"/>
      <c r="E243" s="3"/>
    </row>
    <row r="244" spans="1:10" x14ac:dyDescent="0.3">
      <c r="A244" s="32"/>
      <c r="D244" s="3"/>
      <c r="E244" s="3"/>
    </row>
    <row r="245" spans="1:10" x14ac:dyDescent="0.3">
      <c r="A245" s="32"/>
      <c r="D245" s="3"/>
      <c r="E245" s="3"/>
    </row>
    <row r="246" spans="1:10" x14ac:dyDescent="0.3">
      <c r="A246" s="32"/>
      <c r="D246" s="3"/>
      <c r="E246" s="3"/>
    </row>
    <row r="247" spans="1:10" x14ac:dyDescent="0.3">
      <c r="A247" s="32"/>
      <c r="D247" s="3"/>
      <c r="E247" s="3"/>
    </row>
    <row r="248" spans="1:10" x14ac:dyDescent="0.3">
      <c r="A248" s="32"/>
      <c r="D248" s="3"/>
      <c r="E248" s="3"/>
    </row>
    <row r="249" spans="1:10" x14ac:dyDescent="0.3">
      <c r="A249" s="32"/>
      <c r="D249" s="3"/>
      <c r="E249" s="3"/>
    </row>
    <row r="250" spans="1:10" x14ac:dyDescent="0.3">
      <c r="A250" s="32"/>
      <c r="D250" s="3"/>
      <c r="E250" s="3"/>
    </row>
    <row r="251" spans="1:10" x14ac:dyDescent="0.3">
      <c r="A251" s="32"/>
      <c r="D251" s="3"/>
      <c r="E251" s="3"/>
    </row>
    <row r="252" spans="1:10" x14ac:dyDescent="0.3">
      <c r="A252" s="32"/>
      <c r="D252" s="3"/>
      <c r="E252" s="3"/>
    </row>
    <row r="253" spans="1:10" x14ac:dyDescent="0.3">
      <c r="A253" s="32"/>
      <c r="D253" s="3"/>
      <c r="E253" s="3"/>
    </row>
    <row r="254" spans="1:10" x14ac:dyDescent="0.3">
      <c r="A254" s="32"/>
      <c r="D254" s="3"/>
      <c r="E254" s="3"/>
    </row>
    <row r="255" spans="1:10" x14ac:dyDescent="0.3">
      <c r="A255" s="32"/>
      <c r="D255" s="3"/>
      <c r="E255" s="3"/>
    </row>
    <row r="256" spans="1:10" x14ac:dyDescent="0.3">
      <c r="A256" s="32"/>
      <c r="D256" s="3"/>
      <c r="E256" s="3"/>
    </row>
    <row r="257" spans="1:5" x14ac:dyDescent="0.3">
      <c r="A257" s="32"/>
      <c r="D257" s="3"/>
      <c r="E257" s="3"/>
    </row>
    <row r="258" spans="1:5" x14ac:dyDescent="0.3">
      <c r="A258" s="32"/>
      <c r="D258" s="3"/>
      <c r="E258" s="3"/>
    </row>
    <row r="259" spans="1:5" x14ac:dyDescent="0.3">
      <c r="A259" s="32"/>
      <c r="D259" s="3"/>
      <c r="E259" s="3"/>
    </row>
    <row r="260" spans="1:5" x14ac:dyDescent="0.3">
      <c r="A260" s="32"/>
      <c r="D260" s="3"/>
      <c r="E260" s="3"/>
    </row>
    <row r="261" spans="1:5" x14ac:dyDescent="0.3">
      <c r="A261" s="32"/>
      <c r="D261" s="3"/>
      <c r="E261" s="3"/>
    </row>
    <row r="262" spans="1:5" x14ac:dyDescent="0.3">
      <c r="A262" s="32"/>
      <c r="D262" s="3"/>
      <c r="E262" s="3"/>
    </row>
    <row r="263" spans="1:5" x14ac:dyDescent="0.3">
      <c r="A263" s="32"/>
      <c r="D263" s="3"/>
      <c r="E263" s="3"/>
    </row>
    <row r="264" spans="1:5" x14ac:dyDescent="0.3">
      <c r="A264" s="32"/>
      <c r="D264" s="3"/>
      <c r="E264" s="3"/>
    </row>
    <row r="265" spans="1:5" x14ac:dyDescent="0.3">
      <c r="A265" s="32"/>
      <c r="D265" s="3"/>
      <c r="E265" s="3"/>
    </row>
    <row r="266" spans="1:5" x14ac:dyDescent="0.3">
      <c r="A266" s="32"/>
      <c r="D266" s="3"/>
      <c r="E266" s="3"/>
    </row>
    <row r="267" spans="1:5" x14ac:dyDescent="0.3">
      <c r="A267" s="32"/>
      <c r="D267" s="3"/>
      <c r="E267" s="3"/>
    </row>
    <row r="268" spans="1:5" x14ac:dyDescent="0.3">
      <c r="A268" s="32"/>
      <c r="D268" s="3"/>
      <c r="E268" s="3"/>
    </row>
    <row r="269" spans="1:5" x14ac:dyDescent="0.3">
      <c r="A269" s="32"/>
      <c r="D269" s="3"/>
      <c r="E269" s="3"/>
    </row>
    <row r="270" spans="1:5" x14ac:dyDescent="0.3">
      <c r="A270" s="32"/>
      <c r="D270" s="3"/>
      <c r="E270" s="3"/>
    </row>
    <row r="271" spans="1:5" x14ac:dyDescent="0.3">
      <c r="A271" s="32"/>
      <c r="D271" s="3"/>
      <c r="E271" s="3"/>
    </row>
    <row r="272" spans="1:5" x14ac:dyDescent="0.3">
      <c r="A272" s="32"/>
      <c r="D272" s="3"/>
      <c r="E272" s="3"/>
    </row>
    <row r="273" spans="1:5" x14ac:dyDescent="0.3">
      <c r="A273" s="32"/>
      <c r="D273" s="3"/>
      <c r="E273" s="3"/>
    </row>
    <row r="274" spans="1:5" x14ac:dyDescent="0.3">
      <c r="A274" s="32"/>
      <c r="D274" s="3"/>
      <c r="E274" s="3"/>
    </row>
    <row r="275" spans="1:5" x14ac:dyDescent="0.3">
      <c r="A275" s="32"/>
      <c r="D275" s="3"/>
      <c r="E275" s="3"/>
    </row>
    <row r="276" spans="1:5" x14ac:dyDescent="0.3">
      <c r="A276" s="32"/>
      <c r="D276" s="3"/>
      <c r="E276" s="3"/>
    </row>
    <row r="277" spans="1:5" x14ac:dyDescent="0.3">
      <c r="A277" s="32"/>
      <c r="D277" s="3"/>
      <c r="E277" s="3"/>
    </row>
    <row r="278" spans="1:5" x14ac:dyDescent="0.3">
      <c r="A278" s="32"/>
      <c r="D278" s="3"/>
      <c r="E278" s="3"/>
    </row>
    <row r="279" spans="1:5" x14ac:dyDescent="0.3">
      <c r="A279" s="32"/>
      <c r="D279" s="3"/>
      <c r="E279" s="3"/>
    </row>
    <row r="280" spans="1:5" x14ac:dyDescent="0.3">
      <c r="A280" s="32"/>
      <c r="D280" s="3"/>
      <c r="E280" s="3"/>
    </row>
    <row r="281" spans="1:5" x14ac:dyDescent="0.3">
      <c r="A281" s="32"/>
      <c r="D281" s="3"/>
      <c r="E281" s="3"/>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C0A85D-E2A1-4543-B697-016021001A79}">
  <sheetPr codeName="Sheet5"/>
  <dimension ref="A1:H12"/>
  <sheetViews>
    <sheetView workbookViewId="0">
      <selection activeCell="F7" sqref="F7"/>
    </sheetView>
  </sheetViews>
  <sheetFormatPr defaultRowHeight="14.4" x14ac:dyDescent="0.3"/>
  <cols>
    <col min="1" max="1" width="25.44140625" style="13" customWidth="1"/>
    <col min="2" max="2" width="26.109375" style="13" customWidth="1"/>
    <col min="3" max="3" width="89.6640625" style="13" customWidth="1"/>
    <col min="4" max="4" width="18.44140625" style="13" customWidth="1"/>
    <col min="5" max="5" width="10.5546875" style="13" customWidth="1"/>
    <col min="6" max="6" width="12" style="13" customWidth="1"/>
    <col min="7" max="7" width="11.33203125" style="13" customWidth="1"/>
    <col min="8" max="8" width="12" style="13" customWidth="1"/>
    <col min="9" max="16384" width="8.88671875" style="13"/>
  </cols>
  <sheetData>
    <row r="1" spans="1:8" ht="27.6" x14ac:dyDescent="0.3">
      <c r="A1" s="35" t="s">
        <v>25</v>
      </c>
      <c r="B1" s="35" t="s">
        <v>26</v>
      </c>
      <c r="C1" s="35" t="s">
        <v>27</v>
      </c>
      <c r="D1" s="35" t="s">
        <v>28</v>
      </c>
      <c r="E1" s="35" t="s">
        <v>29</v>
      </c>
      <c r="F1" s="35" t="s">
        <v>30</v>
      </c>
      <c r="G1" s="35" t="s">
        <v>31</v>
      </c>
      <c r="H1" s="35" t="s">
        <v>32</v>
      </c>
    </row>
    <row r="2" spans="1:8" x14ac:dyDescent="0.3">
      <c r="A2" s="36" t="s">
        <v>230</v>
      </c>
      <c r="B2" s="37" t="s">
        <v>3</v>
      </c>
      <c r="C2" s="38" t="s">
        <v>33</v>
      </c>
      <c r="D2" s="39" t="s">
        <v>34</v>
      </c>
      <c r="E2" s="40">
        <v>10</v>
      </c>
      <c r="F2" s="40"/>
      <c r="G2" s="40" t="s">
        <v>35</v>
      </c>
      <c r="H2" s="40" t="s">
        <v>36</v>
      </c>
    </row>
    <row r="3" spans="1:8" x14ac:dyDescent="0.3">
      <c r="A3" s="36" t="s">
        <v>230</v>
      </c>
      <c r="B3" s="38" t="s">
        <v>0</v>
      </c>
      <c r="C3" s="38" t="s">
        <v>0</v>
      </c>
      <c r="D3" s="38" t="s">
        <v>37</v>
      </c>
      <c r="E3" s="40">
        <v>4</v>
      </c>
      <c r="F3" s="40"/>
      <c r="G3" s="40" t="s">
        <v>35</v>
      </c>
      <c r="H3" s="40" t="s">
        <v>36</v>
      </c>
    </row>
    <row r="4" spans="1:8" x14ac:dyDescent="0.3">
      <c r="A4" s="36" t="s">
        <v>230</v>
      </c>
      <c r="B4" s="41" t="s">
        <v>1</v>
      </c>
      <c r="C4" s="38" t="s">
        <v>38</v>
      </c>
      <c r="D4" s="38" t="s">
        <v>39</v>
      </c>
      <c r="E4" s="40">
        <v>3</v>
      </c>
      <c r="F4" s="40" t="s">
        <v>40</v>
      </c>
      <c r="G4" s="40" t="s">
        <v>35</v>
      </c>
      <c r="H4" s="40" t="s">
        <v>36</v>
      </c>
    </row>
    <row r="5" spans="1:8" s="43" customFormat="1" ht="276" x14ac:dyDescent="0.3">
      <c r="A5" s="36" t="s">
        <v>230</v>
      </c>
      <c r="B5" s="42" t="s">
        <v>69</v>
      </c>
      <c r="C5" s="41" t="s">
        <v>117</v>
      </c>
      <c r="D5" s="41" t="s">
        <v>44</v>
      </c>
      <c r="E5" s="36" t="s">
        <v>41</v>
      </c>
      <c r="F5" s="36"/>
      <c r="G5" s="36" t="s">
        <v>35</v>
      </c>
      <c r="H5" s="36" t="s">
        <v>36</v>
      </c>
    </row>
    <row r="6" spans="1:8" ht="27.6" x14ac:dyDescent="0.3">
      <c r="A6" s="36" t="s">
        <v>230</v>
      </c>
      <c r="B6" s="42" t="s">
        <v>45</v>
      </c>
      <c r="C6" s="41" t="s">
        <v>106</v>
      </c>
      <c r="D6" s="41" t="s">
        <v>39</v>
      </c>
      <c r="E6" s="36"/>
      <c r="F6" s="36"/>
      <c r="G6" s="36" t="s">
        <v>35</v>
      </c>
      <c r="H6" s="36" t="s">
        <v>36</v>
      </c>
    </row>
    <row r="7" spans="1:8" ht="41.4" x14ac:dyDescent="0.3">
      <c r="A7" s="36" t="s">
        <v>230</v>
      </c>
      <c r="B7" s="28" t="s">
        <v>97</v>
      </c>
      <c r="C7" s="41" t="s">
        <v>107</v>
      </c>
      <c r="D7" s="38" t="s">
        <v>39</v>
      </c>
      <c r="E7" s="40"/>
      <c r="F7" s="40"/>
      <c r="G7" s="40" t="s">
        <v>35</v>
      </c>
      <c r="H7" s="40" t="s">
        <v>43</v>
      </c>
    </row>
    <row r="8" spans="1:8" x14ac:dyDescent="0.3">
      <c r="A8" s="36" t="s">
        <v>230</v>
      </c>
      <c r="B8" s="41" t="s">
        <v>108</v>
      </c>
      <c r="C8" s="28" t="s">
        <v>109</v>
      </c>
      <c r="D8" s="41" t="s">
        <v>42</v>
      </c>
      <c r="E8" s="40"/>
      <c r="F8" s="40"/>
      <c r="G8" s="40" t="s">
        <v>35</v>
      </c>
      <c r="H8" s="40" t="s">
        <v>43</v>
      </c>
    </row>
    <row r="9" spans="1:8" x14ac:dyDescent="0.3">
      <c r="A9" s="36" t="s">
        <v>230</v>
      </c>
      <c r="B9" s="28" t="s">
        <v>99</v>
      </c>
      <c r="C9" s="41" t="s">
        <v>110</v>
      </c>
      <c r="D9" s="41" t="s">
        <v>42</v>
      </c>
      <c r="E9" s="40"/>
      <c r="F9" s="40"/>
      <c r="G9" s="40" t="s">
        <v>35</v>
      </c>
      <c r="H9" s="40" t="s">
        <v>43</v>
      </c>
    </row>
    <row r="10" spans="1:8" ht="69" x14ac:dyDescent="0.3">
      <c r="A10" s="36" t="s">
        <v>230</v>
      </c>
      <c r="B10" s="44" t="s">
        <v>100</v>
      </c>
      <c r="C10" s="29" t="s">
        <v>244</v>
      </c>
      <c r="D10" s="41" t="s">
        <v>94</v>
      </c>
      <c r="E10" s="40"/>
      <c r="F10" s="40"/>
      <c r="G10" s="40" t="s">
        <v>35</v>
      </c>
      <c r="H10" s="40" t="s">
        <v>43</v>
      </c>
    </row>
    <row r="11" spans="1:8" x14ac:dyDescent="0.3">
      <c r="A11" s="36" t="s">
        <v>230</v>
      </c>
      <c r="B11" s="44" t="s">
        <v>103</v>
      </c>
      <c r="C11" s="45" t="s">
        <v>74</v>
      </c>
      <c r="D11" s="22" t="s">
        <v>42</v>
      </c>
      <c r="E11" s="24"/>
      <c r="F11" s="24"/>
      <c r="G11" s="24" t="s">
        <v>35</v>
      </c>
      <c r="H11" s="24" t="s">
        <v>43</v>
      </c>
    </row>
    <row r="12" spans="1:8" x14ac:dyDescent="0.3">
      <c r="A12" s="46"/>
      <c r="B12" s="46"/>
      <c r="C12" s="46"/>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B4D5B9-8991-4113-BF1A-77CEA18FB80F}">
  <sheetPr codeName="Sheet6"/>
  <dimension ref="A1:O481"/>
  <sheetViews>
    <sheetView workbookViewId="0">
      <pane ySplit="1" topLeftCell="A2" activePane="bottomLeft" state="frozen"/>
      <selection activeCell="A11" sqref="A11:XFD11"/>
      <selection pane="bottomLeft"/>
    </sheetView>
  </sheetViews>
  <sheetFormatPr defaultRowHeight="14.4" x14ac:dyDescent="0.3"/>
  <cols>
    <col min="1" max="1" width="11.44140625" style="55" bestFit="1" customWidth="1"/>
    <col min="2" max="2" width="10.109375" style="55" bestFit="1" customWidth="1"/>
    <col min="3" max="3" width="9.44140625" style="55" bestFit="1" customWidth="1"/>
    <col min="4" max="4" width="9.44140625" style="57" bestFit="1" customWidth="1"/>
    <col min="5" max="5" width="8.88671875" style="57"/>
    <col min="6" max="6" width="10.6640625" style="57" bestFit="1" customWidth="1"/>
    <col min="7" max="7" width="9.44140625" style="57" bestFit="1" customWidth="1"/>
    <col min="8" max="8" width="8.88671875" style="57"/>
    <col min="9" max="9" width="8.88671875" style="56"/>
    <col min="10" max="10" width="10.109375" style="13" bestFit="1" customWidth="1"/>
    <col min="11" max="11" width="8.88671875" style="13"/>
    <col min="12" max="12" width="8.88671875" style="63"/>
    <col min="13" max="13" width="9.5546875" style="63" bestFit="1" customWidth="1"/>
    <col min="14" max="16384" width="8.88671875" style="13"/>
  </cols>
  <sheetData>
    <row r="1" spans="1:15" ht="43.2" x14ac:dyDescent="0.3">
      <c r="A1" s="49" t="s">
        <v>3</v>
      </c>
      <c r="B1" s="49" t="s">
        <v>0</v>
      </c>
      <c r="C1" s="49" t="s">
        <v>1</v>
      </c>
      <c r="D1" s="50" t="s">
        <v>69</v>
      </c>
      <c r="E1" s="50" t="s">
        <v>45</v>
      </c>
      <c r="F1" s="50" t="s">
        <v>97</v>
      </c>
      <c r="G1" s="51" t="s">
        <v>108</v>
      </c>
      <c r="H1" s="51" t="s">
        <v>99</v>
      </c>
      <c r="I1" s="50" t="s">
        <v>100</v>
      </c>
      <c r="J1" s="52" t="s">
        <v>103</v>
      </c>
      <c r="K1" s="52"/>
      <c r="L1" s="53"/>
      <c r="M1" s="52"/>
      <c r="N1" s="52"/>
      <c r="O1" s="52"/>
    </row>
    <row r="2" spans="1:15" x14ac:dyDescent="0.3">
      <c r="A2" s="54">
        <f>DATE(B2,1,C2)</f>
        <v>43269</v>
      </c>
      <c r="B2" s="55">
        <v>2018</v>
      </c>
      <c r="C2" s="55">
        <v>169</v>
      </c>
      <c r="D2" s="56">
        <v>2</v>
      </c>
      <c r="E2" s="56">
        <v>1</v>
      </c>
      <c r="F2" s="56">
        <v>1</v>
      </c>
      <c r="G2" s="57">
        <v>12</v>
      </c>
      <c r="H2" s="57">
        <v>14</v>
      </c>
      <c r="I2" s="58" t="s">
        <v>53</v>
      </c>
      <c r="J2" s="59">
        <v>0</v>
      </c>
      <c r="K2" s="55"/>
      <c r="L2" s="60"/>
      <c r="M2" s="60"/>
      <c r="N2" s="55"/>
    </row>
    <row r="3" spans="1:15" x14ac:dyDescent="0.3">
      <c r="A3" s="54">
        <f t="shared" ref="A3:A61" si="0">DATE(B3,1,C3)</f>
        <v>43269</v>
      </c>
      <c r="B3" s="55">
        <v>2018</v>
      </c>
      <c r="C3" s="55">
        <v>169</v>
      </c>
      <c r="D3" s="56">
        <v>2</v>
      </c>
      <c r="E3" s="56">
        <v>1</v>
      </c>
      <c r="F3" s="56">
        <v>2</v>
      </c>
      <c r="G3" s="57">
        <v>13.5</v>
      </c>
      <c r="H3" s="57">
        <v>14</v>
      </c>
      <c r="I3" s="58" t="s">
        <v>53</v>
      </c>
      <c r="J3" s="59">
        <v>0</v>
      </c>
      <c r="K3" s="55"/>
      <c r="L3" s="60"/>
      <c r="M3" s="60"/>
      <c r="N3" s="55"/>
    </row>
    <row r="4" spans="1:15" x14ac:dyDescent="0.3">
      <c r="A4" s="54">
        <f t="shared" si="0"/>
        <v>43269</v>
      </c>
      <c r="B4" s="55">
        <v>2018</v>
      </c>
      <c r="C4" s="55">
        <v>169</v>
      </c>
      <c r="D4" s="56">
        <v>2</v>
      </c>
      <c r="E4" s="56">
        <v>1</v>
      </c>
      <c r="F4" s="56">
        <v>3</v>
      </c>
      <c r="G4" s="57">
        <v>11</v>
      </c>
      <c r="H4" s="57">
        <v>10</v>
      </c>
      <c r="I4" s="58" t="s">
        <v>112</v>
      </c>
      <c r="J4" s="59">
        <v>0</v>
      </c>
      <c r="K4" s="55"/>
      <c r="L4" s="60"/>
      <c r="M4" s="60"/>
      <c r="N4" s="55"/>
    </row>
    <row r="5" spans="1:15" x14ac:dyDescent="0.3">
      <c r="A5" s="54">
        <f t="shared" si="0"/>
        <v>43269</v>
      </c>
      <c r="B5" s="55">
        <v>2018</v>
      </c>
      <c r="C5" s="55">
        <v>169</v>
      </c>
      <c r="D5" s="56">
        <v>2</v>
      </c>
      <c r="E5" s="56">
        <v>1</v>
      </c>
      <c r="F5" s="56">
        <v>4</v>
      </c>
      <c r="G5" s="57">
        <v>11.5</v>
      </c>
      <c r="H5" s="57">
        <v>12</v>
      </c>
      <c r="I5" s="58" t="s">
        <v>53</v>
      </c>
      <c r="J5" s="59">
        <v>0</v>
      </c>
      <c r="K5" s="55"/>
      <c r="L5" s="60"/>
      <c r="M5" s="60"/>
      <c r="N5" s="55"/>
    </row>
    <row r="6" spans="1:15" x14ac:dyDescent="0.3">
      <c r="A6" s="54">
        <f t="shared" si="0"/>
        <v>43269</v>
      </c>
      <c r="B6" s="55">
        <v>2018</v>
      </c>
      <c r="C6" s="55">
        <v>169</v>
      </c>
      <c r="D6" s="56">
        <v>2</v>
      </c>
      <c r="E6" s="56">
        <v>1</v>
      </c>
      <c r="F6" s="56">
        <v>5</v>
      </c>
      <c r="G6" s="57">
        <v>12</v>
      </c>
      <c r="H6" s="57">
        <v>10.5</v>
      </c>
      <c r="I6" s="58" t="s">
        <v>53</v>
      </c>
      <c r="J6" s="59">
        <v>0</v>
      </c>
      <c r="K6" s="55"/>
      <c r="L6" s="60"/>
      <c r="M6" s="60"/>
      <c r="N6" s="55"/>
    </row>
    <row r="7" spans="1:15" x14ac:dyDescent="0.3">
      <c r="A7" s="54">
        <f t="shared" si="0"/>
        <v>43269</v>
      </c>
      <c r="B7" s="55">
        <v>2018</v>
      </c>
      <c r="C7" s="55">
        <v>169</v>
      </c>
      <c r="D7" s="56">
        <v>2</v>
      </c>
      <c r="E7" s="56">
        <v>2</v>
      </c>
      <c r="F7" s="56">
        <v>1</v>
      </c>
      <c r="G7" s="57">
        <v>11.5</v>
      </c>
      <c r="H7" s="57">
        <v>18</v>
      </c>
      <c r="I7" s="58" t="s">
        <v>112</v>
      </c>
      <c r="J7" s="59">
        <v>0</v>
      </c>
      <c r="K7" s="55"/>
      <c r="L7" s="60"/>
      <c r="M7" s="60"/>
      <c r="N7" s="55"/>
    </row>
    <row r="8" spans="1:15" x14ac:dyDescent="0.3">
      <c r="A8" s="54">
        <f t="shared" si="0"/>
        <v>43269</v>
      </c>
      <c r="B8" s="55">
        <v>2018</v>
      </c>
      <c r="C8" s="55">
        <v>169</v>
      </c>
      <c r="D8" s="56">
        <v>2</v>
      </c>
      <c r="E8" s="56">
        <v>2</v>
      </c>
      <c r="F8" s="56">
        <v>2</v>
      </c>
      <c r="G8" s="57">
        <v>14</v>
      </c>
      <c r="H8" s="57">
        <v>12</v>
      </c>
      <c r="I8" s="58" t="s">
        <v>112</v>
      </c>
      <c r="J8" s="59">
        <v>1</v>
      </c>
      <c r="K8" s="55"/>
      <c r="L8" s="60"/>
      <c r="M8" s="60"/>
      <c r="N8" s="55"/>
    </row>
    <row r="9" spans="1:15" x14ac:dyDescent="0.3">
      <c r="A9" s="54">
        <f t="shared" si="0"/>
        <v>43269</v>
      </c>
      <c r="B9" s="55">
        <v>2018</v>
      </c>
      <c r="C9" s="55">
        <v>169</v>
      </c>
      <c r="D9" s="56">
        <v>2</v>
      </c>
      <c r="E9" s="56">
        <v>2</v>
      </c>
      <c r="F9" s="56">
        <v>3</v>
      </c>
      <c r="G9" s="57">
        <v>15</v>
      </c>
      <c r="H9" s="57">
        <v>13</v>
      </c>
      <c r="I9" s="58" t="s">
        <v>53</v>
      </c>
      <c r="J9" s="59">
        <v>0</v>
      </c>
      <c r="K9" s="55"/>
      <c r="L9" s="60"/>
      <c r="M9" s="60"/>
      <c r="N9" s="55"/>
    </row>
    <row r="10" spans="1:15" x14ac:dyDescent="0.3">
      <c r="A10" s="54">
        <f t="shared" si="0"/>
        <v>43269</v>
      </c>
      <c r="B10" s="55">
        <v>2018</v>
      </c>
      <c r="C10" s="55">
        <v>169</v>
      </c>
      <c r="D10" s="56">
        <v>2</v>
      </c>
      <c r="E10" s="56">
        <v>2</v>
      </c>
      <c r="F10" s="56">
        <v>4</v>
      </c>
      <c r="G10" s="57">
        <v>15.5</v>
      </c>
      <c r="H10" s="57">
        <v>13</v>
      </c>
      <c r="I10" s="58" t="s">
        <v>53</v>
      </c>
      <c r="J10" s="59">
        <v>0</v>
      </c>
      <c r="K10" s="55"/>
      <c r="L10" s="55"/>
      <c r="M10" s="55"/>
      <c r="N10" s="55"/>
    </row>
    <row r="11" spans="1:15" x14ac:dyDescent="0.3">
      <c r="A11" s="54">
        <f t="shared" si="0"/>
        <v>43269</v>
      </c>
      <c r="B11" s="55">
        <v>2018</v>
      </c>
      <c r="C11" s="55">
        <v>169</v>
      </c>
      <c r="D11" s="56">
        <v>2</v>
      </c>
      <c r="E11" s="56">
        <v>2</v>
      </c>
      <c r="F11" s="56">
        <v>5</v>
      </c>
      <c r="G11" s="57">
        <v>14.5</v>
      </c>
      <c r="H11" s="57">
        <v>13</v>
      </c>
      <c r="I11" s="58" t="s">
        <v>53</v>
      </c>
      <c r="J11" s="59">
        <v>0</v>
      </c>
      <c r="K11" s="55"/>
      <c r="L11" s="55"/>
      <c r="M11" s="55"/>
    </row>
    <row r="12" spans="1:15" x14ac:dyDescent="0.3">
      <c r="A12" s="54">
        <f t="shared" si="0"/>
        <v>43269</v>
      </c>
      <c r="B12" s="55">
        <v>2018</v>
      </c>
      <c r="C12" s="55">
        <v>169</v>
      </c>
      <c r="D12" s="56">
        <v>3</v>
      </c>
      <c r="E12" s="56">
        <v>1</v>
      </c>
      <c r="F12" s="56">
        <v>1</v>
      </c>
      <c r="G12" s="57">
        <v>15</v>
      </c>
      <c r="H12" s="57">
        <v>15</v>
      </c>
      <c r="I12" s="58" t="s">
        <v>53</v>
      </c>
      <c r="J12" s="59">
        <v>0</v>
      </c>
      <c r="K12" s="55"/>
      <c r="L12" s="55"/>
      <c r="M12" s="55"/>
    </row>
    <row r="13" spans="1:15" x14ac:dyDescent="0.3">
      <c r="A13" s="54">
        <f t="shared" si="0"/>
        <v>43269</v>
      </c>
      <c r="B13" s="55">
        <v>2018</v>
      </c>
      <c r="C13" s="55">
        <v>169</v>
      </c>
      <c r="D13" s="56">
        <v>3</v>
      </c>
      <c r="E13" s="56">
        <v>1</v>
      </c>
      <c r="F13" s="56">
        <v>2</v>
      </c>
      <c r="G13" s="57">
        <v>11</v>
      </c>
      <c r="H13" s="57">
        <v>13</v>
      </c>
      <c r="I13" s="58" t="s">
        <v>112</v>
      </c>
      <c r="J13" s="59">
        <v>0</v>
      </c>
      <c r="K13" s="55"/>
      <c r="L13" s="55"/>
      <c r="M13" s="55"/>
    </row>
    <row r="14" spans="1:15" x14ac:dyDescent="0.3">
      <c r="A14" s="54">
        <f t="shared" si="0"/>
        <v>43269</v>
      </c>
      <c r="B14" s="55">
        <v>2018</v>
      </c>
      <c r="C14" s="55">
        <v>169</v>
      </c>
      <c r="D14" s="56">
        <v>3</v>
      </c>
      <c r="E14" s="56">
        <v>1</v>
      </c>
      <c r="F14" s="56">
        <v>3</v>
      </c>
      <c r="G14" s="57">
        <v>11.5</v>
      </c>
      <c r="H14" s="57">
        <v>11</v>
      </c>
      <c r="I14" s="58" t="s">
        <v>112</v>
      </c>
      <c r="J14" s="59">
        <v>0</v>
      </c>
      <c r="K14" s="55"/>
      <c r="L14" s="55"/>
      <c r="M14" s="55"/>
    </row>
    <row r="15" spans="1:15" x14ac:dyDescent="0.3">
      <c r="A15" s="54">
        <f t="shared" si="0"/>
        <v>43269</v>
      </c>
      <c r="B15" s="55">
        <v>2018</v>
      </c>
      <c r="C15" s="55">
        <v>169</v>
      </c>
      <c r="D15" s="56">
        <v>3</v>
      </c>
      <c r="E15" s="56">
        <v>1</v>
      </c>
      <c r="F15" s="56">
        <v>4</v>
      </c>
      <c r="G15" s="57">
        <v>13</v>
      </c>
      <c r="H15" s="57">
        <v>12</v>
      </c>
      <c r="I15" s="58" t="s">
        <v>112</v>
      </c>
      <c r="J15" s="59">
        <v>0</v>
      </c>
      <c r="K15" s="55"/>
      <c r="L15" s="55"/>
      <c r="M15" s="55"/>
    </row>
    <row r="16" spans="1:15" x14ac:dyDescent="0.3">
      <c r="A16" s="54">
        <f t="shared" si="0"/>
        <v>43269</v>
      </c>
      <c r="B16" s="55">
        <v>2018</v>
      </c>
      <c r="C16" s="55">
        <v>169</v>
      </c>
      <c r="D16" s="56">
        <v>3</v>
      </c>
      <c r="E16" s="56">
        <v>1</v>
      </c>
      <c r="F16" s="56">
        <v>5</v>
      </c>
      <c r="G16" s="57">
        <v>13</v>
      </c>
      <c r="H16" s="57">
        <v>13</v>
      </c>
      <c r="I16" s="58" t="s">
        <v>53</v>
      </c>
      <c r="J16" s="59">
        <v>0</v>
      </c>
      <c r="K16" s="55"/>
      <c r="L16" s="55"/>
      <c r="M16" s="55"/>
    </row>
    <row r="17" spans="1:13" x14ac:dyDescent="0.3">
      <c r="A17" s="54">
        <f t="shared" si="0"/>
        <v>43269</v>
      </c>
      <c r="B17" s="55">
        <v>2018</v>
      </c>
      <c r="C17" s="55">
        <v>169</v>
      </c>
      <c r="D17" s="56">
        <v>3</v>
      </c>
      <c r="E17" s="56">
        <v>2</v>
      </c>
      <c r="F17" s="56">
        <v>1</v>
      </c>
      <c r="G17" s="57">
        <v>13</v>
      </c>
      <c r="H17" s="57">
        <v>20</v>
      </c>
      <c r="I17" s="58" t="s">
        <v>53</v>
      </c>
      <c r="J17" s="59">
        <v>0</v>
      </c>
      <c r="K17" s="55"/>
      <c r="L17" s="55"/>
      <c r="M17" s="55"/>
    </row>
    <row r="18" spans="1:13" ht="15.6" x14ac:dyDescent="0.3">
      <c r="A18" s="54">
        <f t="shared" si="0"/>
        <v>43269</v>
      </c>
      <c r="B18" s="55">
        <v>2018</v>
      </c>
      <c r="C18" s="55">
        <v>169</v>
      </c>
      <c r="D18" s="56">
        <v>3</v>
      </c>
      <c r="E18" s="56">
        <v>2</v>
      </c>
      <c r="F18" s="56">
        <v>2</v>
      </c>
      <c r="G18" s="57">
        <v>10</v>
      </c>
      <c r="H18" s="57">
        <v>15</v>
      </c>
      <c r="I18" s="58" t="s">
        <v>112</v>
      </c>
      <c r="J18" s="59">
        <v>0</v>
      </c>
      <c r="K18" s="61"/>
      <c r="L18" s="62"/>
      <c r="M18" s="62"/>
    </row>
    <row r="19" spans="1:13" ht="15.6" x14ac:dyDescent="0.3">
      <c r="A19" s="54">
        <f t="shared" si="0"/>
        <v>43269</v>
      </c>
      <c r="B19" s="55">
        <v>2018</v>
      </c>
      <c r="C19" s="55">
        <v>169</v>
      </c>
      <c r="D19" s="56">
        <v>3</v>
      </c>
      <c r="E19" s="56">
        <v>2</v>
      </c>
      <c r="F19" s="56">
        <v>3</v>
      </c>
      <c r="G19" s="57">
        <v>10</v>
      </c>
      <c r="H19" s="57">
        <v>13</v>
      </c>
      <c r="I19" s="58" t="s">
        <v>112</v>
      </c>
      <c r="J19" s="59">
        <v>0</v>
      </c>
      <c r="K19" s="61"/>
      <c r="L19" s="62"/>
      <c r="M19" s="62"/>
    </row>
    <row r="20" spans="1:13" ht="15.6" x14ac:dyDescent="0.3">
      <c r="A20" s="54">
        <f t="shared" si="0"/>
        <v>43269</v>
      </c>
      <c r="B20" s="55">
        <v>2018</v>
      </c>
      <c r="C20" s="55">
        <v>169</v>
      </c>
      <c r="D20" s="56">
        <v>3</v>
      </c>
      <c r="E20" s="56">
        <v>2</v>
      </c>
      <c r="F20" s="56">
        <v>4</v>
      </c>
      <c r="G20" s="57">
        <v>11</v>
      </c>
      <c r="H20" s="57">
        <v>13</v>
      </c>
      <c r="I20" s="58" t="s">
        <v>112</v>
      </c>
      <c r="J20" s="59">
        <v>0</v>
      </c>
      <c r="K20" s="61"/>
      <c r="L20" s="62"/>
      <c r="M20" s="62"/>
    </row>
    <row r="21" spans="1:13" ht="15.6" x14ac:dyDescent="0.3">
      <c r="A21" s="54">
        <f t="shared" si="0"/>
        <v>43269</v>
      </c>
      <c r="B21" s="55">
        <v>2018</v>
      </c>
      <c r="C21" s="55">
        <v>169</v>
      </c>
      <c r="D21" s="56">
        <v>3</v>
      </c>
      <c r="E21" s="56">
        <v>2</v>
      </c>
      <c r="F21" s="56">
        <v>5</v>
      </c>
      <c r="G21" s="57">
        <v>13</v>
      </c>
      <c r="H21" s="57">
        <v>15.5</v>
      </c>
      <c r="I21" s="58" t="s">
        <v>53</v>
      </c>
      <c r="J21" s="59">
        <v>0</v>
      </c>
      <c r="K21" s="61"/>
      <c r="L21" s="62"/>
      <c r="M21" s="62"/>
    </row>
    <row r="22" spans="1:13" x14ac:dyDescent="0.3">
      <c r="A22" s="54">
        <f t="shared" si="0"/>
        <v>43269</v>
      </c>
      <c r="B22" s="55">
        <v>2018</v>
      </c>
      <c r="C22" s="55">
        <v>169</v>
      </c>
      <c r="D22" s="56">
        <v>4</v>
      </c>
      <c r="E22" s="56">
        <v>1</v>
      </c>
      <c r="F22" s="56">
        <v>1</v>
      </c>
      <c r="G22" s="57">
        <v>15</v>
      </c>
      <c r="H22" s="57">
        <v>16</v>
      </c>
      <c r="I22" s="58" t="s">
        <v>53</v>
      </c>
      <c r="J22" s="59">
        <v>0</v>
      </c>
    </row>
    <row r="23" spans="1:13" x14ac:dyDescent="0.3">
      <c r="A23" s="54">
        <f t="shared" si="0"/>
        <v>43269</v>
      </c>
      <c r="B23" s="55">
        <v>2018</v>
      </c>
      <c r="C23" s="55">
        <v>169</v>
      </c>
      <c r="D23" s="56">
        <v>4</v>
      </c>
      <c r="E23" s="56">
        <v>1</v>
      </c>
      <c r="F23" s="56">
        <v>2</v>
      </c>
      <c r="G23" s="57">
        <v>15.5</v>
      </c>
      <c r="H23" s="57">
        <v>18</v>
      </c>
      <c r="I23" s="58" t="s">
        <v>53</v>
      </c>
      <c r="J23" s="59">
        <v>1</v>
      </c>
    </row>
    <row r="24" spans="1:13" x14ac:dyDescent="0.3">
      <c r="A24" s="54">
        <f t="shared" si="0"/>
        <v>43269</v>
      </c>
      <c r="B24" s="55">
        <v>2018</v>
      </c>
      <c r="C24" s="55">
        <v>169</v>
      </c>
      <c r="D24" s="56">
        <v>4</v>
      </c>
      <c r="E24" s="56">
        <v>1</v>
      </c>
      <c r="F24" s="56">
        <v>3</v>
      </c>
      <c r="G24" s="57">
        <v>16</v>
      </c>
      <c r="H24" s="57">
        <v>18</v>
      </c>
      <c r="I24" s="58" t="s">
        <v>53</v>
      </c>
      <c r="J24" s="59">
        <v>1</v>
      </c>
    </row>
    <row r="25" spans="1:13" x14ac:dyDescent="0.3">
      <c r="A25" s="54">
        <f t="shared" si="0"/>
        <v>43269</v>
      </c>
      <c r="B25" s="55">
        <v>2018</v>
      </c>
      <c r="C25" s="55">
        <v>169</v>
      </c>
      <c r="D25" s="56">
        <v>4</v>
      </c>
      <c r="E25" s="56">
        <v>1</v>
      </c>
      <c r="F25" s="56">
        <v>4</v>
      </c>
      <c r="G25" s="57">
        <v>15</v>
      </c>
      <c r="H25" s="57">
        <v>14</v>
      </c>
      <c r="I25" s="58" t="s">
        <v>53</v>
      </c>
      <c r="J25" s="59">
        <v>0</v>
      </c>
    </row>
    <row r="26" spans="1:13" x14ac:dyDescent="0.3">
      <c r="A26" s="54">
        <f t="shared" si="0"/>
        <v>43269</v>
      </c>
      <c r="B26" s="55">
        <v>2018</v>
      </c>
      <c r="C26" s="55">
        <v>169</v>
      </c>
      <c r="D26" s="56">
        <v>4</v>
      </c>
      <c r="E26" s="56">
        <v>1</v>
      </c>
      <c r="F26" s="56">
        <v>5</v>
      </c>
      <c r="G26" s="57">
        <v>14.5</v>
      </c>
      <c r="H26" s="57">
        <v>15</v>
      </c>
      <c r="I26" s="58" t="s">
        <v>53</v>
      </c>
      <c r="J26" s="59">
        <v>0</v>
      </c>
    </row>
    <row r="27" spans="1:13" x14ac:dyDescent="0.3">
      <c r="A27" s="54">
        <f t="shared" si="0"/>
        <v>43269</v>
      </c>
      <c r="B27" s="55">
        <v>2018</v>
      </c>
      <c r="C27" s="55">
        <v>169</v>
      </c>
      <c r="D27" s="56">
        <v>4</v>
      </c>
      <c r="E27" s="56">
        <v>2</v>
      </c>
      <c r="F27" s="56">
        <v>1</v>
      </c>
      <c r="G27" s="57">
        <v>12</v>
      </c>
      <c r="H27" s="57">
        <v>13</v>
      </c>
      <c r="I27" s="58" t="s">
        <v>112</v>
      </c>
      <c r="J27" s="59">
        <v>0</v>
      </c>
    </row>
    <row r="28" spans="1:13" x14ac:dyDescent="0.3">
      <c r="A28" s="54">
        <f t="shared" si="0"/>
        <v>43269</v>
      </c>
      <c r="B28" s="55">
        <v>2018</v>
      </c>
      <c r="C28" s="55">
        <v>169</v>
      </c>
      <c r="D28" s="56">
        <v>4</v>
      </c>
      <c r="E28" s="56">
        <v>2</v>
      </c>
      <c r="F28" s="56">
        <v>2</v>
      </c>
      <c r="G28" s="57">
        <v>14</v>
      </c>
      <c r="H28" s="57">
        <v>12</v>
      </c>
      <c r="I28" s="58" t="s">
        <v>53</v>
      </c>
      <c r="J28" s="59">
        <v>0</v>
      </c>
    </row>
    <row r="29" spans="1:13" x14ac:dyDescent="0.3">
      <c r="A29" s="54">
        <f t="shared" si="0"/>
        <v>43269</v>
      </c>
      <c r="B29" s="55">
        <v>2018</v>
      </c>
      <c r="C29" s="55">
        <v>169</v>
      </c>
      <c r="D29" s="56">
        <v>4</v>
      </c>
      <c r="E29" s="56">
        <v>2</v>
      </c>
      <c r="F29" s="56">
        <v>3</v>
      </c>
      <c r="G29" s="57">
        <v>14</v>
      </c>
      <c r="H29" s="57">
        <v>15</v>
      </c>
      <c r="I29" s="58" t="s">
        <v>53</v>
      </c>
      <c r="J29" s="59">
        <v>0</v>
      </c>
    </row>
    <row r="30" spans="1:13" x14ac:dyDescent="0.3">
      <c r="A30" s="54">
        <f t="shared" si="0"/>
        <v>43269</v>
      </c>
      <c r="B30" s="55">
        <v>2018</v>
      </c>
      <c r="C30" s="55">
        <v>169</v>
      </c>
      <c r="D30" s="56">
        <v>4</v>
      </c>
      <c r="E30" s="56">
        <v>2</v>
      </c>
      <c r="F30" s="56">
        <v>4</v>
      </c>
      <c r="G30" s="57">
        <v>13.5</v>
      </c>
      <c r="H30" s="57">
        <v>11</v>
      </c>
      <c r="I30" s="58" t="s">
        <v>53</v>
      </c>
      <c r="J30" s="59">
        <v>0</v>
      </c>
    </row>
    <row r="31" spans="1:13" x14ac:dyDescent="0.3">
      <c r="A31" s="54">
        <f t="shared" si="0"/>
        <v>43269</v>
      </c>
      <c r="B31" s="55">
        <v>2018</v>
      </c>
      <c r="C31" s="55">
        <v>169</v>
      </c>
      <c r="D31" s="56">
        <v>4</v>
      </c>
      <c r="E31" s="56">
        <v>2</v>
      </c>
      <c r="F31" s="56">
        <v>5</v>
      </c>
      <c r="G31" s="57">
        <v>14.5</v>
      </c>
      <c r="H31" s="57">
        <v>11.5</v>
      </c>
      <c r="I31" s="58" t="s">
        <v>53</v>
      </c>
      <c r="J31" s="59">
        <v>0</v>
      </c>
    </row>
    <row r="32" spans="1:13" x14ac:dyDescent="0.3">
      <c r="A32" s="54">
        <f t="shared" si="0"/>
        <v>43269</v>
      </c>
      <c r="B32" s="55">
        <v>2018</v>
      </c>
      <c r="C32" s="55">
        <v>169</v>
      </c>
      <c r="D32" s="56">
        <v>7</v>
      </c>
      <c r="E32" s="56">
        <v>1</v>
      </c>
      <c r="F32" s="56">
        <v>1</v>
      </c>
      <c r="G32" s="57">
        <v>12.5</v>
      </c>
      <c r="H32" s="57">
        <v>15</v>
      </c>
      <c r="I32" s="58" t="s">
        <v>53</v>
      </c>
      <c r="J32" s="59">
        <v>1</v>
      </c>
    </row>
    <row r="33" spans="1:12" x14ac:dyDescent="0.3">
      <c r="A33" s="54">
        <f t="shared" si="0"/>
        <v>43269</v>
      </c>
      <c r="B33" s="55">
        <v>2018</v>
      </c>
      <c r="C33" s="55">
        <v>169</v>
      </c>
      <c r="D33" s="56">
        <v>7</v>
      </c>
      <c r="E33" s="56">
        <v>1</v>
      </c>
      <c r="F33" s="56">
        <v>2</v>
      </c>
      <c r="G33" s="57">
        <v>16</v>
      </c>
      <c r="H33" s="57">
        <v>18</v>
      </c>
      <c r="I33" s="58" t="s">
        <v>53</v>
      </c>
      <c r="J33" s="59">
        <v>0</v>
      </c>
    </row>
    <row r="34" spans="1:12" x14ac:dyDescent="0.3">
      <c r="A34" s="54">
        <f t="shared" si="0"/>
        <v>43269</v>
      </c>
      <c r="B34" s="55">
        <v>2018</v>
      </c>
      <c r="C34" s="55">
        <v>169</v>
      </c>
      <c r="D34" s="56">
        <v>7</v>
      </c>
      <c r="E34" s="56">
        <v>1</v>
      </c>
      <c r="F34" s="56">
        <v>3</v>
      </c>
      <c r="G34" s="57">
        <v>16.5</v>
      </c>
      <c r="H34" s="57">
        <v>18</v>
      </c>
      <c r="I34" s="58" t="s">
        <v>53</v>
      </c>
      <c r="J34" s="59">
        <v>1</v>
      </c>
    </row>
    <row r="35" spans="1:12" x14ac:dyDescent="0.3">
      <c r="A35" s="54">
        <f t="shared" si="0"/>
        <v>43269</v>
      </c>
      <c r="B35" s="55">
        <v>2018</v>
      </c>
      <c r="C35" s="55">
        <v>169</v>
      </c>
      <c r="D35" s="56">
        <v>7</v>
      </c>
      <c r="E35" s="56">
        <v>1</v>
      </c>
      <c r="F35" s="56">
        <v>4</v>
      </c>
      <c r="G35" s="57">
        <v>14</v>
      </c>
      <c r="H35" s="57">
        <v>16</v>
      </c>
      <c r="I35" s="58" t="s">
        <v>53</v>
      </c>
      <c r="J35" s="59">
        <v>0</v>
      </c>
    </row>
    <row r="36" spans="1:12" x14ac:dyDescent="0.3">
      <c r="A36" s="54">
        <f t="shared" si="0"/>
        <v>43269</v>
      </c>
      <c r="B36" s="55">
        <v>2018</v>
      </c>
      <c r="C36" s="55">
        <v>169</v>
      </c>
      <c r="D36" s="56">
        <v>7</v>
      </c>
      <c r="E36" s="56">
        <v>1</v>
      </c>
      <c r="F36" s="56">
        <v>5</v>
      </c>
      <c r="G36" s="57">
        <v>14.5</v>
      </c>
      <c r="H36" s="57">
        <v>16</v>
      </c>
      <c r="I36" s="58" t="s">
        <v>53</v>
      </c>
      <c r="J36" s="59">
        <v>1</v>
      </c>
    </row>
    <row r="37" spans="1:12" x14ac:dyDescent="0.3">
      <c r="A37" s="54">
        <f t="shared" si="0"/>
        <v>43269</v>
      </c>
      <c r="B37" s="55">
        <v>2018</v>
      </c>
      <c r="C37" s="55">
        <v>169</v>
      </c>
      <c r="D37" s="56">
        <v>7</v>
      </c>
      <c r="E37" s="56">
        <v>2</v>
      </c>
      <c r="F37" s="56">
        <v>1</v>
      </c>
      <c r="G37" s="57">
        <v>14.5</v>
      </c>
      <c r="H37" s="57">
        <v>15</v>
      </c>
      <c r="I37" s="58" t="s">
        <v>53</v>
      </c>
      <c r="J37" s="59">
        <v>0</v>
      </c>
    </row>
    <row r="38" spans="1:12" x14ac:dyDescent="0.3">
      <c r="A38" s="54">
        <f t="shared" si="0"/>
        <v>43269</v>
      </c>
      <c r="B38" s="55">
        <v>2018</v>
      </c>
      <c r="C38" s="55">
        <v>169</v>
      </c>
      <c r="D38" s="56">
        <v>7</v>
      </c>
      <c r="E38" s="56">
        <v>2</v>
      </c>
      <c r="F38" s="56">
        <v>2</v>
      </c>
      <c r="G38" s="57">
        <v>14</v>
      </c>
      <c r="H38" s="57">
        <v>16</v>
      </c>
      <c r="I38" s="58" t="s">
        <v>53</v>
      </c>
      <c r="J38" s="59">
        <v>0</v>
      </c>
    </row>
    <row r="39" spans="1:12" x14ac:dyDescent="0.3">
      <c r="A39" s="54">
        <f t="shared" si="0"/>
        <v>43269</v>
      </c>
      <c r="B39" s="55">
        <v>2018</v>
      </c>
      <c r="C39" s="55">
        <v>169</v>
      </c>
      <c r="D39" s="56">
        <v>7</v>
      </c>
      <c r="E39" s="56">
        <v>2</v>
      </c>
      <c r="F39" s="56">
        <v>3</v>
      </c>
      <c r="G39" s="57">
        <v>16</v>
      </c>
      <c r="H39" s="57">
        <v>16</v>
      </c>
      <c r="I39" s="58" t="s">
        <v>53</v>
      </c>
      <c r="J39" s="59">
        <v>0</v>
      </c>
    </row>
    <row r="40" spans="1:12" x14ac:dyDescent="0.3">
      <c r="A40" s="54">
        <f t="shared" si="0"/>
        <v>43269</v>
      </c>
      <c r="B40" s="55">
        <v>2018</v>
      </c>
      <c r="C40" s="55">
        <v>169</v>
      </c>
      <c r="D40" s="56">
        <v>7</v>
      </c>
      <c r="E40" s="56">
        <v>2</v>
      </c>
      <c r="F40" s="56">
        <v>4</v>
      </c>
      <c r="G40" s="57">
        <v>14</v>
      </c>
      <c r="H40" s="57">
        <v>10</v>
      </c>
      <c r="I40" s="58" t="s">
        <v>53</v>
      </c>
      <c r="J40" s="59">
        <v>0</v>
      </c>
    </row>
    <row r="41" spans="1:12" x14ac:dyDescent="0.3">
      <c r="A41" s="54">
        <f t="shared" si="0"/>
        <v>43269</v>
      </c>
      <c r="B41" s="55">
        <v>2018</v>
      </c>
      <c r="C41" s="55">
        <v>169</v>
      </c>
      <c r="D41" s="56">
        <v>7</v>
      </c>
      <c r="E41" s="56">
        <v>2</v>
      </c>
      <c r="F41" s="56">
        <v>5</v>
      </c>
      <c r="G41" s="57">
        <v>13.5</v>
      </c>
      <c r="H41" s="57">
        <v>12.5</v>
      </c>
      <c r="I41" s="58" t="s">
        <v>112</v>
      </c>
      <c r="J41" s="59">
        <v>0</v>
      </c>
    </row>
    <row r="42" spans="1:12" ht="15.6" x14ac:dyDescent="0.3">
      <c r="A42" s="54">
        <f t="shared" si="0"/>
        <v>43269</v>
      </c>
      <c r="B42" s="55">
        <v>2018</v>
      </c>
      <c r="C42" s="55">
        <v>169</v>
      </c>
      <c r="D42" s="56">
        <v>8</v>
      </c>
      <c r="E42" s="56">
        <v>1</v>
      </c>
      <c r="F42" s="56">
        <v>1</v>
      </c>
      <c r="G42" s="57">
        <v>14</v>
      </c>
      <c r="H42" s="57">
        <v>16</v>
      </c>
      <c r="I42" s="58" t="s">
        <v>53</v>
      </c>
      <c r="J42" s="59">
        <v>0</v>
      </c>
      <c r="L42" s="64"/>
    </row>
    <row r="43" spans="1:12" ht="15.6" x14ac:dyDescent="0.3">
      <c r="A43" s="54">
        <f t="shared" si="0"/>
        <v>43269</v>
      </c>
      <c r="B43" s="55">
        <v>2018</v>
      </c>
      <c r="C43" s="55">
        <v>169</v>
      </c>
      <c r="D43" s="56">
        <v>8</v>
      </c>
      <c r="E43" s="56">
        <v>1</v>
      </c>
      <c r="F43" s="56">
        <v>2</v>
      </c>
      <c r="G43" s="57">
        <v>14</v>
      </c>
      <c r="H43" s="57">
        <v>12</v>
      </c>
      <c r="I43" s="58" t="s">
        <v>112</v>
      </c>
      <c r="J43" s="59">
        <v>0</v>
      </c>
      <c r="L43" s="64"/>
    </row>
    <row r="44" spans="1:12" ht="15.6" x14ac:dyDescent="0.3">
      <c r="A44" s="54">
        <f t="shared" si="0"/>
        <v>43269</v>
      </c>
      <c r="B44" s="55">
        <v>2018</v>
      </c>
      <c r="C44" s="55">
        <v>169</v>
      </c>
      <c r="D44" s="56">
        <v>8</v>
      </c>
      <c r="E44" s="56">
        <v>1</v>
      </c>
      <c r="F44" s="56">
        <v>3</v>
      </c>
      <c r="G44" s="57">
        <v>10</v>
      </c>
      <c r="H44" s="57">
        <v>8</v>
      </c>
      <c r="I44" s="58" t="s">
        <v>112</v>
      </c>
      <c r="J44" s="59">
        <v>0</v>
      </c>
      <c r="L44" s="64"/>
    </row>
    <row r="45" spans="1:12" ht="15.6" x14ac:dyDescent="0.3">
      <c r="A45" s="54">
        <f t="shared" si="0"/>
        <v>43269</v>
      </c>
      <c r="B45" s="55">
        <v>2018</v>
      </c>
      <c r="C45" s="55">
        <v>169</v>
      </c>
      <c r="D45" s="56">
        <v>8</v>
      </c>
      <c r="E45" s="56">
        <v>1</v>
      </c>
      <c r="F45" s="56">
        <v>4</v>
      </c>
      <c r="G45" s="57">
        <v>9</v>
      </c>
      <c r="H45" s="57">
        <v>8.5</v>
      </c>
      <c r="I45" s="58" t="s">
        <v>112</v>
      </c>
      <c r="J45" s="59">
        <v>0</v>
      </c>
      <c r="L45" s="64"/>
    </row>
    <row r="46" spans="1:12" ht="15.6" x14ac:dyDescent="0.3">
      <c r="A46" s="54">
        <f t="shared" si="0"/>
        <v>43269</v>
      </c>
      <c r="B46" s="55">
        <v>2018</v>
      </c>
      <c r="C46" s="55">
        <v>169</v>
      </c>
      <c r="D46" s="56">
        <v>8</v>
      </c>
      <c r="E46" s="56">
        <v>1</v>
      </c>
      <c r="F46" s="56">
        <v>5</v>
      </c>
      <c r="G46" s="57">
        <v>12</v>
      </c>
      <c r="H46" s="57">
        <v>14</v>
      </c>
      <c r="I46" s="58" t="s">
        <v>112</v>
      </c>
      <c r="J46" s="59">
        <v>0</v>
      </c>
      <c r="L46" s="64"/>
    </row>
    <row r="47" spans="1:12" ht="15.6" x14ac:dyDescent="0.3">
      <c r="A47" s="54">
        <f t="shared" si="0"/>
        <v>43269</v>
      </c>
      <c r="B47" s="55">
        <v>2018</v>
      </c>
      <c r="C47" s="55">
        <v>169</v>
      </c>
      <c r="D47" s="56">
        <v>8</v>
      </c>
      <c r="E47" s="56">
        <v>2</v>
      </c>
      <c r="F47" s="56">
        <v>1</v>
      </c>
      <c r="G47" s="57">
        <v>14</v>
      </c>
      <c r="H47" s="57">
        <v>15</v>
      </c>
      <c r="I47" s="58" t="s">
        <v>53</v>
      </c>
      <c r="J47" s="59">
        <v>0</v>
      </c>
      <c r="L47" s="64"/>
    </row>
    <row r="48" spans="1:12" ht="15.6" x14ac:dyDescent="0.3">
      <c r="A48" s="54">
        <f t="shared" si="0"/>
        <v>43269</v>
      </c>
      <c r="B48" s="55">
        <v>2018</v>
      </c>
      <c r="C48" s="55">
        <v>169</v>
      </c>
      <c r="D48" s="56">
        <v>8</v>
      </c>
      <c r="E48" s="56">
        <v>2</v>
      </c>
      <c r="F48" s="56">
        <v>2</v>
      </c>
      <c r="G48" s="57">
        <v>14</v>
      </c>
      <c r="H48" s="57">
        <v>16</v>
      </c>
      <c r="I48" s="58" t="s">
        <v>53</v>
      </c>
      <c r="J48" s="59">
        <v>0</v>
      </c>
      <c r="L48" s="64"/>
    </row>
    <row r="49" spans="1:13" ht="15.6" x14ac:dyDescent="0.3">
      <c r="A49" s="54">
        <f t="shared" si="0"/>
        <v>43269</v>
      </c>
      <c r="B49" s="55">
        <v>2018</v>
      </c>
      <c r="C49" s="55">
        <v>169</v>
      </c>
      <c r="D49" s="56">
        <v>8</v>
      </c>
      <c r="E49" s="56">
        <v>2</v>
      </c>
      <c r="F49" s="56">
        <v>3</v>
      </c>
      <c r="G49" s="57">
        <v>11.5</v>
      </c>
      <c r="H49" s="57">
        <v>13</v>
      </c>
      <c r="I49" s="58" t="s">
        <v>53</v>
      </c>
      <c r="J49" s="59">
        <v>0</v>
      </c>
      <c r="L49" s="64"/>
    </row>
    <row r="50" spans="1:13" ht="15.6" x14ac:dyDescent="0.3">
      <c r="A50" s="54">
        <f t="shared" si="0"/>
        <v>43269</v>
      </c>
      <c r="B50" s="55">
        <v>2018</v>
      </c>
      <c r="C50" s="55">
        <v>169</v>
      </c>
      <c r="D50" s="56">
        <v>8</v>
      </c>
      <c r="E50" s="56">
        <v>2</v>
      </c>
      <c r="F50" s="56">
        <v>4</v>
      </c>
      <c r="G50" s="57">
        <v>12</v>
      </c>
      <c r="H50" s="57">
        <v>12</v>
      </c>
      <c r="I50" s="58" t="s">
        <v>53</v>
      </c>
      <c r="J50" s="59">
        <v>0</v>
      </c>
      <c r="L50" s="64"/>
    </row>
    <row r="51" spans="1:13" ht="15.6" x14ac:dyDescent="0.3">
      <c r="A51" s="54">
        <f t="shared" si="0"/>
        <v>43269</v>
      </c>
      <c r="B51" s="55">
        <v>2018</v>
      </c>
      <c r="C51" s="55">
        <v>169</v>
      </c>
      <c r="D51" s="56">
        <v>8</v>
      </c>
      <c r="E51" s="56">
        <v>2</v>
      </c>
      <c r="F51" s="56">
        <v>5</v>
      </c>
      <c r="G51" s="57">
        <v>12.5</v>
      </c>
      <c r="H51" s="57">
        <v>13</v>
      </c>
      <c r="I51" s="58" t="s">
        <v>53</v>
      </c>
      <c r="J51" s="59">
        <v>0</v>
      </c>
      <c r="L51" s="64"/>
    </row>
    <row r="52" spans="1:13" ht="15.6" x14ac:dyDescent="0.3">
      <c r="A52" s="54">
        <f t="shared" si="0"/>
        <v>43269</v>
      </c>
      <c r="B52" s="55">
        <v>2018</v>
      </c>
      <c r="C52" s="55">
        <v>169</v>
      </c>
      <c r="D52" s="56">
        <v>9</v>
      </c>
      <c r="E52" s="56">
        <v>1</v>
      </c>
      <c r="F52" s="56">
        <v>1</v>
      </c>
      <c r="G52" s="57">
        <v>13.5</v>
      </c>
      <c r="H52" s="57">
        <v>12</v>
      </c>
      <c r="I52" s="58" t="s">
        <v>53</v>
      </c>
      <c r="J52" s="59">
        <v>0</v>
      </c>
      <c r="L52" s="64"/>
    </row>
    <row r="53" spans="1:13" ht="15.6" x14ac:dyDescent="0.3">
      <c r="A53" s="54">
        <f t="shared" si="0"/>
        <v>43269</v>
      </c>
      <c r="B53" s="55">
        <v>2018</v>
      </c>
      <c r="C53" s="55">
        <v>169</v>
      </c>
      <c r="D53" s="56">
        <v>9</v>
      </c>
      <c r="E53" s="56">
        <v>1</v>
      </c>
      <c r="F53" s="56">
        <v>2</v>
      </c>
      <c r="G53" s="57">
        <v>11</v>
      </c>
      <c r="H53" s="57">
        <v>15</v>
      </c>
      <c r="I53" s="58" t="s">
        <v>112</v>
      </c>
      <c r="J53" s="59">
        <v>0</v>
      </c>
      <c r="L53" s="64"/>
    </row>
    <row r="54" spans="1:13" ht="15.6" x14ac:dyDescent="0.3">
      <c r="A54" s="54">
        <f t="shared" si="0"/>
        <v>43269</v>
      </c>
      <c r="B54" s="55">
        <v>2018</v>
      </c>
      <c r="C54" s="55">
        <v>169</v>
      </c>
      <c r="D54" s="56">
        <v>9</v>
      </c>
      <c r="E54" s="56">
        <v>1</v>
      </c>
      <c r="F54" s="56">
        <v>3</v>
      </c>
      <c r="G54" s="57">
        <v>11.5</v>
      </c>
      <c r="H54" s="57">
        <v>15</v>
      </c>
      <c r="I54" s="58" t="s">
        <v>112</v>
      </c>
      <c r="J54" s="59">
        <v>0</v>
      </c>
      <c r="L54" s="64"/>
    </row>
    <row r="55" spans="1:13" ht="15.6" x14ac:dyDescent="0.3">
      <c r="A55" s="54">
        <f t="shared" si="0"/>
        <v>43269</v>
      </c>
      <c r="B55" s="55">
        <v>2018</v>
      </c>
      <c r="C55" s="55">
        <v>169</v>
      </c>
      <c r="D55" s="56">
        <v>9</v>
      </c>
      <c r="E55" s="56">
        <v>1</v>
      </c>
      <c r="F55" s="56">
        <v>4</v>
      </c>
      <c r="G55" s="57">
        <v>11.5</v>
      </c>
      <c r="H55" s="57">
        <v>13.5</v>
      </c>
      <c r="I55" s="58" t="s">
        <v>112</v>
      </c>
      <c r="J55" s="59">
        <v>0</v>
      </c>
      <c r="L55" s="64"/>
    </row>
    <row r="56" spans="1:13" ht="15.6" x14ac:dyDescent="0.3">
      <c r="A56" s="54">
        <f t="shared" si="0"/>
        <v>43269</v>
      </c>
      <c r="B56" s="55">
        <v>2018</v>
      </c>
      <c r="C56" s="55">
        <v>169</v>
      </c>
      <c r="D56" s="56">
        <v>9</v>
      </c>
      <c r="E56" s="56">
        <v>1</v>
      </c>
      <c r="F56" s="56">
        <v>5</v>
      </c>
      <c r="G56" s="57">
        <v>12.5</v>
      </c>
      <c r="H56" s="57">
        <v>14</v>
      </c>
      <c r="I56" s="58" t="s">
        <v>53</v>
      </c>
      <c r="J56" s="59">
        <v>0</v>
      </c>
      <c r="L56" s="64"/>
    </row>
    <row r="57" spans="1:13" ht="15.6" x14ac:dyDescent="0.3">
      <c r="A57" s="54">
        <f t="shared" si="0"/>
        <v>43269</v>
      </c>
      <c r="B57" s="55">
        <v>2018</v>
      </c>
      <c r="C57" s="55">
        <v>169</v>
      </c>
      <c r="D57" s="56">
        <v>9</v>
      </c>
      <c r="E57" s="56">
        <v>2</v>
      </c>
      <c r="F57" s="56">
        <v>1</v>
      </c>
      <c r="G57" s="57">
        <v>13</v>
      </c>
      <c r="H57" s="57">
        <v>15</v>
      </c>
      <c r="I57" s="58" t="s">
        <v>53</v>
      </c>
      <c r="J57" s="59">
        <v>2</v>
      </c>
      <c r="L57" s="64"/>
    </row>
    <row r="58" spans="1:13" ht="15.6" x14ac:dyDescent="0.3">
      <c r="A58" s="54">
        <f t="shared" si="0"/>
        <v>43269</v>
      </c>
      <c r="B58" s="55">
        <v>2018</v>
      </c>
      <c r="C58" s="55">
        <v>169</v>
      </c>
      <c r="D58" s="56">
        <v>9</v>
      </c>
      <c r="E58" s="56">
        <v>2</v>
      </c>
      <c r="F58" s="56">
        <v>2</v>
      </c>
      <c r="G58" s="57">
        <v>14</v>
      </c>
      <c r="H58" s="57">
        <v>15</v>
      </c>
      <c r="I58" s="58" t="s">
        <v>53</v>
      </c>
      <c r="J58" s="59">
        <v>0</v>
      </c>
      <c r="L58" s="64"/>
    </row>
    <row r="59" spans="1:13" ht="15.6" x14ac:dyDescent="0.3">
      <c r="A59" s="54">
        <f t="shared" si="0"/>
        <v>43269</v>
      </c>
      <c r="B59" s="55">
        <v>2018</v>
      </c>
      <c r="C59" s="55">
        <v>169</v>
      </c>
      <c r="D59" s="56">
        <v>9</v>
      </c>
      <c r="E59" s="56">
        <v>2</v>
      </c>
      <c r="F59" s="56">
        <v>3</v>
      </c>
      <c r="G59" s="57">
        <v>11.5</v>
      </c>
      <c r="H59" s="57">
        <v>14</v>
      </c>
      <c r="I59" s="58" t="s">
        <v>112</v>
      </c>
      <c r="J59" s="59">
        <v>0</v>
      </c>
      <c r="L59" s="64"/>
    </row>
    <row r="60" spans="1:13" ht="15.6" x14ac:dyDescent="0.3">
      <c r="A60" s="54">
        <f t="shared" si="0"/>
        <v>43269</v>
      </c>
      <c r="B60" s="55">
        <v>2018</v>
      </c>
      <c r="C60" s="55">
        <v>169</v>
      </c>
      <c r="D60" s="56">
        <v>9</v>
      </c>
      <c r="E60" s="56">
        <v>2</v>
      </c>
      <c r="F60" s="56">
        <v>4</v>
      </c>
      <c r="G60" s="57">
        <v>12</v>
      </c>
      <c r="H60" s="57">
        <v>13</v>
      </c>
      <c r="I60" s="58" t="s">
        <v>112</v>
      </c>
      <c r="J60" s="59">
        <v>0</v>
      </c>
      <c r="L60" s="64"/>
    </row>
    <row r="61" spans="1:13" ht="15.6" x14ac:dyDescent="0.3">
      <c r="A61" s="54">
        <f t="shared" si="0"/>
        <v>43269</v>
      </c>
      <c r="B61" s="55">
        <v>2018</v>
      </c>
      <c r="C61" s="55">
        <v>169</v>
      </c>
      <c r="D61" s="56">
        <v>9</v>
      </c>
      <c r="E61" s="56">
        <v>2</v>
      </c>
      <c r="F61" s="56">
        <v>5</v>
      </c>
      <c r="G61" s="57">
        <v>12</v>
      </c>
      <c r="H61" s="57">
        <v>13</v>
      </c>
      <c r="I61" s="58" t="s">
        <v>53</v>
      </c>
      <c r="J61" s="59">
        <v>1</v>
      </c>
      <c r="L61" s="64"/>
    </row>
    <row r="62" spans="1:13" x14ac:dyDescent="0.3">
      <c r="A62" s="54">
        <f t="shared" ref="A62" si="1">DATE(B62,1,C62)</f>
        <v>43283</v>
      </c>
      <c r="B62" s="55">
        <v>2018</v>
      </c>
      <c r="C62" s="55">
        <v>183</v>
      </c>
      <c r="D62" s="56">
        <v>2</v>
      </c>
      <c r="E62" s="56">
        <v>1</v>
      </c>
      <c r="F62" s="56">
        <v>1</v>
      </c>
      <c r="G62" s="57">
        <v>27</v>
      </c>
      <c r="H62" s="57">
        <v>22</v>
      </c>
      <c r="I62" s="58" t="s">
        <v>54</v>
      </c>
      <c r="J62" s="59">
        <v>0</v>
      </c>
      <c r="K62" s="55"/>
      <c r="L62" s="60"/>
      <c r="M62" s="60"/>
    </row>
    <row r="63" spans="1:13" x14ac:dyDescent="0.3">
      <c r="A63" s="54">
        <f t="shared" ref="A63:A121" si="2">DATE(B63,1,C63)</f>
        <v>43283</v>
      </c>
      <c r="B63" s="55">
        <v>2018</v>
      </c>
      <c r="C63" s="55">
        <v>183</v>
      </c>
      <c r="D63" s="56">
        <v>2</v>
      </c>
      <c r="E63" s="56">
        <v>1</v>
      </c>
      <c r="F63" s="56">
        <v>2</v>
      </c>
      <c r="G63" s="57">
        <v>32</v>
      </c>
      <c r="H63" s="57">
        <v>26</v>
      </c>
      <c r="I63" s="58" t="s">
        <v>54</v>
      </c>
      <c r="J63" s="59">
        <v>0</v>
      </c>
    </row>
    <row r="64" spans="1:13" x14ac:dyDescent="0.3">
      <c r="A64" s="54">
        <f t="shared" si="2"/>
        <v>43283</v>
      </c>
      <c r="B64" s="55">
        <v>2018</v>
      </c>
      <c r="C64" s="55">
        <v>183</v>
      </c>
      <c r="D64" s="56">
        <v>2</v>
      </c>
      <c r="E64" s="56">
        <v>1</v>
      </c>
      <c r="F64" s="56">
        <v>3</v>
      </c>
      <c r="G64" s="57">
        <v>31</v>
      </c>
      <c r="H64" s="57">
        <v>27</v>
      </c>
      <c r="I64" s="58" t="s">
        <v>54</v>
      </c>
      <c r="J64" s="59">
        <v>1</v>
      </c>
    </row>
    <row r="65" spans="1:10" x14ac:dyDescent="0.3">
      <c r="A65" s="54">
        <f t="shared" si="2"/>
        <v>43283</v>
      </c>
      <c r="B65" s="55">
        <v>2018</v>
      </c>
      <c r="C65" s="55">
        <v>183</v>
      </c>
      <c r="D65" s="56">
        <v>2</v>
      </c>
      <c r="E65" s="56">
        <v>1</v>
      </c>
      <c r="F65" s="56">
        <v>4</v>
      </c>
      <c r="G65" s="57">
        <v>28</v>
      </c>
      <c r="H65" s="57">
        <v>21</v>
      </c>
      <c r="I65" s="58" t="s">
        <v>54</v>
      </c>
      <c r="J65" s="59">
        <v>0</v>
      </c>
    </row>
    <row r="66" spans="1:10" x14ac:dyDescent="0.3">
      <c r="A66" s="54">
        <f t="shared" si="2"/>
        <v>43283</v>
      </c>
      <c r="B66" s="55">
        <v>2018</v>
      </c>
      <c r="C66" s="55">
        <v>183</v>
      </c>
      <c r="D66" s="56">
        <v>2</v>
      </c>
      <c r="E66" s="56">
        <v>1</v>
      </c>
      <c r="F66" s="56">
        <v>5</v>
      </c>
      <c r="G66" s="57">
        <v>34</v>
      </c>
      <c r="H66" s="57">
        <v>30</v>
      </c>
      <c r="I66" s="58" t="s">
        <v>54</v>
      </c>
      <c r="J66" s="59">
        <v>0</v>
      </c>
    </row>
    <row r="67" spans="1:10" x14ac:dyDescent="0.3">
      <c r="A67" s="54">
        <f t="shared" si="2"/>
        <v>43283</v>
      </c>
      <c r="B67" s="55">
        <v>2018</v>
      </c>
      <c r="C67" s="55">
        <v>183</v>
      </c>
      <c r="D67" s="56">
        <v>2</v>
      </c>
      <c r="E67" s="56">
        <v>2</v>
      </c>
      <c r="F67" s="56">
        <v>1</v>
      </c>
      <c r="G67" s="57">
        <v>30</v>
      </c>
      <c r="H67" s="57">
        <v>27</v>
      </c>
      <c r="I67" s="58" t="s">
        <v>54</v>
      </c>
      <c r="J67" s="59">
        <v>1</v>
      </c>
    </row>
    <row r="68" spans="1:10" x14ac:dyDescent="0.3">
      <c r="A68" s="54">
        <f t="shared" si="2"/>
        <v>43283</v>
      </c>
      <c r="B68" s="55">
        <v>2018</v>
      </c>
      <c r="C68" s="55">
        <v>183</v>
      </c>
      <c r="D68" s="56">
        <v>2</v>
      </c>
      <c r="E68" s="56">
        <v>2</v>
      </c>
      <c r="F68" s="56">
        <v>2</v>
      </c>
      <c r="G68" s="57">
        <v>31</v>
      </c>
      <c r="H68" s="57">
        <v>22</v>
      </c>
      <c r="I68" s="56" t="s">
        <v>54</v>
      </c>
      <c r="J68" s="55">
        <v>0</v>
      </c>
    </row>
    <row r="69" spans="1:10" x14ac:dyDescent="0.3">
      <c r="A69" s="54">
        <f t="shared" si="2"/>
        <v>43283</v>
      </c>
      <c r="B69" s="55">
        <v>2018</v>
      </c>
      <c r="C69" s="55">
        <v>183</v>
      </c>
      <c r="D69" s="56">
        <v>2</v>
      </c>
      <c r="E69" s="56">
        <v>2</v>
      </c>
      <c r="F69" s="56">
        <v>3</v>
      </c>
      <c r="G69" s="57">
        <v>30</v>
      </c>
      <c r="H69" s="57">
        <v>25</v>
      </c>
      <c r="I69" s="56" t="s">
        <v>54</v>
      </c>
      <c r="J69" s="55">
        <v>0</v>
      </c>
    </row>
    <row r="70" spans="1:10" x14ac:dyDescent="0.3">
      <c r="A70" s="54">
        <f t="shared" si="2"/>
        <v>43283</v>
      </c>
      <c r="B70" s="55">
        <v>2018</v>
      </c>
      <c r="C70" s="55">
        <v>183</v>
      </c>
      <c r="D70" s="56">
        <v>2</v>
      </c>
      <c r="E70" s="56">
        <v>2</v>
      </c>
      <c r="F70" s="56">
        <v>4</v>
      </c>
      <c r="G70" s="57">
        <v>31.5</v>
      </c>
      <c r="H70" s="57">
        <v>27</v>
      </c>
      <c r="I70" s="56" t="s">
        <v>54</v>
      </c>
      <c r="J70" s="55">
        <v>0</v>
      </c>
    </row>
    <row r="71" spans="1:10" x14ac:dyDescent="0.3">
      <c r="A71" s="54">
        <f t="shared" si="2"/>
        <v>43283</v>
      </c>
      <c r="B71" s="55">
        <v>2018</v>
      </c>
      <c r="C71" s="55">
        <v>183</v>
      </c>
      <c r="D71" s="56">
        <v>2</v>
      </c>
      <c r="E71" s="56">
        <v>2</v>
      </c>
      <c r="F71" s="56">
        <v>5</v>
      </c>
      <c r="G71" s="57">
        <v>29</v>
      </c>
      <c r="H71" s="57">
        <v>29</v>
      </c>
      <c r="I71" s="56" t="s">
        <v>54</v>
      </c>
      <c r="J71" s="55">
        <v>0</v>
      </c>
    </row>
    <row r="72" spans="1:10" x14ac:dyDescent="0.3">
      <c r="A72" s="54">
        <f t="shared" si="2"/>
        <v>43283</v>
      </c>
      <c r="B72" s="55">
        <v>2018</v>
      </c>
      <c r="C72" s="55">
        <v>183</v>
      </c>
      <c r="D72" s="56">
        <v>3</v>
      </c>
      <c r="E72" s="56">
        <v>1</v>
      </c>
      <c r="F72" s="56">
        <v>1</v>
      </c>
      <c r="G72" s="57">
        <v>29</v>
      </c>
      <c r="H72" s="57">
        <v>25</v>
      </c>
      <c r="I72" s="56" t="s">
        <v>54</v>
      </c>
      <c r="J72" s="55">
        <v>0</v>
      </c>
    </row>
    <row r="73" spans="1:10" x14ac:dyDescent="0.3">
      <c r="A73" s="54">
        <f t="shared" si="2"/>
        <v>43283</v>
      </c>
      <c r="B73" s="55">
        <v>2018</v>
      </c>
      <c r="C73" s="55">
        <v>183</v>
      </c>
      <c r="D73" s="56">
        <v>3</v>
      </c>
      <c r="E73" s="56">
        <v>1</v>
      </c>
      <c r="F73" s="56">
        <v>2</v>
      </c>
      <c r="G73" s="57">
        <v>25</v>
      </c>
      <c r="H73" s="57">
        <v>19</v>
      </c>
      <c r="I73" s="56" t="s">
        <v>47</v>
      </c>
      <c r="J73" s="55">
        <v>0</v>
      </c>
    </row>
    <row r="74" spans="1:10" x14ac:dyDescent="0.3">
      <c r="A74" s="54">
        <f t="shared" si="2"/>
        <v>43283</v>
      </c>
      <c r="B74" s="55">
        <v>2018</v>
      </c>
      <c r="C74" s="55">
        <v>183</v>
      </c>
      <c r="D74" s="56">
        <v>3</v>
      </c>
      <c r="E74" s="56">
        <v>1</v>
      </c>
      <c r="F74" s="56">
        <v>3</v>
      </c>
      <c r="G74" s="57">
        <v>25</v>
      </c>
      <c r="H74" s="57">
        <v>20</v>
      </c>
      <c r="I74" s="56" t="s">
        <v>47</v>
      </c>
      <c r="J74" s="55">
        <v>0</v>
      </c>
    </row>
    <row r="75" spans="1:10" x14ac:dyDescent="0.3">
      <c r="A75" s="54">
        <f t="shared" si="2"/>
        <v>43283</v>
      </c>
      <c r="B75" s="55">
        <v>2018</v>
      </c>
      <c r="C75" s="55">
        <v>183</v>
      </c>
      <c r="D75" s="56">
        <v>3</v>
      </c>
      <c r="E75" s="56">
        <v>1</v>
      </c>
      <c r="F75" s="56">
        <v>4</v>
      </c>
      <c r="G75" s="57">
        <v>26.5</v>
      </c>
      <c r="H75" s="57">
        <v>25</v>
      </c>
      <c r="I75" s="56" t="s">
        <v>47</v>
      </c>
      <c r="J75" s="55">
        <v>1</v>
      </c>
    </row>
    <row r="76" spans="1:10" x14ac:dyDescent="0.3">
      <c r="A76" s="54">
        <f t="shared" si="2"/>
        <v>43283</v>
      </c>
      <c r="B76" s="55">
        <v>2018</v>
      </c>
      <c r="C76" s="55">
        <v>183</v>
      </c>
      <c r="D76" s="56">
        <v>3</v>
      </c>
      <c r="E76" s="56">
        <v>1</v>
      </c>
      <c r="F76" s="56">
        <v>5</v>
      </c>
      <c r="G76" s="57">
        <v>28</v>
      </c>
      <c r="H76" s="57">
        <v>28</v>
      </c>
      <c r="I76" s="56" t="s">
        <v>54</v>
      </c>
      <c r="J76" s="55">
        <v>0</v>
      </c>
    </row>
    <row r="77" spans="1:10" x14ac:dyDescent="0.3">
      <c r="A77" s="54">
        <f t="shared" si="2"/>
        <v>43283</v>
      </c>
      <c r="B77" s="55">
        <v>2018</v>
      </c>
      <c r="C77" s="55">
        <v>183</v>
      </c>
      <c r="D77" s="56">
        <v>3</v>
      </c>
      <c r="E77" s="56">
        <v>2</v>
      </c>
      <c r="F77" s="56">
        <v>1</v>
      </c>
      <c r="G77" s="57">
        <v>24</v>
      </c>
      <c r="H77" s="57">
        <v>26</v>
      </c>
      <c r="I77" s="56" t="s">
        <v>47</v>
      </c>
      <c r="J77" s="55">
        <v>0</v>
      </c>
    </row>
    <row r="78" spans="1:10" x14ac:dyDescent="0.3">
      <c r="A78" s="54">
        <f t="shared" si="2"/>
        <v>43283</v>
      </c>
      <c r="B78" s="55">
        <v>2018</v>
      </c>
      <c r="C78" s="55">
        <v>183</v>
      </c>
      <c r="D78" s="56">
        <v>3</v>
      </c>
      <c r="E78" s="56">
        <v>2</v>
      </c>
      <c r="F78" s="56">
        <v>2</v>
      </c>
      <c r="G78" s="57">
        <v>25</v>
      </c>
      <c r="H78" s="57">
        <v>23</v>
      </c>
      <c r="I78" s="56" t="s">
        <v>47</v>
      </c>
      <c r="J78" s="55">
        <v>1</v>
      </c>
    </row>
    <row r="79" spans="1:10" x14ac:dyDescent="0.3">
      <c r="A79" s="54">
        <f t="shared" si="2"/>
        <v>43283</v>
      </c>
      <c r="B79" s="55">
        <v>2018</v>
      </c>
      <c r="C79" s="55">
        <v>183</v>
      </c>
      <c r="D79" s="56">
        <v>3</v>
      </c>
      <c r="E79" s="56">
        <v>2</v>
      </c>
      <c r="F79" s="56">
        <v>3</v>
      </c>
      <c r="G79" s="57">
        <v>30</v>
      </c>
      <c r="H79" s="57">
        <v>24</v>
      </c>
      <c r="I79" s="56" t="s">
        <v>54</v>
      </c>
      <c r="J79" s="55">
        <v>0</v>
      </c>
    </row>
    <row r="80" spans="1:10" x14ac:dyDescent="0.3">
      <c r="A80" s="54">
        <f t="shared" si="2"/>
        <v>43283</v>
      </c>
      <c r="B80" s="55">
        <v>2018</v>
      </c>
      <c r="C80" s="55">
        <v>183</v>
      </c>
      <c r="D80" s="56">
        <v>3</v>
      </c>
      <c r="E80" s="56">
        <v>2</v>
      </c>
      <c r="F80" s="56">
        <v>4</v>
      </c>
      <c r="G80" s="57">
        <v>31</v>
      </c>
      <c r="H80" s="57">
        <v>21</v>
      </c>
      <c r="I80" s="56" t="s">
        <v>54</v>
      </c>
      <c r="J80" s="55">
        <v>1</v>
      </c>
    </row>
    <row r="81" spans="1:10" x14ac:dyDescent="0.3">
      <c r="A81" s="54">
        <f t="shared" si="2"/>
        <v>43283</v>
      </c>
      <c r="B81" s="55">
        <v>2018</v>
      </c>
      <c r="C81" s="55">
        <v>183</v>
      </c>
      <c r="D81" s="56">
        <v>3</v>
      </c>
      <c r="E81" s="56">
        <v>2</v>
      </c>
      <c r="F81" s="56">
        <v>5</v>
      </c>
      <c r="G81" s="57">
        <v>30</v>
      </c>
      <c r="H81" s="57">
        <v>28</v>
      </c>
      <c r="I81" s="56" t="s">
        <v>54</v>
      </c>
      <c r="J81" s="55">
        <v>0</v>
      </c>
    </row>
    <row r="82" spans="1:10" x14ac:dyDescent="0.3">
      <c r="A82" s="54">
        <f t="shared" si="2"/>
        <v>43283</v>
      </c>
      <c r="B82" s="55">
        <v>2018</v>
      </c>
      <c r="C82" s="55">
        <v>183</v>
      </c>
      <c r="D82" s="56">
        <v>4</v>
      </c>
      <c r="E82" s="56">
        <v>1</v>
      </c>
      <c r="F82" s="56">
        <v>1</v>
      </c>
      <c r="G82" s="57">
        <v>30</v>
      </c>
      <c r="H82" s="57">
        <v>26</v>
      </c>
      <c r="I82" s="56" t="s">
        <v>54</v>
      </c>
      <c r="J82" s="55">
        <v>2</v>
      </c>
    </row>
    <row r="83" spans="1:10" x14ac:dyDescent="0.3">
      <c r="A83" s="54">
        <f t="shared" si="2"/>
        <v>43283</v>
      </c>
      <c r="B83" s="55">
        <v>2018</v>
      </c>
      <c r="C83" s="55">
        <v>183</v>
      </c>
      <c r="D83" s="56">
        <v>4</v>
      </c>
      <c r="E83" s="56">
        <v>1</v>
      </c>
      <c r="F83" s="56">
        <v>2</v>
      </c>
      <c r="G83" s="57">
        <v>28</v>
      </c>
      <c r="H83" s="57">
        <v>21</v>
      </c>
      <c r="I83" s="56" t="s">
        <v>47</v>
      </c>
      <c r="J83" s="55">
        <v>0</v>
      </c>
    </row>
    <row r="84" spans="1:10" x14ac:dyDescent="0.3">
      <c r="A84" s="54">
        <f t="shared" si="2"/>
        <v>43283</v>
      </c>
      <c r="B84" s="55">
        <v>2018</v>
      </c>
      <c r="C84" s="55">
        <v>183</v>
      </c>
      <c r="D84" s="56">
        <v>4</v>
      </c>
      <c r="E84" s="56">
        <v>1</v>
      </c>
      <c r="F84" s="56">
        <v>3</v>
      </c>
      <c r="G84" s="57">
        <v>33</v>
      </c>
      <c r="H84" s="57">
        <v>25</v>
      </c>
      <c r="I84" s="56" t="s">
        <v>54</v>
      </c>
      <c r="J84" s="55">
        <v>0</v>
      </c>
    </row>
    <row r="85" spans="1:10" x14ac:dyDescent="0.3">
      <c r="A85" s="54">
        <f t="shared" si="2"/>
        <v>43283</v>
      </c>
      <c r="B85" s="55">
        <v>2018</v>
      </c>
      <c r="C85" s="55">
        <v>183</v>
      </c>
      <c r="D85" s="56">
        <v>4</v>
      </c>
      <c r="E85" s="56">
        <v>1</v>
      </c>
      <c r="F85" s="56">
        <v>4</v>
      </c>
      <c r="G85" s="57">
        <v>31</v>
      </c>
      <c r="H85" s="57">
        <v>31</v>
      </c>
      <c r="I85" s="56" t="s">
        <v>54</v>
      </c>
      <c r="J85" s="55">
        <v>0</v>
      </c>
    </row>
    <row r="86" spans="1:10" x14ac:dyDescent="0.3">
      <c r="A86" s="54">
        <f t="shared" si="2"/>
        <v>43283</v>
      </c>
      <c r="B86" s="55">
        <v>2018</v>
      </c>
      <c r="C86" s="55">
        <v>183</v>
      </c>
      <c r="D86" s="56">
        <v>4</v>
      </c>
      <c r="E86" s="56">
        <v>1</v>
      </c>
      <c r="F86" s="56">
        <v>5</v>
      </c>
      <c r="G86" s="57">
        <v>30</v>
      </c>
      <c r="H86" s="57">
        <v>28</v>
      </c>
      <c r="I86" s="56" t="s">
        <v>54</v>
      </c>
      <c r="J86" s="55">
        <v>1</v>
      </c>
    </row>
    <row r="87" spans="1:10" x14ac:dyDescent="0.3">
      <c r="A87" s="54">
        <f t="shared" si="2"/>
        <v>43283</v>
      </c>
      <c r="B87" s="55">
        <v>2018</v>
      </c>
      <c r="C87" s="55">
        <v>183</v>
      </c>
      <c r="D87" s="56">
        <v>4</v>
      </c>
      <c r="E87" s="56">
        <v>2</v>
      </c>
      <c r="F87" s="56">
        <v>1</v>
      </c>
      <c r="G87" s="57">
        <v>29</v>
      </c>
      <c r="H87" s="57">
        <v>30</v>
      </c>
      <c r="I87" s="56" t="s">
        <v>47</v>
      </c>
      <c r="J87" s="55">
        <v>0</v>
      </c>
    </row>
    <row r="88" spans="1:10" x14ac:dyDescent="0.3">
      <c r="A88" s="54">
        <f t="shared" si="2"/>
        <v>43283</v>
      </c>
      <c r="B88" s="55">
        <v>2018</v>
      </c>
      <c r="C88" s="55">
        <v>183</v>
      </c>
      <c r="D88" s="56">
        <v>4</v>
      </c>
      <c r="E88" s="56">
        <v>2</v>
      </c>
      <c r="F88" s="56">
        <v>2</v>
      </c>
      <c r="G88" s="57">
        <v>29</v>
      </c>
      <c r="H88" s="57">
        <v>26</v>
      </c>
      <c r="I88" s="56" t="s">
        <v>47</v>
      </c>
      <c r="J88" s="55">
        <v>0</v>
      </c>
    </row>
    <row r="89" spans="1:10" x14ac:dyDescent="0.3">
      <c r="A89" s="54">
        <f t="shared" si="2"/>
        <v>43283</v>
      </c>
      <c r="B89" s="55">
        <v>2018</v>
      </c>
      <c r="C89" s="55">
        <v>183</v>
      </c>
      <c r="D89" s="56">
        <v>4</v>
      </c>
      <c r="E89" s="56">
        <v>2</v>
      </c>
      <c r="F89" s="56">
        <v>3</v>
      </c>
      <c r="G89" s="57">
        <v>33</v>
      </c>
      <c r="H89" s="57">
        <v>20</v>
      </c>
      <c r="I89" s="56" t="s">
        <v>54</v>
      </c>
      <c r="J89" s="55">
        <v>1</v>
      </c>
    </row>
    <row r="90" spans="1:10" x14ac:dyDescent="0.3">
      <c r="A90" s="54">
        <f t="shared" si="2"/>
        <v>43283</v>
      </c>
      <c r="B90" s="55">
        <v>2018</v>
      </c>
      <c r="C90" s="55">
        <v>183</v>
      </c>
      <c r="D90" s="56">
        <v>4</v>
      </c>
      <c r="E90" s="56">
        <v>2</v>
      </c>
      <c r="F90" s="56">
        <v>4</v>
      </c>
      <c r="G90" s="57">
        <v>30</v>
      </c>
      <c r="H90" s="57">
        <v>21</v>
      </c>
      <c r="I90" s="56" t="s">
        <v>47</v>
      </c>
      <c r="J90" s="55">
        <v>0</v>
      </c>
    </row>
    <row r="91" spans="1:10" x14ac:dyDescent="0.3">
      <c r="A91" s="54">
        <f t="shared" si="2"/>
        <v>43283</v>
      </c>
      <c r="B91" s="55">
        <v>2018</v>
      </c>
      <c r="C91" s="55">
        <v>183</v>
      </c>
      <c r="D91" s="56">
        <v>4</v>
      </c>
      <c r="E91" s="56">
        <v>2</v>
      </c>
      <c r="F91" s="56">
        <v>5</v>
      </c>
      <c r="G91" s="57">
        <v>29.5</v>
      </c>
      <c r="H91" s="57">
        <v>28</v>
      </c>
      <c r="I91" s="56" t="s">
        <v>59</v>
      </c>
      <c r="J91" s="55">
        <v>1</v>
      </c>
    </row>
    <row r="92" spans="1:10" x14ac:dyDescent="0.3">
      <c r="A92" s="54">
        <f t="shared" si="2"/>
        <v>43283</v>
      </c>
      <c r="B92" s="55">
        <v>2018</v>
      </c>
      <c r="C92" s="55">
        <v>183</v>
      </c>
      <c r="D92" s="56">
        <v>7</v>
      </c>
      <c r="E92" s="56">
        <v>1</v>
      </c>
      <c r="F92" s="56">
        <v>1</v>
      </c>
      <c r="G92" s="57">
        <v>36</v>
      </c>
      <c r="H92" s="57">
        <v>38</v>
      </c>
      <c r="I92" s="56" t="s">
        <v>55</v>
      </c>
      <c r="J92" s="55">
        <v>0</v>
      </c>
    </row>
    <row r="93" spans="1:10" x14ac:dyDescent="0.3">
      <c r="A93" s="54">
        <f t="shared" si="2"/>
        <v>43283</v>
      </c>
      <c r="B93" s="55">
        <v>2018</v>
      </c>
      <c r="C93" s="55">
        <v>183</v>
      </c>
      <c r="D93" s="56">
        <v>7</v>
      </c>
      <c r="E93" s="56">
        <v>1</v>
      </c>
      <c r="F93" s="56">
        <v>2</v>
      </c>
      <c r="G93" s="57">
        <v>32</v>
      </c>
      <c r="H93" s="57">
        <v>28</v>
      </c>
      <c r="I93" s="56" t="s">
        <v>54</v>
      </c>
      <c r="J93" s="55">
        <v>0</v>
      </c>
    </row>
    <row r="94" spans="1:10" x14ac:dyDescent="0.3">
      <c r="A94" s="54">
        <f t="shared" si="2"/>
        <v>43283</v>
      </c>
      <c r="B94" s="55">
        <v>2018</v>
      </c>
      <c r="C94" s="55">
        <v>183</v>
      </c>
      <c r="D94" s="56">
        <v>7</v>
      </c>
      <c r="E94" s="56">
        <v>1</v>
      </c>
      <c r="F94" s="56">
        <v>3</v>
      </c>
      <c r="G94" s="57">
        <v>31.5</v>
      </c>
      <c r="H94" s="57">
        <v>30</v>
      </c>
      <c r="I94" s="56" t="s">
        <v>54</v>
      </c>
      <c r="J94" s="55">
        <v>0</v>
      </c>
    </row>
    <row r="95" spans="1:10" x14ac:dyDescent="0.3">
      <c r="A95" s="54">
        <f t="shared" si="2"/>
        <v>43283</v>
      </c>
      <c r="B95" s="55">
        <v>2018</v>
      </c>
      <c r="C95" s="55">
        <v>183</v>
      </c>
      <c r="D95" s="56">
        <v>7</v>
      </c>
      <c r="E95" s="56">
        <v>1</v>
      </c>
      <c r="F95" s="56">
        <v>4</v>
      </c>
      <c r="G95" s="57">
        <v>33</v>
      </c>
      <c r="H95" s="57">
        <v>18</v>
      </c>
      <c r="I95" s="56" t="s">
        <v>54</v>
      </c>
      <c r="J95" s="55">
        <v>0</v>
      </c>
    </row>
    <row r="96" spans="1:10" x14ac:dyDescent="0.3">
      <c r="A96" s="54">
        <f t="shared" si="2"/>
        <v>43283</v>
      </c>
      <c r="B96" s="55">
        <v>2018</v>
      </c>
      <c r="C96" s="55">
        <v>183</v>
      </c>
      <c r="D96" s="56">
        <v>7</v>
      </c>
      <c r="E96" s="56">
        <v>1</v>
      </c>
      <c r="F96" s="56">
        <v>5</v>
      </c>
      <c r="G96" s="57">
        <v>30</v>
      </c>
      <c r="H96" s="57">
        <v>25</v>
      </c>
      <c r="I96" s="56" t="s">
        <v>47</v>
      </c>
      <c r="J96" s="55">
        <v>0</v>
      </c>
    </row>
    <row r="97" spans="1:10" x14ac:dyDescent="0.3">
      <c r="A97" s="54">
        <f t="shared" si="2"/>
        <v>43283</v>
      </c>
      <c r="B97" s="55">
        <v>2018</v>
      </c>
      <c r="C97" s="55">
        <v>183</v>
      </c>
      <c r="D97" s="56">
        <v>7</v>
      </c>
      <c r="E97" s="56">
        <v>2</v>
      </c>
      <c r="F97" s="56">
        <v>1</v>
      </c>
      <c r="G97" s="57">
        <v>30</v>
      </c>
      <c r="H97" s="57">
        <v>23</v>
      </c>
      <c r="I97" s="56" t="s">
        <v>54</v>
      </c>
      <c r="J97" s="55">
        <v>1</v>
      </c>
    </row>
    <row r="98" spans="1:10" x14ac:dyDescent="0.3">
      <c r="A98" s="54">
        <f t="shared" si="2"/>
        <v>43283</v>
      </c>
      <c r="B98" s="55">
        <v>2018</v>
      </c>
      <c r="C98" s="55">
        <v>183</v>
      </c>
      <c r="D98" s="56">
        <v>7</v>
      </c>
      <c r="E98" s="56">
        <v>2</v>
      </c>
      <c r="F98" s="56">
        <v>2</v>
      </c>
      <c r="G98" s="57">
        <v>29.5</v>
      </c>
      <c r="H98" s="57">
        <v>30</v>
      </c>
      <c r="I98" s="56" t="s">
        <v>54</v>
      </c>
      <c r="J98" s="55">
        <v>0</v>
      </c>
    </row>
    <row r="99" spans="1:10" x14ac:dyDescent="0.3">
      <c r="A99" s="54">
        <f t="shared" si="2"/>
        <v>43283</v>
      </c>
      <c r="B99" s="55">
        <v>2018</v>
      </c>
      <c r="C99" s="55">
        <v>183</v>
      </c>
      <c r="D99" s="56">
        <v>7</v>
      </c>
      <c r="E99" s="56">
        <v>2</v>
      </c>
      <c r="F99" s="56">
        <v>3</v>
      </c>
      <c r="G99" s="57">
        <v>33</v>
      </c>
      <c r="H99" s="57">
        <v>25</v>
      </c>
      <c r="I99" s="56" t="s">
        <v>54</v>
      </c>
      <c r="J99" s="55">
        <v>0</v>
      </c>
    </row>
    <row r="100" spans="1:10" x14ac:dyDescent="0.3">
      <c r="A100" s="54">
        <f t="shared" si="2"/>
        <v>43283</v>
      </c>
      <c r="B100" s="55">
        <v>2018</v>
      </c>
      <c r="C100" s="55">
        <v>183</v>
      </c>
      <c r="D100" s="56">
        <v>7</v>
      </c>
      <c r="E100" s="56">
        <v>2</v>
      </c>
      <c r="F100" s="56">
        <v>4</v>
      </c>
      <c r="G100" s="57">
        <v>31</v>
      </c>
      <c r="H100" s="57">
        <v>21</v>
      </c>
      <c r="I100" s="56" t="s">
        <v>54</v>
      </c>
      <c r="J100" s="55">
        <v>0</v>
      </c>
    </row>
    <row r="101" spans="1:10" x14ac:dyDescent="0.3">
      <c r="A101" s="54">
        <f t="shared" si="2"/>
        <v>43283</v>
      </c>
      <c r="B101" s="55">
        <v>2018</v>
      </c>
      <c r="C101" s="55">
        <v>183</v>
      </c>
      <c r="D101" s="56">
        <v>7</v>
      </c>
      <c r="E101" s="56">
        <v>2</v>
      </c>
      <c r="F101" s="56">
        <v>5</v>
      </c>
      <c r="G101" s="57">
        <v>30</v>
      </c>
      <c r="H101" s="57">
        <v>20</v>
      </c>
      <c r="I101" s="56" t="s">
        <v>54</v>
      </c>
      <c r="J101" s="55">
        <v>0</v>
      </c>
    </row>
    <row r="102" spans="1:10" x14ac:dyDescent="0.3">
      <c r="A102" s="54">
        <f t="shared" si="2"/>
        <v>43283</v>
      </c>
      <c r="B102" s="55">
        <v>2018</v>
      </c>
      <c r="C102" s="55">
        <v>183</v>
      </c>
      <c r="D102" s="56">
        <v>8</v>
      </c>
      <c r="E102" s="56">
        <v>1</v>
      </c>
      <c r="F102" s="56">
        <v>1</v>
      </c>
      <c r="G102" s="57">
        <v>22</v>
      </c>
      <c r="H102" s="57">
        <v>22</v>
      </c>
      <c r="I102" s="56" t="s">
        <v>59</v>
      </c>
      <c r="J102" s="55">
        <v>0</v>
      </c>
    </row>
    <row r="103" spans="1:10" x14ac:dyDescent="0.3">
      <c r="A103" s="54">
        <f t="shared" si="2"/>
        <v>43283</v>
      </c>
      <c r="B103" s="55">
        <v>2018</v>
      </c>
      <c r="C103" s="55">
        <v>183</v>
      </c>
      <c r="D103" s="56">
        <v>8</v>
      </c>
      <c r="E103" s="56">
        <v>1</v>
      </c>
      <c r="F103" s="56">
        <v>2</v>
      </c>
      <c r="G103" s="57">
        <v>25</v>
      </c>
      <c r="H103" s="57">
        <v>17</v>
      </c>
      <c r="I103" s="56" t="s">
        <v>47</v>
      </c>
      <c r="J103" s="55">
        <v>1</v>
      </c>
    </row>
    <row r="104" spans="1:10" x14ac:dyDescent="0.3">
      <c r="A104" s="54">
        <f t="shared" si="2"/>
        <v>43283</v>
      </c>
      <c r="B104" s="55">
        <v>2018</v>
      </c>
      <c r="C104" s="55">
        <v>183</v>
      </c>
      <c r="D104" s="56">
        <v>8</v>
      </c>
      <c r="E104" s="56">
        <v>1</v>
      </c>
      <c r="F104" s="56">
        <v>3</v>
      </c>
      <c r="G104" s="57">
        <v>26</v>
      </c>
      <c r="H104" s="57">
        <v>25</v>
      </c>
      <c r="I104" s="56" t="s">
        <v>47</v>
      </c>
      <c r="J104" s="55">
        <v>0</v>
      </c>
    </row>
    <row r="105" spans="1:10" x14ac:dyDescent="0.3">
      <c r="A105" s="54">
        <f t="shared" si="2"/>
        <v>43283</v>
      </c>
      <c r="B105" s="55">
        <v>2018</v>
      </c>
      <c r="C105" s="55">
        <v>183</v>
      </c>
      <c r="D105" s="56">
        <v>8</v>
      </c>
      <c r="E105" s="56">
        <v>1</v>
      </c>
      <c r="F105" s="56">
        <v>4</v>
      </c>
      <c r="G105" s="57">
        <v>31</v>
      </c>
      <c r="H105" s="57">
        <v>21</v>
      </c>
      <c r="I105" s="56" t="s">
        <v>54</v>
      </c>
      <c r="J105" s="55">
        <v>1</v>
      </c>
    </row>
    <row r="106" spans="1:10" x14ac:dyDescent="0.3">
      <c r="A106" s="54">
        <f t="shared" si="2"/>
        <v>43283</v>
      </c>
      <c r="B106" s="55">
        <v>2018</v>
      </c>
      <c r="C106" s="55">
        <v>183</v>
      </c>
      <c r="D106" s="56">
        <v>8</v>
      </c>
      <c r="E106" s="56">
        <v>1</v>
      </c>
      <c r="F106" s="56">
        <v>5</v>
      </c>
      <c r="G106" s="57">
        <v>27</v>
      </c>
      <c r="H106" s="57">
        <v>22</v>
      </c>
      <c r="I106" s="56" t="s">
        <v>54</v>
      </c>
      <c r="J106" s="55">
        <v>1</v>
      </c>
    </row>
    <row r="107" spans="1:10" x14ac:dyDescent="0.3">
      <c r="A107" s="54">
        <f t="shared" si="2"/>
        <v>43283</v>
      </c>
      <c r="B107" s="55">
        <v>2018</v>
      </c>
      <c r="C107" s="55">
        <v>183</v>
      </c>
      <c r="D107" s="56">
        <v>8</v>
      </c>
      <c r="E107" s="56">
        <v>2</v>
      </c>
      <c r="F107" s="56">
        <v>1</v>
      </c>
      <c r="G107" s="57">
        <v>26</v>
      </c>
      <c r="H107" s="57">
        <v>24</v>
      </c>
      <c r="I107" s="56" t="s">
        <v>47</v>
      </c>
      <c r="J107" s="55">
        <v>0</v>
      </c>
    </row>
    <row r="108" spans="1:10" x14ac:dyDescent="0.3">
      <c r="A108" s="54">
        <f t="shared" si="2"/>
        <v>43283</v>
      </c>
      <c r="B108" s="55">
        <v>2018</v>
      </c>
      <c r="C108" s="55">
        <v>183</v>
      </c>
      <c r="D108" s="56">
        <v>8</v>
      </c>
      <c r="E108" s="56">
        <v>2</v>
      </c>
      <c r="F108" s="56">
        <v>2</v>
      </c>
      <c r="G108" s="57">
        <v>25</v>
      </c>
      <c r="H108" s="57">
        <v>25</v>
      </c>
      <c r="I108" s="56" t="s">
        <v>47</v>
      </c>
      <c r="J108" s="55">
        <v>0</v>
      </c>
    </row>
    <row r="109" spans="1:10" x14ac:dyDescent="0.3">
      <c r="A109" s="54">
        <f t="shared" si="2"/>
        <v>43283</v>
      </c>
      <c r="B109" s="55">
        <v>2018</v>
      </c>
      <c r="C109" s="55">
        <v>183</v>
      </c>
      <c r="D109" s="56">
        <v>8</v>
      </c>
      <c r="E109" s="56">
        <v>2</v>
      </c>
      <c r="F109" s="56">
        <v>3</v>
      </c>
      <c r="G109" s="57">
        <v>26.5</v>
      </c>
      <c r="H109" s="57">
        <v>27</v>
      </c>
      <c r="I109" s="56" t="s">
        <v>47</v>
      </c>
      <c r="J109" s="55">
        <v>0</v>
      </c>
    </row>
    <row r="110" spans="1:10" x14ac:dyDescent="0.3">
      <c r="A110" s="54">
        <f t="shared" si="2"/>
        <v>43283</v>
      </c>
      <c r="B110" s="55">
        <v>2018</v>
      </c>
      <c r="C110" s="55">
        <v>183</v>
      </c>
      <c r="D110" s="56">
        <v>8</v>
      </c>
      <c r="E110" s="56">
        <v>2</v>
      </c>
      <c r="F110" s="56">
        <v>4</v>
      </c>
      <c r="G110" s="57">
        <v>28</v>
      </c>
      <c r="H110" s="57">
        <v>25</v>
      </c>
      <c r="I110" s="56" t="s">
        <v>47</v>
      </c>
      <c r="J110" s="55">
        <v>0</v>
      </c>
    </row>
    <row r="111" spans="1:10" x14ac:dyDescent="0.3">
      <c r="A111" s="54">
        <f t="shared" si="2"/>
        <v>43283</v>
      </c>
      <c r="B111" s="55">
        <v>2018</v>
      </c>
      <c r="C111" s="55">
        <v>183</v>
      </c>
      <c r="D111" s="56">
        <v>8</v>
      </c>
      <c r="E111" s="56">
        <v>2</v>
      </c>
      <c r="F111" s="56">
        <v>5</v>
      </c>
      <c r="G111" s="57">
        <v>27</v>
      </c>
      <c r="H111" s="57">
        <v>25</v>
      </c>
      <c r="I111" s="56" t="s">
        <v>47</v>
      </c>
      <c r="J111" s="55">
        <v>0</v>
      </c>
    </row>
    <row r="112" spans="1:10" x14ac:dyDescent="0.3">
      <c r="A112" s="54">
        <f t="shared" si="2"/>
        <v>43283</v>
      </c>
      <c r="B112" s="55">
        <v>2018</v>
      </c>
      <c r="C112" s="55">
        <v>183</v>
      </c>
      <c r="D112" s="56">
        <v>9</v>
      </c>
      <c r="E112" s="56">
        <v>1</v>
      </c>
      <c r="F112" s="56">
        <v>1</v>
      </c>
      <c r="G112" s="57">
        <v>28</v>
      </c>
      <c r="H112" s="57">
        <v>29</v>
      </c>
      <c r="I112" s="56" t="s">
        <v>54</v>
      </c>
      <c r="J112" s="55">
        <v>0</v>
      </c>
    </row>
    <row r="113" spans="1:10" x14ac:dyDescent="0.3">
      <c r="A113" s="54">
        <f t="shared" si="2"/>
        <v>43283</v>
      </c>
      <c r="B113" s="55">
        <v>2018</v>
      </c>
      <c r="C113" s="55">
        <v>183</v>
      </c>
      <c r="D113" s="56">
        <v>9</v>
      </c>
      <c r="E113" s="56">
        <v>1</v>
      </c>
      <c r="F113" s="56">
        <v>2</v>
      </c>
      <c r="G113" s="57">
        <v>32</v>
      </c>
      <c r="H113" s="57">
        <v>28</v>
      </c>
      <c r="I113" s="56" t="s">
        <v>54</v>
      </c>
      <c r="J113" s="55">
        <v>0</v>
      </c>
    </row>
    <row r="114" spans="1:10" x14ac:dyDescent="0.3">
      <c r="A114" s="54">
        <f t="shared" si="2"/>
        <v>43283</v>
      </c>
      <c r="B114" s="55">
        <v>2018</v>
      </c>
      <c r="C114" s="55">
        <v>183</v>
      </c>
      <c r="D114" s="56">
        <v>9</v>
      </c>
      <c r="E114" s="56">
        <v>1</v>
      </c>
      <c r="F114" s="56">
        <v>3</v>
      </c>
      <c r="G114" s="57">
        <v>31</v>
      </c>
      <c r="H114" s="57">
        <v>33</v>
      </c>
      <c r="I114" s="56" t="s">
        <v>47</v>
      </c>
      <c r="J114" s="55">
        <v>0</v>
      </c>
    </row>
    <row r="115" spans="1:10" x14ac:dyDescent="0.3">
      <c r="A115" s="54">
        <f t="shared" si="2"/>
        <v>43283</v>
      </c>
      <c r="B115" s="55">
        <v>2018</v>
      </c>
      <c r="C115" s="55">
        <v>183</v>
      </c>
      <c r="D115" s="56">
        <v>9</v>
      </c>
      <c r="E115" s="56">
        <v>1</v>
      </c>
      <c r="F115" s="56">
        <v>4</v>
      </c>
      <c r="G115" s="57">
        <v>29</v>
      </c>
      <c r="H115" s="57">
        <v>21</v>
      </c>
      <c r="I115" s="56" t="s">
        <v>54</v>
      </c>
      <c r="J115" s="55">
        <v>0</v>
      </c>
    </row>
    <row r="116" spans="1:10" x14ac:dyDescent="0.3">
      <c r="A116" s="54">
        <f t="shared" si="2"/>
        <v>43283</v>
      </c>
      <c r="B116" s="55">
        <v>2018</v>
      </c>
      <c r="C116" s="55">
        <v>183</v>
      </c>
      <c r="D116" s="56">
        <v>9</v>
      </c>
      <c r="E116" s="56">
        <v>1</v>
      </c>
      <c r="F116" s="56">
        <v>5</v>
      </c>
      <c r="G116" s="57">
        <v>28</v>
      </c>
      <c r="H116" s="57">
        <v>27</v>
      </c>
      <c r="I116" s="56" t="s">
        <v>47</v>
      </c>
      <c r="J116" s="55">
        <v>1</v>
      </c>
    </row>
    <row r="117" spans="1:10" x14ac:dyDescent="0.3">
      <c r="A117" s="54">
        <f t="shared" si="2"/>
        <v>43283</v>
      </c>
      <c r="B117" s="55">
        <v>2018</v>
      </c>
      <c r="C117" s="55">
        <v>183</v>
      </c>
      <c r="D117" s="56">
        <v>9</v>
      </c>
      <c r="E117" s="56">
        <v>2</v>
      </c>
      <c r="F117" s="56">
        <v>1</v>
      </c>
      <c r="G117" s="57">
        <v>32</v>
      </c>
      <c r="H117" s="57">
        <v>27</v>
      </c>
      <c r="I117" s="56" t="s">
        <v>54</v>
      </c>
      <c r="J117" s="55">
        <v>1</v>
      </c>
    </row>
    <row r="118" spans="1:10" x14ac:dyDescent="0.3">
      <c r="A118" s="54">
        <f t="shared" si="2"/>
        <v>43283</v>
      </c>
      <c r="B118" s="55">
        <v>2018</v>
      </c>
      <c r="C118" s="55">
        <v>183</v>
      </c>
      <c r="D118" s="56">
        <v>9</v>
      </c>
      <c r="E118" s="56">
        <v>2</v>
      </c>
      <c r="F118" s="56">
        <v>2</v>
      </c>
      <c r="G118" s="57">
        <v>31</v>
      </c>
      <c r="H118" s="57">
        <v>24</v>
      </c>
      <c r="I118" s="56" t="s">
        <v>54</v>
      </c>
      <c r="J118" s="55">
        <v>0</v>
      </c>
    </row>
    <row r="119" spans="1:10" x14ac:dyDescent="0.3">
      <c r="A119" s="54">
        <f t="shared" si="2"/>
        <v>43283</v>
      </c>
      <c r="B119" s="55">
        <v>2018</v>
      </c>
      <c r="C119" s="55">
        <v>183</v>
      </c>
      <c r="D119" s="56">
        <v>9</v>
      </c>
      <c r="E119" s="56">
        <v>2</v>
      </c>
      <c r="F119" s="56">
        <v>3</v>
      </c>
      <c r="G119" s="57">
        <v>28.5</v>
      </c>
      <c r="H119" s="57">
        <v>35</v>
      </c>
      <c r="I119" s="56" t="s">
        <v>47</v>
      </c>
      <c r="J119" s="55">
        <v>1</v>
      </c>
    </row>
    <row r="120" spans="1:10" x14ac:dyDescent="0.3">
      <c r="A120" s="54">
        <f t="shared" si="2"/>
        <v>43283</v>
      </c>
      <c r="B120" s="55">
        <v>2018</v>
      </c>
      <c r="C120" s="55">
        <v>183</v>
      </c>
      <c r="D120" s="56">
        <v>9</v>
      </c>
      <c r="E120" s="56">
        <v>2</v>
      </c>
      <c r="F120" s="56">
        <v>4</v>
      </c>
      <c r="G120" s="57">
        <v>29</v>
      </c>
      <c r="H120" s="57">
        <v>30</v>
      </c>
      <c r="I120" s="56" t="s">
        <v>47</v>
      </c>
      <c r="J120" s="55">
        <v>0</v>
      </c>
    </row>
    <row r="121" spans="1:10" x14ac:dyDescent="0.3">
      <c r="A121" s="54">
        <f t="shared" si="2"/>
        <v>43283</v>
      </c>
      <c r="B121" s="55">
        <v>2018</v>
      </c>
      <c r="C121" s="55">
        <v>183</v>
      </c>
      <c r="D121" s="56">
        <v>9</v>
      </c>
      <c r="E121" s="56">
        <v>2</v>
      </c>
      <c r="F121" s="56">
        <v>5</v>
      </c>
      <c r="G121" s="57">
        <v>28</v>
      </c>
      <c r="H121" s="57">
        <v>29</v>
      </c>
      <c r="I121" s="56" t="s">
        <v>47</v>
      </c>
      <c r="J121" s="55">
        <v>1</v>
      </c>
    </row>
    <row r="122" spans="1:10" x14ac:dyDescent="0.3">
      <c r="A122" s="54">
        <f t="shared" ref="A122" si="3">DATE(B122,1,C122)</f>
        <v>43297</v>
      </c>
      <c r="B122" s="55">
        <v>2018</v>
      </c>
      <c r="C122" s="55">
        <v>197</v>
      </c>
      <c r="D122" s="56">
        <v>2</v>
      </c>
      <c r="E122" s="56">
        <v>1</v>
      </c>
      <c r="F122" s="56">
        <v>1</v>
      </c>
      <c r="G122" s="57">
        <v>75</v>
      </c>
      <c r="H122" s="57">
        <v>35</v>
      </c>
      <c r="I122" s="56" t="s">
        <v>57</v>
      </c>
      <c r="J122" s="55">
        <v>0</v>
      </c>
    </row>
    <row r="123" spans="1:10" x14ac:dyDescent="0.3">
      <c r="A123" s="54">
        <f t="shared" ref="A123:A180" si="4">DATE(B123,1,C123)</f>
        <v>43297</v>
      </c>
      <c r="B123" s="55">
        <v>2018</v>
      </c>
      <c r="C123" s="55">
        <v>197</v>
      </c>
      <c r="D123" s="56">
        <v>2</v>
      </c>
      <c r="E123" s="56">
        <v>1</v>
      </c>
      <c r="F123" s="56">
        <v>2</v>
      </c>
      <c r="G123" s="57">
        <v>75</v>
      </c>
      <c r="H123" s="57">
        <v>38</v>
      </c>
      <c r="I123" s="56" t="s">
        <v>57</v>
      </c>
      <c r="J123" s="55">
        <v>1</v>
      </c>
    </row>
    <row r="124" spans="1:10" x14ac:dyDescent="0.3">
      <c r="A124" s="54">
        <f t="shared" si="4"/>
        <v>43297</v>
      </c>
      <c r="B124" s="55">
        <v>2018</v>
      </c>
      <c r="C124" s="55">
        <v>197</v>
      </c>
      <c r="D124" s="56">
        <v>2</v>
      </c>
      <c r="E124" s="56">
        <v>1</v>
      </c>
      <c r="F124" s="56">
        <v>3</v>
      </c>
      <c r="G124" s="57">
        <v>68</v>
      </c>
      <c r="H124" s="57">
        <v>32</v>
      </c>
      <c r="I124" s="56" t="s">
        <v>111</v>
      </c>
      <c r="J124" s="55">
        <v>0</v>
      </c>
    </row>
    <row r="125" spans="1:10" x14ac:dyDescent="0.3">
      <c r="A125" s="54">
        <f t="shared" si="4"/>
        <v>43297</v>
      </c>
      <c r="B125" s="55">
        <v>2018</v>
      </c>
      <c r="C125" s="55">
        <v>197</v>
      </c>
      <c r="D125" s="56">
        <v>2</v>
      </c>
      <c r="E125" s="56">
        <v>1</v>
      </c>
      <c r="F125" s="56">
        <v>4</v>
      </c>
      <c r="G125" s="57">
        <v>71</v>
      </c>
      <c r="H125" s="57">
        <v>40</v>
      </c>
      <c r="I125" s="56" t="s">
        <v>57</v>
      </c>
      <c r="J125" s="55">
        <v>0</v>
      </c>
    </row>
    <row r="126" spans="1:10" x14ac:dyDescent="0.3">
      <c r="A126" s="54">
        <f t="shared" si="4"/>
        <v>43297</v>
      </c>
      <c r="B126" s="55">
        <v>2018</v>
      </c>
      <c r="C126" s="55">
        <v>197</v>
      </c>
      <c r="D126" s="56">
        <v>2</v>
      </c>
      <c r="E126" s="56">
        <v>1</v>
      </c>
      <c r="F126" s="56">
        <v>5</v>
      </c>
      <c r="G126" s="57">
        <v>68</v>
      </c>
      <c r="H126" s="57">
        <v>31</v>
      </c>
      <c r="I126" s="56" t="s">
        <v>111</v>
      </c>
      <c r="J126" s="55">
        <v>0</v>
      </c>
    </row>
    <row r="127" spans="1:10" x14ac:dyDescent="0.3">
      <c r="A127" s="54">
        <f t="shared" si="4"/>
        <v>43297</v>
      </c>
      <c r="B127" s="55">
        <v>2018</v>
      </c>
      <c r="C127" s="55">
        <v>197</v>
      </c>
      <c r="D127" s="56">
        <v>2</v>
      </c>
      <c r="E127" s="56">
        <v>2</v>
      </c>
      <c r="F127" s="56">
        <v>1</v>
      </c>
      <c r="G127" s="57">
        <v>80</v>
      </c>
      <c r="H127" s="57">
        <v>38</v>
      </c>
      <c r="I127" s="56" t="s">
        <v>58</v>
      </c>
      <c r="J127" s="55">
        <v>1</v>
      </c>
    </row>
    <row r="128" spans="1:10" x14ac:dyDescent="0.3">
      <c r="A128" s="54">
        <f t="shared" si="4"/>
        <v>43297</v>
      </c>
      <c r="B128" s="55">
        <v>2018</v>
      </c>
      <c r="C128" s="55">
        <v>197</v>
      </c>
      <c r="D128" s="56">
        <v>2</v>
      </c>
      <c r="E128" s="56">
        <v>2</v>
      </c>
      <c r="F128" s="56">
        <v>2</v>
      </c>
      <c r="G128" s="57">
        <v>76</v>
      </c>
      <c r="H128" s="57">
        <v>38</v>
      </c>
      <c r="I128" s="56" t="s">
        <v>56</v>
      </c>
      <c r="J128" s="55">
        <v>0</v>
      </c>
    </row>
    <row r="129" spans="1:10" x14ac:dyDescent="0.3">
      <c r="A129" s="54">
        <f t="shared" si="4"/>
        <v>43297</v>
      </c>
      <c r="B129" s="55">
        <v>2018</v>
      </c>
      <c r="C129" s="55">
        <v>197</v>
      </c>
      <c r="D129" s="56">
        <v>2</v>
      </c>
      <c r="E129" s="56">
        <v>2</v>
      </c>
      <c r="F129" s="56">
        <v>3</v>
      </c>
      <c r="G129" s="57">
        <v>73</v>
      </c>
      <c r="H129" s="57">
        <v>32</v>
      </c>
      <c r="I129" s="56" t="s">
        <v>57</v>
      </c>
      <c r="J129" s="55">
        <v>1</v>
      </c>
    </row>
    <row r="130" spans="1:10" x14ac:dyDescent="0.3">
      <c r="A130" s="54">
        <f t="shared" si="4"/>
        <v>43297</v>
      </c>
      <c r="B130" s="55">
        <v>2018</v>
      </c>
      <c r="C130" s="55">
        <v>197</v>
      </c>
      <c r="D130" s="56">
        <v>2</v>
      </c>
      <c r="E130" s="56">
        <v>2</v>
      </c>
      <c r="F130" s="56">
        <v>4</v>
      </c>
      <c r="G130" s="57">
        <v>69</v>
      </c>
      <c r="H130" s="57">
        <v>31</v>
      </c>
      <c r="I130" s="56" t="s">
        <v>57</v>
      </c>
      <c r="J130" s="55">
        <v>0</v>
      </c>
    </row>
    <row r="131" spans="1:10" x14ac:dyDescent="0.3">
      <c r="A131" s="54">
        <f t="shared" si="4"/>
        <v>43297</v>
      </c>
      <c r="B131" s="55">
        <v>2018</v>
      </c>
      <c r="C131" s="55">
        <v>197</v>
      </c>
      <c r="D131" s="56">
        <v>2</v>
      </c>
      <c r="E131" s="56">
        <v>2</v>
      </c>
      <c r="F131" s="56">
        <v>5</v>
      </c>
      <c r="G131" s="57">
        <v>75</v>
      </c>
      <c r="H131" s="57">
        <v>36</v>
      </c>
      <c r="I131" s="56" t="s">
        <v>57</v>
      </c>
      <c r="J131" s="55">
        <v>0</v>
      </c>
    </row>
    <row r="132" spans="1:10" x14ac:dyDescent="0.3">
      <c r="A132" s="54">
        <f t="shared" si="4"/>
        <v>43297</v>
      </c>
      <c r="B132" s="55">
        <v>2018</v>
      </c>
      <c r="C132" s="55">
        <v>197</v>
      </c>
      <c r="D132" s="56">
        <v>3</v>
      </c>
      <c r="E132" s="56">
        <v>1</v>
      </c>
      <c r="F132" s="56">
        <v>1</v>
      </c>
      <c r="G132" s="57">
        <v>75</v>
      </c>
      <c r="H132" s="57">
        <v>40</v>
      </c>
      <c r="I132" s="56" t="s">
        <v>57</v>
      </c>
      <c r="J132" s="55">
        <v>1</v>
      </c>
    </row>
    <row r="133" spans="1:10" x14ac:dyDescent="0.3">
      <c r="A133" s="54">
        <f t="shared" si="4"/>
        <v>43297</v>
      </c>
      <c r="B133" s="55">
        <v>2018</v>
      </c>
      <c r="C133" s="55">
        <v>197</v>
      </c>
      <c r="D133" s="56">
        <v>3</v>
      </c>
      <c r="E133" s="56">
        <v>1</v>
      </c>
      <c r="F133" s="56">
        <v>2</v>
      </c>
      <c r="G133" s="57">
        <v>73</v>
      </c>
      <c r="H133" s="57">
        <v>35</v>
      </c>
      <c r="I133" s="56" t="s">
        <v>111</v>
      </c>
      <c r="J133" s="55">
        <v>0</v>
      </c>
    </row>
    <row r="134" spans="1:10" x14ac:dyDescent="0.3">
      <c r="A134" s="54">
        <f t="shared" si="4"/>
        <v>43297</v>
      </c>
      <c r="B134" s="55">
        <v>2018</v>
      </c>
      <c r="C134" s="55">
        <v>197</v>
      </c>
      <c r="D134" s="56">
        <v>3</v>
      </c>
      <c r="E134" s="56">
        <v>1</v>
      </c>
      <c r="F134" s="56">
        <v>3</v>
      </c>
      <c r="G134" s="57">
        <v>65</v>
      </c>
      <c r="H134" s="57">
        <v>33</v>
      </c>
      <c r="I134" s="56" t="s">
        <v>111</v>
      </c>
      <c r="J134" s="55">
        <v>0</v>
      </c>
    </row>
    <row r="135" spans="1:10" x14ac:dyDescent="0.3">
      <c r="A135" s="54">
        <f t="shared" si="4"/>
        <v>43297</v>
      </c>
      <c r="B135" s="55">
        <v>2018</v>
      </c>
      <c r="C135" s="55">
        <v>197</v>
      </c>
      <c r="D135" s="56">
        <v>3</v>
      </c>
      <c r="E135" s="56">
        <v>1</v>
      </c>
      <c r="F135" s="56">
        <v>4</v>
      </c>
      <c r="G135" s="57">
        <v>68</v>
      </c>
      <c r="H135" s="57">
        <v>32</v>
      </c>
      <c r="I135" s="56" t="s">
        <v>111</v>
      </c>
      <c r="J135" s="55">
        <v>0</v>
      </c>
    </row>
    <row r="136" spans="1:10" x14ac:dyDescent="0.3">
      <c r="A136" s="54">
        <f t="shared" si="4"/>
        <v>43297</v>
      </c>
      <c r="B136" s="55">
        <v>2018</v>
      </c>
      <c r="C136" s="55">
        <v>197</v>
      </c>
      <c r="D136" s="56">
        <v>3</v>
      </c>
      <c r="E136" s="56">
        <v>1</v>
      </c>
      <c r="F136" s="56">
        <v>5</v>
      </c>
      <c r="G136" s="57">
        <v>73</v>
      </c>
      <c r="H136" s="57">
        <v>38</v>
      </c>
      <c r="I136" s="56" t="s">
        <v>57</v>
      </c>
      <c r="J136" s="55">
        <v>1</v>
      </c>
    </row>
    <row r="137" spans="1:10" x14ac:dyDescent="0.3">
      <c r="A137" s="54">
        <f t="shared" si="4"/>
        <v>43297</v>
      </c>
      <c r="B137" s="55">
        <v>2018</v>
      </c>
      <c r="C137" s="55">
        <v>197</v>
      </c>
      <c r="D137" s="56">
        <v>3</v>
      </c>
      <c r="E137" s="56">
        <v>2</v>
      </c>
      <c r="F137" s="56">
        <v>1</v>
      </c>
      <c r="G137" s="57">
        <v>71</v>
      </c>
      <c r="H137" s="57">
        <v>30</v>
      </c>
      <c r="I137" s="56" t="s">
        <v>57</v>
      </c>
      <c r="J137" s="55">
        <v>1</v>
      </c>
    </row>
    <row r="138" spans="1:10" x14ac:dyDescent="0.3">
      <c r="A138" s="54">
        <f t="shared" si="4"/>
        <v>43297</v>
      </c>
      <c r="B138" s="55">
        <v>2018</v>
      </c>
      <c r="C138" s="55">
        <v>197</v>
      </c>
      <c r="D138" s="56">
        <v>3</v>
      </c>
      <c r="E138" s="56">
        <v>2</v>
      </c>
      <c r="F138" s="56">
        <v>2</v>
      </c>
      <c r="G138" s="57">
        <v>66</v>
      </c>
      <c r="H138" s="57">
        <v>28</v>
      </c>
      <c r="I138" s="56" t="s">
        <v>111</v>
      </c>
      <c r="J138" s="55">
        <v>0</v>
      </c>
    </row>
    <row r="139" spans="1:10" x14ac:dyDescent="0.3">
      <c r="A139" s="54">
        <f t="shared" si="4"/>
        <v>43297</v>
      </c>
      <c r="B139" s="55">
        <v>2018</v>
      </c>
      <c r="C139" s="55">
        <v>197</v>
      </c>
      <c r="D139" s="56">
        <v>3</v>
      </c>
      <c r="E139" s="56">
        <v>2</v>
      </c>
      <c r="F139" s="56">
        <v>3</v>
      </c>
      <c r="G139" s="57">
        <v>67</v>
      </c>
      <c r="H139" s="57">
        <v>24</v>
      </c>
      <c r="I139" s="56" t="s">
        <v>111</v>
      </c>
      <c r="J139" s="55">
        <v>0</v>
      </c>
    </row>
    <row r="140" spans="1:10" x14ac:dyDescent="0.3">
      <c r="A140" s="54">
        <f t="shared" si="4"/>
        <v>43297</v>
      </c>
      <c r="B140" s="55">
        <v>2018</v>
      </c>
      <c r="C140" s="55">
        <v>197</v>
      </c>
      <c r="D140" s="56">
        <v>3</v>
      </c>
      <c r="E140" s="56">
        <v>2</v>
      </c>
      <c r="F140" s="56">
        <v>4</v>
      </c>
      <c r="G140" s="57">
        <v>68</v>
      </c>
      <c r="H140" s="57">
        <v>27</v>
      </c>
      <c r="I140" s="56" t="s">
        <v>111</v>
      </c>
      <c r="J140" s="55">
        <v>1</v>
      </c>
    </row>
    <row r="141" spans="1:10" x14ac:dyDescent="0.3">
      <c r="A141" s="54">
        <f t="shared" si="4"/>
        <v>43297</v>
      </c>
      <c r="B141" s="55">
        <v>2018</v>
      </c>
      <c r="C141" s="55">
        <v>197</v>
      </c>
      <c r="D141" s="56">
        <v>3</v>
      </c>
      <c r="E141" s="56">
        <v>2</v>
      </c>
      <c r="F141" s="56">
        <v>5</v>
      </c>
      <c r="G141" s="57">
        <v>66</v>
      </c>
      <c r="H141" s="57">
        <v>30</v>
      </c>
      <c r="I141" s="56" t="s">
        <v>111</v>
      </c>
      <c r="J141" s="55">
        <v>0</v>
      </c>
    </row>
    <row r="142" spans="1:10" x14ac:dyDescent="0.3">
      <c r="A142" s="54">
        <f t="shared" si="4"/>
        <v>43297</v>
      </c>
      <c r="B142" s="55">
        <v>2018</v>
      </c>
      <c r="C142" s="55">
        <v>197</v>
      </c>
      <c r="D142" s="56">
        <v>4</v>
      </c>
      <c r="E142" s="56">
        <v>1</v>
      </c>
      <c r="F142" s="56">
        <v>1</v>
      </c>
      <c r="G142" s="57">
        <v>73</v>
      </c>
      <c r="H142" s="57">
        <v>30</v>
      </c>
      <c r="I142" s="56" t="s">
        <v>57</v>
      </c>
      <c r="J142" s="55">
        <v>1</v>
      </c>
    </row>
    <row r="143" spans="1:10" x14ac:dyDescent="0.3">
      <c r="A143" s="54">
        <f t="shared" si="4"/>
        <v>43297</v>
      </c>
      <c r="B143" s="55">
        <v>2018</v>
      </c>
      <c r="C143" s="55">
        <v>197</v>
      </c>
      <c r="D143" s="56">
        <v>4</v>
      </c>
      <c r="E143" s="56">
        <v>1</v>
      </c>
      <c r="F143" s="56">
        <v>2</v>
      </c>
      <c r="G143" s="57">
        <v>74</v>
      </c>
      <c r="H143" s="57">
        <v>25</v>
      </c>
      <c r="I143" s="56" t="s">
        <v>57</v>
      </c>
      <c r="J143" s="55">
        <v>0</v>
      </c>
    </row>
    <row r="144" spans="1:10" x14ac:dyDescent="0.3">
      <c r="A144" s="54">
        <f t="shared" si="4"/>
        <v>43297</v>
      </c>
      <c r="B144" s="55">
        <v>2018</v>
      </c>
      <c r="C144" s="55">
        <v>197</v>
      </c>
      <c r="D144" s="56">
        <v>4</v>
      </c>
      <c r="E144" s="56">
        <v>1</v>
      </c>
      <c r="F144" s="56">
        <v>3</v>
      </c>
      <c r="G144" s="57">
        <v>73</v>
      </c>
      <c r="H144" s="57">
        <v>29</v>
      </c>
      <c r="I144" s="56" t="s">
        <v>57</v>
      </c>
      <c r="J144" s="55">
        <v>0</v>
      </c>
    </row>
    <row r="145" spans="1:10" x14ac:dyDescent="0.3">
      <c r="A145" s="54">
        <f t="shared" si="4"/>
        <v>43297</v>
      </c>
      <c r="B145" s="55">
        <v>2018</v>
      </c>
      <c r="C145" s="55">
        <v>197</v>
      </c>
      <c r="D145" s="56">
        <v>4</v>
      </c>
      <c r="E145" s="56">
        <v>1</v>
      </c>
      <c r="F145" s="56">
        <v>4</v>
      </c>
      <c r="G145" s="57">
        <v>75</v>
      </c>
      <c r="H145" s="57">
        <v>31</v>
      </c>
      <c r="I145" s="56" t="s">
        <v>57</v>
      </c>
      <c r="J145" s="55">
        <v>0</v>
      </c>
    </row>
    <row r="146" spans="1:10" x14ac:dyDescent="0.3">
      <c r="A146" s="54">
        <f t="shared" si="4"/>
        <v>43297</v>
      </c>
      <c r="B146" s="55">
        <v>2018</v>
      </c>
      <c r="C146" s="55">
        <v>197</v>
      </c>
      <c r="D146" s="56">
        <v>4</v>
      </c>
      <c r="E146" s="56">
        <v>1</v>
      </c>
      <c r="F146" s="56">
        <v>5</v>
      </c>
      <c r="G146" s="57">
        <v>65</v>
      </c>
      <c r="H146" s="57">
        <v>23</v>
      </c>
      <c r="I146" s="56" t="s">
        <v>111</v>
      </c>
      <c r="J146" s="55">
        <v>0</v>
      </c>
    </row>
    <row r="147" spans="1:10" x14ac:dyDescent="0.3">
      <c r="A147" s="54">
        <f t="shared" si="4"/>
        <v>43297</v>
      </c>
      <c r="B147" s="55">
        <v>2018</v>
      </c>
      <c r="C147" s="55">
        <v>197</v>
      </c>
      <c r="D147" s="56">
        <v>4</v>
      </c>
      <c r="E147" s="56">
        <v>2</v>
      </c>
      <c r="F147" s="56">
        <v>1</v>
      </c>
      <c r="G147" s="57">
        <v>74</v>
      </c>
      <c r="H147" s="57">
        <v>27</v>
      </c>
      <c r="I147" s="56" t="s">
        <v>56</v>
      </c>
      <c r="J147" s="55">
        <v>1</v>
      </c>
    </row>
    <row r="148" spans="1:10" x14ac:dyDescent="0.3">
      <c r="A148" s="54">
        <f t="shared" si="4"/>
        <v>43297</v>
      </c>
      <c r="B148" s="55">
        <v>2018</v>
      </c>
      <c r="C148" s="55">
        <v>197</v>
      </c>
      <c r="D148" s="56">
        <v>4</v>
      </c>
      <c r="E148" s="56">
        <v>2</v>
      </c>
      <c r="F148" s="56">
        <v>2</v>
      </c>
      <c r="G148" s="57">
        <v>66</v>
      </c>
      <c r="H148" s="57">
        <v>29</v>
      </c>
      <c r="I148" s="56" t="s">
        <v>111</v>
      </c>
      <c r="J148" s="55">
        <v>0</v>
      </c>
    </row>
    <row r="149" spans="1:10" x14ac:dyDescent="0.3">
      <c r="A149" s="54">
        <f t="shared" si="4"/>
        <v>43297</v>
      </c>
      <c r="B149" s="55">
        <v>2018</v>
      </c>
      <c r="C149" s="55">
        <v>197</v>
      </c>
      <c r="D149" s="56">
        <v>4</v>
      </c>
      <c r="E149" s="56">
        <v>2</v>
      </c>
      <c r="F149" s="56">
        <v>3</v>
      </c>
      <c r="G149" s="57">
        <v>71</v>
      </c>
      <c r="H149" s="57">
        <v>31</v>
      </c>
      <c r="I149" s="56" t="s">
        <v>57</v>
      </c>
      <c r="J149" s="55">
        <v>0</v>
      </c>
    </row>
    <row r="150" spans="1:10" x14ac:dyDescent="0.3">
      <c r="A150" s="54">
        <f t="shared" si="4"/>
        <v>43297</v>
      </c>
      <c r="B150" s="55">
        <v>2018</v>
      </c>
      <c r="C150" s="55">
        <v>197</v>
      </c>
      <c r="D150" s="56">
        <v>4</v>
      </c>
      <c r="E150" s="56">
        <v>2</v>
      </c>
      <c r="F150" s="56">
        <v>4</v>
      </c>
      <c r="G150" s="57">
        <v>70</v>
      </c>
      <c r="H150" s="57">
        <v>30</v>
      </c>
      <c r="I150" s="56" t="s">
        <v>57</v>
      </c>
      <c r="J150" s="55">
        <v>0</v>
      </c>
    </row>
    <row r="151" spans="1:10" x14ac:dyDescent="0.3">
      <c r="A151" s="54">
        <f t="shared" si="4"/>
        <v>43297</v>
      </c>
      <c r="B151" s="55">
        <v>2018</v>
      </c>
      <c r="C151" s="55">
        <v>197</v>
      </c>
      <c r="D151" s="56">
        <v>4</v>
      </c>
      <c r="E151" s="56">
        <v>2</v>
      </c>
      <c r="F151" s="56">
        <v>5</v>
      </c>
      <c r="G151" s="57">
        <v>73</v>
      </c>
      <c r="H151" s="57">
        <v>25</v>
      </c>
      <c r="I151" s="56" t="s">
        <v>56</v>
      </c>
      <c r="J151" s="55">
        <v>0</v>
      </c>
    </row>
    <row r="152" spans="1:10" x14ac:dyDescent="0.3">
      <c r="A152" s="54">
        <f t="shared" si="4"/>
        <v>43297</v>
      </c>
      <c r="B152" s="55">
        <v>2018</v>
      </c>
      <c r="C152" s="55">
        <v>197</v>
      </c>
      <c r="D152" s="56">
        <v>7</v>
      </c>
      <c r="E152" s="56">
        <v>1</v>
      </c>
      <c r="F152" s="56">
        <v>1</v>
      </c>
      <c r="G152" s="57">
        <v>81</v>
      </c>
      <c r="H152" s="57">
        <v>39</v>
      </c>
      <c r="I152" s="56" t="s">
        <v>56</v>
      </c>
      <c r="J152" s="55">
        <v>1</v>
      </c>
    </row>
    <row r="153" spans="1:10" x14ac:dyDescent="0.3">
      <c r="A153" s="54">
        <f t="shared" si="4"/>
        <v>43297</v>
      </c>
      <c r="B153" s="55">
        <v>2018</v>
      </c>
      <c r="C153" s="55">
        <v>197</v>
      </c>
      <c r="D153" s="56">
        <v>7</v>
      </c>
      <c r="E153" s="56">
        <v>1</v>
      </c>
      <c r="F153" s="56">
        <v>2</v>
      </c>
      <c r="G153" s="57">
        <v>80</v>
      </c>
      <c r="H153" s="57">
        <v>40</v>
      </c>
      <c r="I153" s="56" t="s">
        <v>56</v>
      </c>
      <c r="J153" s="55">
        <v>0</v>
      </c>
    </row>
    <row r="154" spans="1:10" x14ac:dyDescent="0.3">
      <c r="A154" s="54">
        <f t="shared" si="4"/>
        <v>43297</v>
      </c>
      <c r="B154" s="55">
        <v>2018</v>
      </c>
      <c r="C154" s="55">
        <v>197</v>
      </c>
      <c r="D154" s="56">
        <v>7</v>
      </c>
      <c r="E154" s="56">
        <v>1</v>
      </c>
      <c r="F154" s="56">
        <v>3</v>
      </c>
      <c r="G154" s="57">
        <v>85</v>
      </c>
      <c r="H154" s="57">
        <v>45</v>
      </c>
      <c r="I154" s="56" t="s">
        <v>113</v>
      </c>
      <c r="J154" s="55">
        <v>1</v>
      </c>
    </row>
    <row r="155" spans="1:10" x14ac:dyDescent="0.3">
      <c r="A155" s="54">
        <f t="shared" si="4"/>
        <v>43297</v>
      </c>
      <c r="B155" s="55">
        <v>2018</v>
      </c>
      <c r="C155" s="55">
        <v>197</v>
      </c>
      <c r="D155" s="56">
        <v>7</v>
      </c>
      <c r="E155" s="56">
        <v>1</v>
      </c>
      <c r="F155" s="56">
        <v>4</v>
      </c>
      <c r="G155" s="57">
        <v>81</v>
      </c>
      <c r="H155" s="57">
        <v>38</v>
      </c>
      <c r="I155" s="56" t="s">
        <v>56</v>
      </c>
      <c r="J155" s="55">
        <v>1</v>
      </c>
    </row>
    <row r="156" spans="1:10" x14ac:dyDescent="0.3">
      <c r="A156" s="54">
        <f t="shared" si="4"/>
        <v>43297</v>
      </c>
      <c r="B156" s="55">
        <v>2018</v>
      </c>
      <c r="C156" s="55">
        <v>197</v>
      </c>
      <c r="D156" s="56">
        <v>7</v>
      </c>
      <c r="E156" s="56">
        <v>1</v>
      </c>
      <c r="F156" s="56">
        <v>5</v>
      </c>
      <c r="G156" s="57">
        <v>75</v>
      </c>
      <c r="H156" s="57">
        <v>41</v>
      </c>
      <c r="I156" s="56" t="s">
        <v>57</v>
      </c>
      <c r="J156" s="55">
        <v>1</v>
      </c>
    </row>
    <row r="157" spans="1:10" x14ac:dyDescent="0.3">
      <c r="A157" s="54">
        <f t="shared" si="4"/>
        <v>43297</v>
      </c>
      <c r="B157" s="55">
        <v>2018</v>
      </c>
      <c r="C157" s="55">
        <v>197</v>
      </c>
      <c r="D157" s="56">
        <v>7</v>
      </c>
      <c r="E157" s="56">
        <v>2</v>
      </c>
      <c r="F157" s="56">
        <v>1</v>
      </c>
      <c r="G157" s="57">
        <v>72</v>
      </c>
      <c r="H157" s="57">
        <v>36</v>
      </c>
      <c r="I157" s="56" t="s">
        <v>57</v>
      </c>
      <c r="J157" s="55">
        <v>0</v>
      </c>
    </row>
    <row r="158" spans="1:10" x14ac:dyDescent="0.3">
      <c r="A158" s="54">
        <f t="shared" si="4"/>
        <v>43297</v>
      </c>
      <c r="B158" s="55">
        <v>2018</v>
      </c>
      <c r="C158" s="55">
        <v>197</v>
      </c>
      <c r="D158" s="56">
        <v>7</v>
      </c>
      <c r="E158" s="56">
        <v>2</v>
      </c>
      <c r="F158" s="56">
        <v>2</v>
      </c>
      <c r="G158" s="57">
        <v>87</v>
      </c>
      <c r="H158" s="57">
        <v>31</v>
      </c>
      <c r="I158" s="56" t="s">
        <v>58</v>
      </c>
      <c r="J158" s="55">
        <v>1</v>
      </c>
    </row>
    <row r="159" spans="1:10" x14ac:dyDescent="0.3">
      <c r="A159" s="54">
        <f t="shared" si="4"/>
        <v>43297</v>
      </c>
      <c r="B159" s="55">
        <v>2018</v>
      </c>
      <c r="C159" s="55">
        <v>197</v>
      </c>
      <c r="D159" s="56">
        <v>7</v>
      </c>
      <c r="E159" s="56">
        <v>2</v>
      </c>
      <c r="F159" s="56">
        <v>3</v>
      </c>
      <c r="G159" s="57">
        <v>88</v>
      </c>
      <c r="H159" s="57">
        <v>38</v>
      </c>
      <c r="I159" s="56" t="s">
        <v>58</v>
      </c>
      <c r="J159" s="55">
        <v>1</v>
      </c>
    </row>
    <row r="160" spans="1:10" x14ac:dyDescent="0.3">
      <c r="A160" s="54">
        <f t="shared" si="4"/>
        <v>43297</v>
      </c>
      <c r="B160" s="55">
        <v>2018</v>
      </c>
      <c r="C160" s="55">
        <v>197</v>
      </c>
      <c r="D160" s="56">
        <v>7</v>
      </c>
      <c r="E160" s="56">
        <v>2</v>
      </c>
      <c r="F160" s="56">
        <v>4</v>
      </c>
      <c r="G160" s="57">
        <v>90</v>
      </c>
      <c r="H160" s="57">
        <v>34</v>
      </c>
      <c r="I160" s="56" t="s">
        <v>58</v>
      </c>
      <c r="J160" s="55">
        <v>1</v>
      </c>
    </row>
    <row r="161" spans="1:10" x14ac:dyDescent="0.3">
      <c r="A161" s="54">
        <f t="shared" si="4"/>
        <v>43297</v>
      </c>
      <c r="B161" s="55">
        <v>2018</v>
      </c>
      <c r="C161" s="55">
        <v>197</v>
      </c>
      <c r="D161" s="56">
        <v>7</v>
      </c>
      <c r="E161" s="56">
        <v>2</v>
      </c>
      <c r="F161" s="56">
        <v>5</v>
      </c>
      <c r="G161" s="57">
        <v>85</v>
      </c>
      <c r="H161" s="57">
        <v>39</v>
      </c>
      <c r="I161" s="56" t="s">
        <v>56</v>
      </c>
      <c r="J161" s="55">
        <v>1</v>
      </c>
    </row>
    <row r="162" spans="1:10" x14ac:dyDescent="0.3">
      <c r="A162" s="54">
        <f t="shared" si="4"/>
        <v>43297</v>
      </c>
      <c r="B162" s="55">
        <v>2018</v>
      </c>
      <c r="C162" s="55">
        <v>197</v>
      </c>
      <c r="D162" s="56">
        <v>8</v>
      </c>
      <c r="E162" s="56">
        <v>1</v>
      </c>
      <c r="F162" s="56">
        <v>1</v>
      </c>
      <c r="G162" s="57">
        <v>75</v>
      </c>
      <c r="H162" s="57">
        <v>42</v>
      </c>
      <c r="I162" s="56" t="s">
        <v>57</v>
      </c>
      <c r="J162" s="55">
        <v>0</v>
      </c>
    </row>
    <row r="163" spans="1:10" x14ac:dyDescent="0.3">
      <c r="A163" s="54">
        <f t="shared" si="4"/>
        <v>43297</v>
      </c>
      <c r="B163" s="55">
        <v>2018</v>
      </c>
      <c r="C163" s="55">
        <v>197</v>
      </c>
      <c r="D163" s="56">
        <v>8</v>
      </c>
      <c r="E163" s="56">
        <v>1</v>
      </c>
      <c r="F163" s="56">
        <v>2</v>
      </c>
      <c r="G163" s="57">
        <v>74</v>
      </c>
      <c r="H163" s="57">
        <v>40</v>
      </c>
      <c r="I163" s="56" t="s">
        <v>57</v>
      </c>
      <c r="J163" s="55">
        <v>0</v>
      </c>
    </row>
    <row r="164" spans="1:10" x14ac:dyDescent="0.3">
      <c r="A164" s="54">
        <f t="shared" si="4"/>
        <v>43297</v>
      </c>
      <c r="B164" s="55">
        <v>2018</v>
      </c>
      <c r="C164" s="55">
        <v>197</v>
      </c>
      <c r="D164" s="56">
        <v>8</v>
      </c>
      <c r="E164" s="56">
        <v>1</v>
      </c>
      <c r="F164" s="56">
        <v>3</v>
      </c>
      <c r="G164" s="57">
        <v>76</v>
      </c>
      <c r="H164" s="57">
        <v>27</v>
      </c>
      <c r="I164" s="56" t="s">
        <v>57</v>
      </c>
      <c r="J164" s="55">
        <v>0</v>
      </c>
    </row>
    <row r="165" spans="1:10" x14ac:dyDescent="0.3">
      <c r="A165" s="54">
        <f t="shared" si="4"/>
        <v>43297</v>
      </c>
      <c r="B165" s="55">
        <v>2018</v>
      </c>
      <c r="C165" s="55">
        <v>197</v>
      </c>
      <c r="D165" s="56">
        <v>8</v>
      </c>
      <c r="E165" s="56">
        <v>1</v>
      </c>
      <c r="F165" s="56">
        <v>4</v>
      </c>
      <c r="G165" s="57">
        <v>72</v>
      </c>
      <c r="H165" s="57">
        <v>36</v>
      </c>
      <c r="I165" s="56" t="s">
        <v>57</v>
      </c>
      <c r="J165" s="55">
        <v>1</v>
      </c>
    </row>
    <row r="166" spans="1:10" x14ac:dyDescent="0.3">
      <c r="A166" s="54">
        <f t="shared" si="4"/>
        <v>43297</v>
      </c>
      <c r="B166" s="55">
        <v>2018</v>
      </c>
      <c r="C166" s="55">
        <v>197</v>
      </c>
      <c r="D166" s="56">
        <v>8</v>
      </c>
      <c r="E166" s="56">
        <v>1</v>
      </c>
      <c r="F166" s="56">
        <v>5</v>
      </c>
      <c r="G166" s="57">
        <v>69</v>
      </c>
      <c r="H166" s="57">
        <v>31</v>
      </c>
      <c r="I166" s="56" t="s">
        <v>111</v>
      </c>
      <c r="J166" s="55">
        <v>0</v>
      </c>
    </row>
    <row r="167" spans="1:10" x14ac:dyDescent="0.3">
      <c r="A167" s="54">
        <f t="shared" si="4"/>
        <v>43297</v>
      </c>
      <c r="B167" s="55">
        <v>2018</v>
      </c>
      <c r="C167" s="55">
        <v>197</v>
      </c>
      <c r="D167" s="56">
        <v>8</v>
      </c>
      <c r="E167" s="56">
        <v>2</v>
      </c>
      <c r="F167" s="56">
        <v>1</v>
      </c>
      <c r="G167" s="57">
        <v>63</v>
      </c>
      <c r="H167" s="57">
        <v>25</v>
      </c>
      <c r="I167" s="56" t="s">
        <v>60</v>
      </c>
      <c r="J167" s="55">
        <v>0</v>
      </c>
    </row>
    <row r="168" spans="1:10" x14ac:dyDescent="0.3">
      <c r="A168" s="54">
        <f t="shared" si="4"/>
        <v>43297</v>
      </c>
      <c r="B168" s="55">
        <v>2018</v>
      </c>
      <c r="C168" s="55">
        <v>197</v>
      </c>
      <c r="D168" s="56">
        <v>8</v>
      </c>
      <c r="E168" s="56">
        <v>2</v>
      </c>
      <c r="F168" s="56">
        <v>2</v>
      </c>
      <c r="G168" s="57">
        <v>65</v>
      </c>
      <c r="H168" s="57">
        <v>31</v>
      </c>
      <c r="I168" s="56" t="s">
        <v>60</v>
      </c>
      <c r="J168" s="55">
        <v>0</v>
      </c>
    </row>
    <row r="169" spans="1:10" x14ac:dyDescent="0.3">
      <c r="A169" s="54">
        <f t="shared" si="4"/>
        <v>43297</v>
      </c>
      <c r="B169" s="55">
        <v>2018</v>
      </c>
      <c r="C169" s="55">
        <v>197</v>
      </c>
      <c r="D169" s="56">
        <v>8</v>
      </c>
      <c r="E169" s="56">
        <v>2</v>
      </c>
      <c r="F169" s="56">
        <v>3</v>
      </c>
      <c r="G169" s="57">
        <v>75</v>
      </c>
      <c r="H169" s="57">
        <v>28</v>
      </c>
      <c r="I169" s="56" t="s">
        <v>56</v>
      </c>
      <c r="J169" s="55">
        <v>0</v>
      </c>
    </row>
    <row r="170" spans="1:10" x14ac:dyDescent="0.3">
      <c r="A170" s="54">
        <f t="shared" si="4"/>
        <v>43297</v>
      </c>
      <c r="B170" s="55">
        <v>2018</v>
      </c>
      <c r="C170" s="55">
        <v>197</v>
      </c>
      <c r="D170" s="56">
        <v>8</v>
      </c>
      <c r="E170" s="56">
        <v>2</v>
      </c>
      <c r="F170" s="56">
        <v>4</v>
      </c>
      <c r="G170" s="57">
        <v>66</v>
      </c>
      <c r="H170" s="57">
        <v>30</v>
      </c>
      <c r="I170" s="56" t="s">
        <v>111</v>
      </c>
      <c r="J170" s="55">
        <v>0</v>
      </c>
    </row>
    <row r="171" spans="1:10" x14ac:dyDescent="0.3">
      <c r="A171" s="54">
        <f t="shared" si="4"/>
        <v>43297</v>
      </c>
      <c r="B171" s="55">
        <v>2018</v>
      </c>
      <c r="C171" s="55">
        <v>197</v>
      </c>
      <c r="D171" s="56">
        <v>8</v>
      </c>
      <c r="E171" s="56">
        <v>2</v>
      </c>
      <c r="F171" s="56">
        <v>5</v>
      </c>
      <c r="G171" s="57">
        <v>67</v>
      </c>
      <c r="H171" s="57">
        <v>31</v>
      </c>
      <c r="I171" s="56" t="s">
        <v>111</v>
      </c>
      <c r="J171" s="55">
        <v>0</v>
      </c>
    </row>
    <row r="172" spans="1:10" x14ac:dyDescent="0.3">
      <c r="A172" s="54">
        <f t="shared" si="4"/>
        <v>43297</v>
      </c>
      <c r="B172" s="55">
        <v>2018</v>
      </c>
      <c r="C172" s="55">
        <v>197</v>
      </c>
      <c r="D172" s="56">
        <v>9</v>
      </c>
      <c r="E172" s="56">
        <v>1</v>
      </c>
      <c r="F172" s="56">
        <v>1</v>
      </c>
      <c r="G172" s="57">
        <v>75</v>
      </c>
      <c r="H172" s="57">
        <v>30</v>
      </c>
      <c r="I172" s="56" t="s">
        <v>57</v>
      </c>
      <c r="J172" s="55">
        <v>0</v>
      </c>
    </row>
    <row r="173" spans="1:10" x14ac:dyDescent="0.3">
      <c r="A173" s="54">
        <f t="shared" si="4"/>
        <v>43297</v>
      </c>
      <c r="B173" s="55">
        <v>2018</v>
      </c>
      <c r="C173" s="55">
        <v>197</v>
      </c>
      <c r="D173" s="56">
        <v>9</v>
      </c>
      <c r="E173" s="56">
        <v>1</v>
      </c>
      <c r="F173" s="56">
        <v>2</v>
      </c>
      <c r="G173" s="57">
        <v>60</v>
      </c>
      <c r="H173" s="57">
        <v>26</v>
      </c>
      <c r="I173" s="56" t="s">
        <v>60</v>
      </c>
      <c r="J173" s="55">
        <v>0</v>
      </c>
    </row>
    <row r="174" spans="1:10" x14ac:dyDescent="0.3">
      <c r="A174" s="54">
        <f t="shared" si="4"/>
        <v>43297</v>
      </c>
      <c r="B174" s="55">
        <v>2018</v>
      </c>
      <c r="C174" s="55">
        <v>197</v>
      </c>
      <c r="D174" s="56">
        <v>9</v>
      </c>
      <c r="E174" s="56">
        <v>1</v>
      </c>
      <c r="F174" s="56">
        <v>3</v>
      </c>
      <c r="G174" s="57">
        <v>65</v>
      </c>
      <c r="H174" s="57">
        <v>25</v>
      </c>
      <c r="I174" s="56" t="s">
        <v>111</v>
      </c>
      <c r="J174" s="55">
        <v>0</v>
      </c>
    </row>
    <row r="175" spans="1:10" x14ac:dyDescent="0.3">
      <c r="A175" s="54">
        <f t="shared" si="4"/>
        <v>43297</v>
      </c>
      <c r="B175" s="55">
        <v>2018</v>
      </c>
      <c r="C175" s="55">
        <v>197</v>
      </c>
      <c r="D175" s="56">
        <v>9</v>
      </c>
      <c r="E175" s="56">
        <v>1</v>
      </c>
      <c r="F175" s="56">
        <v>4</v>
      </c>
      <c r="G175" s="57">
        <v>63</v>
      </c>
      <c r="H175" s="57">
        <v>20</v>
      </c>
      <c r="I175" s="56" t="s">
        <v>111</v>
      </c>
      <c r="J175" s="55">
        <v>0</v>
      </c>
    </row>
    <row r="176" spans="1:10" x14ac:dyDescent="0.3">
      <c r="A176" s="54">
        <f t="shared" si="4"/>
        <v>43297</v>
      </c>
      <c r="B176" s="55">
        <v>2018</v>
      </c>
      <c r="C176" s="55">
        <v>197</v>
      </c>
      <c r="D176" s="56">
        <v>9</v>
      </c>
      <c r="E176" s="56">
        <v>1</v>
      </c>
      <c r="F176" s="56">
        <v>5</v>
      </c>
      <c r="G176" s="57">
        <v>61</v>
      </c>
      <c r="H176" s="57">
        <v>27</v>
      </c>
      <c r="I176" s="56" t="s">
        <v>60</v>
      </c>
      <c r="J176" s="55">
        <v>0</v>
      </c>
    </row>
    <row r="177" spans="1:10" x14ac:dyDescent="0.3">
      <c r="A177" s="54">
        <f t="shared" si="4"/>
        <v>43297</v>
      </c>
      <c r="B177" s="55">
        <v>2018</v>
      </c>
      <c r="C177" s="55">
        <v>197</v>
      </c>
      <c r="D177" s="56">
        <v>9</v>
      </c>
      <c r="E177" s="56">
        <v>2</v>
      </c>
      <c r="F177" s="56">
        <v>1</v>
      </c>
      <c r="G177" s="57">
        <v>75</v>
      </c>
      <c r="H177" s="57">
        <v>28</v>
      </c>
      <c r="I177" s="56" t="s">
        <v>57</v>
      </c>
      <c r="J177" s="55">
        <v>1</v>
      </c>
    </row>
    <row r="178" spans="1:10" x14ac:dyDescent="0.3">
      <c r="A178" s="54">
        <f t="shared" si="4"/>
        <v>43297</v>
      </c>
      <c r="B178" s="55">
        <v>2018</v>
      </c>
      <c r="C178" s="55">
        <v>197</v>
      </c>
      <c r="D178" s="56">
        <v>9</v>
      </c>
      <c r="E178" s="56">
        <v>2</v>
      </c>
      <c r="F178" s="56">
        <v>2</v>
      </c>
      <c r="G178" s="57">
        <v>76</v>
      </c>
      <c r="H178" s="57">
        <v>33</v>
      </c>
      <c r="I178" s="56" t="s">
        <v>56</v>
      </c>
      <c r="J178" s="55">
        <v>1</v>
      </c>
    </row>
    <row r="179" spans="1:10" x14ac:dyDescent="0.3">
      <c r="A179" s="54">
        <f t="shared" si="4"/>
        <v>43297</v>
      </c>
      <c r="B179" s="55">
        <v>2018</v>
      </c>
      <c r="C179" s="55">
        <v>197</v>
      </c>
      <c r="D179" s="56">
        <v>9</v>
      </c>
      <c r="E179" s="56">
        <v>2</v>
      </c>
      <c r="F179" s="56">
        <v>3</v>
      </c>
      <c r="G179" s="57">
        <v>75</v>
      </c>
      <c r="H179" s="57">
        <v>29</v>
      </c>
      <c r="I179" s="56" t="s">
        <v>57</v>
      </c>
      <c r="J179" s="55">
        <v>1</v>
      </c>
    </row>
    <row r="180" spans="1:10" x14ac:dyDescent="0.3">
      <c r="A180" s="54">
        <f t="shared" si="4"/>
        <v>43297</v>
      </c>
      <c r="B180" s="55">
        <v>2018</v>
      </c>
      <c r="C180" s="55">
        <v>197</v>
      </c>
      <c r="D180" s="56">
        <v>9</v>
      </c>
      <c r="E180" s="56">
        <v>2</v>
      </c>
      <c r="F180" s="56">
        <v>4</v>
      </c>
      <c r="G180" s="57">
        <v>80</v>
      </c>
      <c r="H180" s="57">
        <v>36</v>
      </c>
      <c r="I180" s="56" t="s">
        <v>113</v>
      </c>
      <c r="J180" s="55">
        <v>0</v>
      </c>
    </row>
    <row r="181" spans="1:10" x14ac:dyDescent="0.3">
      <c r="A181" s="54">
        <f t="shared" ref="A181" si="5">DATE(B181,1,C181)</f>
        <v>43297</v>
      </c>
      <c r="B181" s="55">
        <v>2018</v>
      </c>
      <c r="C181" s="55">
        <v>197</v>
      </c>
      <c r="D181" s="56">
        <v>9</v>
      </c>
      <c r="E181" s="56">
        <v>2</v>
      </c>
      <c r="F181" s="56">
        <v>5</v>
      </c>
      <c r="G181" s="57">
        <v>78</v>
      </c>
      <c r="H181" s="57">
        <v>31</v>
      </c>
      <c r="I181" s="56" t="s">
        <v>56</v>
      </c>
      <c r="J181" s="55">
        <v>0</v>
      </c>
    </row>
    <row r="182" spans="1:10" x14ac:dyDescent="0.3">
      <c r="A182" s="54">
        <f t="shared" ref="A182" si="6">DATE(B182,1,C182)</f>
        <v>43311</v>
      </c>
      <c r="B182" s="55">
        <v>2018</v>
      </c>
      <c r="C182" s="55">
        <v>211</v>
      </c>
      <c r="D182" s="56">
        <v>2</v>
      </c>
      <c r="E182" s="56">
        <v>1</v>
      </c>
      <c r="F182" s="56">
        <v>1</v>
      </c>
      <c r="G182" s="57">
        <v>90</v>
      </c>
      <c r="H182" s="57">
        <v>28</v>
      </c>
      <c r="I182" s="56" t="s">
        <v>48</v>
      </c>
      <c r="J182" s="55">
        <v>1</v>
      </c>
    </row>
    <row r="183" spans="1:10" x14ac:dyDescent="0.3">
      <c r="A183" s="54">
        <f t="shared" ref="A183:A241" si="7">DATE(B183,1,C183)</f>
        <v>43311</v>
      </c>
      <c r="B183" s="55">
        <v>2018</v>
      </c>
      <c r="C183" s="55">
        <v>211</v>
      </c>
      <c r="D183" s="56">
        <v>2</v>
      </c>
      <c r="E183" s="56">
        <v>1</v>
      </c>
      <c r="F183" s="56">
        <v>2</v>
      </c>
      <c r="G183" s="57">
        <v>97</v>
      </c>
      <c r="H183" s="57">
        <v>41</v>
      </c>
      <c r="I183" s="56" t="s">
        <v>48</v>
      </c>
      <c r="J183" s="55">
        <v>0</v>
      </c>
    </row>
    <row r="184" spans="1:10" x14ac:dyDescent="0.3">
      <c r="A184" s="54">
        <f t="shared" si="7"/>
        <v>43311</v>
      </c>
      <c r="B184" s="55">
        <v>2018</v>
      </c>
      <c r="C184" s="55">
        <v>211</v>
      </c>
      <c r="D184" s="56">
        <v>2</v>
      </c>
      <c r="E184" s="56">
        <v>1</v>
      </c>
      <c r="F184" s="56">
        <v>3</v>
      </c>
      <c r="G184" s="57">
        <v>98</v>
      </c>
      <c r="H184" s="57">
        <v>38</v>
      </c>
      <c r="I184" s="56" t="s">
        <v>48</v>
      </c>
      <c r="J184" s="55">
        <v>0</v>
      </c>
    </row>
    <row r="185" spans="1:10" x14ac:dyDescent="0.3">
      <c r="A185" s="54">
        <f t="shared" si="7"/>
        <v>43311</v>
      </c>
      <c r="B185" s="55">
        <v>2018</v>
      </c>
      <c r="C185" s="55">
        <v>211</v>
      </c>
      <c r="D185" s="56">
        <v>2</v>
      </c>
      <c r="E185" s="56">
        <v>1</v>
      </c>
      <c r="F185" s="56">
        <v>4</v>
      </c>
      <c r="G185" s="57">
        <v>93</v>
      </c>
      <c r="H185" s="57">
        <v>36</v>
      </c>
      <c r="I185" s="56" t="s">
        <v>48</v>
      </c>
      <c r="J185" s="55">
        <v>0</v>
      </c>
    </row>
    <row r="186" spans="1:10" x14ac:dyDescent="0.3">
      <c r="A186" s="54">
        <f t="shared" si="7"/>
        <v>43311</v>
      </c>
      <c r="B186" s="55">
        <v>2018</v>
      </c>
      <c r="C186" s="55">
        <v>211</v>
      </c>
      <c r="D186" s="56">
        <v>2</v>
      </c>
      <c r="E186" s="56">
        <v>1</v>
      </c>
      <c r="F186" s="56">
        <v>5</v>
      </c>
      <c r="G186" s="57">
        <v>95</v>
      </c>
      <c r="H186" s="57">
        <v>30</v>
      </c>
      <c r="I186" s="56" t="s">
        <v>48</v>
      </c>
      <c r="J186" s="55">
        <v>0</v>
      </c>
    </row>
    <row r="187" spans="1:10" x14ac:dyDescent="0.3">
      <c r="A187" s="54">
        <f t="shared" si="7"/>
        <v>43311</v>
      </c>
      <c r="B187" s="55">
        <v>2018</v>
      </c>
      <c r="C187" s="55">
        <v>211</v>
      </c>
      <c r="D187" s="56">
        <v>2</v>
      </c>
      <c r="E187" s="56">
        <v>2</v>
      </c>
      <c r="F187" s="56">
        <v>1</v>
      </c>
      <c r="G187" s="57">
        <v>90</v>
      </c>
      <c r="H187" s="57">
        <v>36</v>
      </c>
      <c r="I187" s="56" t="s">
        <v>48</v>
      </c>
      <c r="J187" s="55">
        <v>0</v>
      </c>
    </row>
    <row r="188" spans="1:10" x14ac:dyDescent="0.3">
      <c r="A188" s="54">
        <f t="shared" si="7"/>
        <v>43311</v>
      </c>
      <c r="B188" s="55">
        <v>2018</v>
      </c>
      <c r="C188" s="55">
        <v>211</v>
      </c>
      <c r="D188" s="56">
        <v>2</v>
      </c>
      <c r="E188" s="56">
        <v>2</v>
      </c>
      <c r="F188" s="56">
        <v>2</v>
      </c>
      <c r="G188" s="57">
        <v>90</v>
      </c>
      <c r="H188" s="57">
        <v>32</v>
      </c>
      <c r="I188" s="56" t="s">
        <v>48</v>
      </c>
      <c r="J188" s="55">
        <v>0</v>
      </c>
    </row>
    <row r="189" spans="1:10" x14ac:dyDescent="0.3">
      <c r="A189" s="54">
        <f t="shared" si="7"/>
        <v>43311</v>
      </c>
      <c r="B189" s="55">
        <v>2018</v>
      </c>
      <c r="C189" s="55">
        <v>211</v>
      </c>
      <c r="D189" s="56">
        <v>2</v>
      </c>
      <c r="E189" s="56">
        <v>2</v>
      </c>
      <c r="F189" s="56">
        <v>3</v>
      </c>
      <c r="G189" s="57">
        <v>96</v>
      </c>
      <c r="H189" s="57">
        <v>38</v>
      </c>
      <c r="I189" s="56" t="s">
        <v>48</v>
      </c>
      <c r="J189" s="55">
        <v>0</v>
      </c>
    </row>
    <row r="190" spans="1:10" x14ac:dyDescent="0.3">
      <c r="A190" s="54">
        <f t="shared" si="7"/>
        <v>43311</v>
      </c>
      <c r="B190" s="55">
        <v>2018</v>
      </c>
      <c r="C190" s="55">
        <v>211</v>
      </c>
      <c r="D190" s="56">
        <v>2</v>
      </c>
      <c r="E190" s="56">
        <v>2</v>
      </c>
      <c r="F190" s="56">
        <v>4</v>
      </c>
      <c r="G190" s="57">
        <v>90</v>
      </c>
      <c r="H190" s="57">
        <v>29</v>
      </c>
      <c r="I190" s="56" t="s">
        <v>48</v>
      </c>
      <c r="J190" s="55">
        <v>0</v>
      </c>
    </row>
    <row r="191" spans="1:10" x14ac:dyDescent="0.3">
      <c r="A191" s="54">
        <f t="shared" si="7"/>
        <v>43311</v>
      </c>
      <c r="B191" s="55">
        <v>2018</v>
      </c>
      <c r="C191" s="55">
        <v>211</v>
      </c>
      <c r="D191" s="56">
        <v>2</v>
      </c>
      <c r="E191" s="56">
        <v>2</v>
      </c>
      <c r="F191" s="56">
        <v>5</v>
      </c>
      <c r="G191" s="57">
        <v>95</v>
      </c>
      <c r="H191" s="57">
        <v>27</v>
      </c>
      <c r="I191" s="56" t="s">
        <v>48</v>
      </c>
      <c r="J191" s="55">
        <v>0</v>
      </c>
    </row>
    <row r="192" spans="1:10" x14ac:dyDescent="0.3">
      <c r="A192" s="54">
        <f t="shared" si="7"/>
        <v>43311</v>
      </c>
      <c r="B192" s="55">
        <v>2018</v>
      </c>
      <c r="C192" s="55">
        <v>211</v>
      </c>
      <c r="D192" s="56">
        <v>3</v>
      </c>
      <c r="E192" s="56">
        <v>1</v>
      </c>
      <c r="F192" s="56">
        <v>1</v>
      </c>
      <c r="G192" s="57">
        <v>85</v>
      </c>
      <c r="H192" s="57">
        <v>28</v>
      </c>
      <c r="I192" s="56" t="s">
        <v>114</v>
      </c>
      <c r="J192" s="55">
        <v>0</v>
      </c>
    </row>
    <row r="193" spans="1:10" x14ac:dyDescent="0.3">
      <c r="A193" s="54">
        <f t="shared" si="7"/>
        <v>43311</v>
      </c>
      <c r="B193" s="55">
        <v>2018</v>
      </c>
      <c r="C193" s="55">
        <v>211</v>
      </c>
      <c r="D193" s="56">
        <v>3</v>
      </c>
      <c r="E193" s="56">
        <v>1</v>
      </c>
      <c r="F193" s="56">
        <v>2</v>
      </c>
      <c r="G193" s="57">
        <v>90</v>
      </c>
      <c r="H193" s="57">
        <v>29</v>
      </c>
      <c r="I193" s="56" t="s">
        <v>114</v>
      </c>
      <c r="J193" s="55">
        <v>0</v>
      </c>
    </row>
    <row r="194" spans="1:10" x14ac:dyDescent="0.3">
      <c r="A194" s="54">
        <f t="shared" si="7"/>
        <v>43311</v>
      </c>
      <c r="B194" s="55">
        <v>2018</v>
      </c>
      <c r="C194" s="55">
        <v>211</v>
      </c>
      <c r="D194" s="56">
        <v>3</v>
      </c>
      <c r="E194" s="56">
        <v>1</v>
      </c>
      <c r="F194" s="56">
        <v>3</v>
      </c>
      <c r="G194" s="57">
        <v>83</v>
      </c>
      <c r="H194" s="57">
        <v>32</v>
      </c>
      <c r="I194" s="56" t="s">
        <v>114</v>
      </c>
      <c r="J194" s="55">
        <v>0</v>
      </c>
    </row>
    <row r="195" spans="1:10" x14ac:dyDescent="0.3">
      <c r="A195" s="54">
        <f t="shared" si="7"/>
        <v>43311</v>
      </c>
      <c r="B195" s="55">
        <v>2018</v>
      </c>
      <c r="C195" s="55">
        <v>211</v>
      </c>
      <c r="D195" s="56">
        <v>3</v>
      </c>
      <c r="E195" s="56">
        <v>1</v>
      </c>
      <c r="F195" s="56">
        <v>4</v>
      </c>
      <c r="G195" s="57">
        <v>93</v>
      </c>
      <c r="H195" s="57">
        <v>33</v>
      </c>
      <c r="I195" s="56" t="s">
        <v>114</v>
      </c>
      <c r="J195" s="55">
        <v>0</v>
      </c>
    </row>
    <row r="196" spans="1:10" x14ac:dyDescent="0.3">
      <c r="A196" s="54">
        <f t="shared" si="7"/>
        <v>43311</v>
      </c>
      <c r="B196" s="55">
        <v>2018</v>
      </c>
      <c r="C196" s="55">
        <v>211</v>
      </c>
      <c r="D196" s="56">
        <v>3</v>
      </c>
      <c r="E196" s="56">
        <v>1</v>
      </c>
      <c r="F196" s="56">
        <v>5</v>
      </c>
      <c r="G196" s="57">
        <v>91</v>
      </c>
      <c r="H196" s="57">
        <v>36</v>
      </c>
      <c r="I196" s="56" t="s">
        <v>114</v>
      </c>
      <c r="J196" s="55">
        <v>0</v>
      </c>
    </row>
    <row r="197" spans="1:10" x14ac:dyDescent="0.3">
      <c r="A197" s="54">
        <f t="shared" si="7"/>
        <v>43311</v>
      </c>
      <c r="B197" s="55">
        <v>2018</v>
      </c>
      <c r="C197" s="55">
        <v>211</v>
      </c>
      <c r="D197" s="56">
        <v>3</v>
      </c>
      <c r="E197" s="56">
        <v>2</v>
      </c>
      <c r="F197" s="56">
        <v>1</v>
      </c>
      <c r="G197" s="57">
        <v>92</v>
      </c>
      <c r="H197" s="57">
        <v>36</v>
      </c>
      <c r="I197" s="56" t="s">
        <v>48</v>
      </c>
      <c r="J197" s="55">
        <v>0</v>
      </c>
    </row>
    <row r="198" spans="1:10" x14ac:dyDescent="0.3">
      <c r="A198" s="54">
        <f t="shared" si="7"/>
        <v>43311</v>
      </c>
      <c r="B198" s="55">
        <v>2018</v>
      </c>
      <c r="C198" s="55">
        <v>211</v>
      </c>
      <c r="D198" s="56">
        <v>3</v>
      </c>
      <c r="E198" s="56">
        <v>2</v>
      </c>
      <c r="F198" s="56">
        <v>2</v>
      </c>
      <c r="G198" s="57">
        <v>93</v>
      </c>
      <c r="H198" s="57">
        <v>31</v>
      </c>
      <c r="I198" s="56" t="s">
        <v>48</v>
      </c>
      <c r="J198" s="55">
        <v>1</v>
      </c>
    </row>
    <row r="199" spans="1:10" x14ac:dyDescent="0.3">
      <c r="A199" s="54">
        <f t="shared" si="7"/>
        <v>43311</v>
      </c>
      <c r="B199" s="55">
        <v>2018</v>
      </c>
      <c r="C199" s="55">
        <v>211</v>
      </c>
      <c r="D199" s="56">
        <v>3</v>
      </c>
      <c r="E199" s="56">
        <v>2</v>
      </c>
      <c r="F199" s="56">
        <v>3</v>
      </c>
      <c r="G199" s="57">
        <v>86</v>
      </c>
      <c r="H199" s="57">
        <v>33</v>
      </c>
      <c r="I199" s="56" t="s">
        <v>61</v>
      </c>
      <c r="J199" s="55">
        <v>0</v>
      </c>
    </row>
    <row r="200" spans="1:10" x14ac:dyDescent="0.3">
      <c r="A200" s="54">
        <f t="shared" si="7"/>
        <v>43311</v>
      </c>
      <c r="B200" s="55">
        <v>2018</v>
      </c>
      <c r="C200" s="55">
        <v>211</v>
      </c>
      <c r="D200" s="56">
        <v>3</v>
      </c>
      <c r="E200" s="56">
        <v>2</v>
      </c>
      <c r="F200" s="56">
        <v>4</v>
      </c>
      <c r="G200" s="57">
        <v>95</v>
      </c>
      <c r="H200" s="57">
        <v>34</v>
      </c>
      <c r="I200" s="56" t="s">
        <v>48</v>
      </c>
      <c r="J200" s="55">
        <v>0</v>
      </c>
    </row>
    <row r="201" spans="1:10" x14ac:dyDescent="0.3">
      <c r="A201" s="54">
        <f t="shared" si="7"/>
        <v>43311</v>
      </c>
      <c r="B201" s="55">
        <v>2018</v>
      </c>
      <c r="C201" s="55">
        <v>211</v>
      </c>
      <c r="D201" s="56">
        <v>3</v>
      </c>
      <c r="E201" s="56">
        <v>2</v>
      </c>
      <c r="F201" s="56">
        <v>5</v>
      </c>
      <c r="G201" s="57">
        <v>97</v>
      </c>
      <c r="H201" s="57">
        <v>39</v>
      </c>
      <c r="I201" s="56" t="s">
        <v>48</v>
      </c>
      <c r="J201" s="55">
        <v>0</v>
      </c>
    </row>
    <row r="202" spans="1:10" x14ac:dyDescent="0.3">
      <c r="A202" s="54">
        <f t="shared" si="7"/>
        <v>43311</v>
      </c>
      <c r="B202" s="55">
        <v>2018</v>
      </c>
      <c r="C202" s="55">
        <v>211</v>
      </c>
      <c r="D202" s="56">
        <v>4</v>
      </c>
      <c r="E202" s="56">
        <v>1</v>
      </c>
      <c r="F202" s="56">
        <v>1</v>
      </c>
      <c r="G202" s="57">
        <v>85</v>
      </c>
      <c r="H202" s="57">
        <v>30</v>
      </c>
      <c r="I202" s="56" t="s">
        <v>48</v>
      </c>
      <c r="J202" s="55">
        <v>0</v>
      </c>
    </row>
    <row r="203" spans="1:10" x14ac:dyDescent="0.3">
      <c r="A203" s="54">
        <f t="shared" si="7"/>
        <v>43311</v>
      </c>
      <c r="B203" s="55">
        <v>2018</v>
      </c>
      <c r="C203" s="55">
        <v>211</v>
      </c>
      <c r="D203" s="56">
        <v>4</v>
      </c>
      <c r="E203" s="56">
        <v>1</v>
      </c>
      <c r="F203" s="56">
        <v>2</v>
      </c>
      <c r="G203" s="57">
        <v>93</v>
      </c>
      <c r="H203" s="57">
        <v>33</v>
      </c>
      <c r="I203" s="56" t="s">
        <v>48</v>
      </c>
      <c r="J203" s="55">
        <v>0</v>
      </c>
    </row>
    <row r="204" spans="1:10" x14ac:dyDescent="0.3">
      <c r="A204" s="54">
        <f t="shared" si="7"/>
        <v>43311</v>
      </c>
      <c r="B204" s="55">
        <v>2018</v>
      </c>
      <c r="C204" s="55">
        <v>211</v>
      </c>
      <c r="D204" s="56">
        <v>4</v>
      </c>
      <c r="E204" s="56">
        <v>1</v>
      </c>
      <c r="F204" s="56">
        <v>3</v>
      </c>
      <c r="G204" s="57">
        <v>87</v>
      </c>
      <c r="H204" s="57">
        <v>26</v>
      </c>
      <c r="I204" s="56" t="s">
        <v>48</v>
      </c>
      <c r="J204" s="55">
        <v>0</v>
      </c>
    </row>
    <row r="205" spans="1:10" x14ac:dyDescent="0.3">
      <c r="A205" s="54">
        <f t="shared" si="7"/>
        <v>43311</v>
      </c>
      <c r="B205" s="55">
        <v>2018</v>
      </c>
      <c r="C205" s="55">
        <v>211</v>
      </c>
      <c r="D205" s="56">
        <v>4</v>
      </c>
      <c r="E205" s="56">
        <v>1</v>
      </c>
      <c r="F205" s="56">
        <v>4</v>
      </c>
      <c r="G205" s="57">
        <v>91</v>
      </c>
      <c r="H205" s="57">
        <v>25</v>
      </c>
      <c r="I205" s="56" t="s">
        <v>48</v>
      </c>
      <c r="J205" s="55">
        <v>0</v>
      </c>
    </row>
    <row r="206" spans="1:10" x14ac:dyDescent="0.3">
      <c r="A206" s="54">
        <f t="shared" si="7"/>
        <v>43311</v>
      </c>
      <c r="B206" s="55">
        <v>2018</v>
      </c>
      <c r="C206" s="55">
        <v>211</v>
      </c>
      <c r="D206" s="56">
        <v>4</v>
      </c>
      <c r="E206" s="56">
        <v>1</v>
      </c>
      <c r="F206" s="56">
        <v>5</v>
      </c>
      <c r="G206" s="57">
        <v>90</v>
      </c>
      <c r="H206" s="57">
        <v>38</v>
      </c>
      <c r="I206" s="56" t="s">
        <v>48</v>
      </c>
      <c r="J206" s="55">
        <v>0</v>
      </c>
    </row>
    <row r="207" spans="1:10" x14ac:dyDescent="0.3">
      <c r="A207" s="54">
        <f t="shared" si="7"/>
        <v>43311</v>
      </c>
      <c r="B207" s="55">
        <v>2018</v>
      </c>
      <c r="C207" s="55">
        <v>211</v>
      </c>
      <c r="D207" s="56">
        <v>4</v>
      </c>
      <c r="E207" s="56">
        <v>2</v>
      </c>
      <c r="F207" s="56">
        <v>1</v>
      </c>
      <c r="G207" s="57">
        <v>95</v>
      </c>
      <c r="H207" s="57">
        <v>28</v>
      </c>
      <c r="I207" s="56" t="s">
        <v>114</v>
      </c>
      <c r="J207" s="55">
        <v>0</v>
      </c>
    </row>
    <row r="208" spans="1:10" x14ac:dyDescent="0.3">
      <c r="A208" s="54">
        <f t="shared" si="7"/>
        <v>43311</v>
      </c>
      <c r="B208" s="55">
        <v>2018</v>
      </c>
      <c r="C208" s="55">
        <v>211</v>
      </c>
      <c r="D208" s="56">
        <v>4</v>
      </c>
      <c r="E208" s="56">
        <v>2</v>
      </c>
      <c r="F208" s="56">
        <v>2</v>
      </c>
      <c r="G208" s="57">
        <v>93</v>
      </c>
      <c r="H208" s="57">
        <v>26</v>
      </c>
      <c r="I208" s="56" t="s">
        <v>114</v>
      </c>
      <c r="J208" s="55">
        <v>0</v>
      </c>
    </row>
    <row r="209" spans="1:10" x14ac:dyDescent="0.3">
      <c r="A209" s="54">
        <f t="shared" si="7"/>
        <v>43311</v>
      </c>
      <c r="B209" s="55">
        <v>2018</v>
      </c>
      <c r="C209" s="55">
        <v>211</v>
      </c>
      <c r="D209" s="56">
        <v>4</v>
      </c>
      <c r="E209" s="56">
        <v>2</v>
      </c>
      <c r="F209" s="56">
        <v>3</v>
      </c>
      <c r="G209" s="57">
        <v>90</v>
      </c>
      <c r="H209" s="57">
        <v>31</v>
      </c>
      <c r="I209" s="56" t="s">
        <v>48</v>
      </c>
      <c r="J209" s="55">
        <v>0</v>
      </c>
    </row>
    <row r="210" spans="1:10" x14ac:dyDescent="0.3">
      <c r="A210" s="54">
        <f t="shared" si="7"/>
        <v>43311</v>
      </c>
      <c r="B210" s="55">
        <v>2018</v>
      </c>
      <c r="C210" s="55">
        <v>211</v>
      </c>
      <c r="D210" s="56">
        <v>4</v>
      </c>
      <c r="E210" s="56">
        <v>2</v>
      </c>
      <c r="F210" s="56">
        <v>4</v>
      </c>
      <c r="G210" s="57">
        <v>88</v>
      </c>
      <c r="H210" s="57">
        <v>33</v>
      </c>
      <c r="I210" s="56" t="s">
        <v>114</v>
      </c>
      <c r="J210" s="55">
        <v>0</v>
      </c>
    </row>
    <row r="211" spans="1:10" x14ac:dyDescent="0.3">
      <c r="A211" s="54">
        <f t="shared" si="7"/>
        <v>43311</v>
      </c>
      <c r="B211" s="55">
        <v>2018</v>
      </c>
      <c r="C211" s="55">
        <v>211</v>
      </c>
      <c r="D211" s="56">
        <v>4</v>
      </c>
      <c r="E211" s="56">
        <v>2</v>
      </c>
      <c r="F211" s="56">
        <v>5</v>
      </c>
      <c r="G211" s="57">
        <v>92</v>
      </c>
      <c r="H211" s="57">
        <v>30</v>
      </c>
      <c r="I211" s="56" t="s">
        <v>48</v>
      </c>
      <c r="J211" s="55">
        <v>0</v>
      </c>
    </row>
    <row r="212" spans="1:10" x14ac:dyDescent="0.3">
      <c r="A212" s="54">
        <f t="shared" si="7"/>
        <v>43311</v>
      </c>
      <c r="B212" s="55">
        <v>2018</v>
      </c>
      <c r="C212" s="55">
        <v>211</v>
      </c>
      <c r="D212" s="56">
        <v>7</v>
      </c>
      <c r="E212" s="56">
        <v>1</v>
      </c>
      <c r="F212" s="56">
        <v>1</v>
      </c>
      <c r="G212" s="57">
        <v>95</v>
      </c>
      <c r="H212" s="57">
        <v>28</v>
      </c>
      <c r="I212" s="56" t="s">
        <v>48</v>
      </c>
      <c r="J212" s="55">
        <v>0</v>
      </c>
    </row>
    <row r="213" spans="1:10" x14ac:dyDescent="0.3">
      <c r="A213" s="54">
        <f t="shared" si="7"/>
        <v>43311</v>
      </c>
      <c r="B213" s="55">
        <v>2018</v>
      </c>
      <c r="C213" s="55">
        <v>211</v>
      </c>
      <c r="D213" s="56">
        <v>7</v>
      </c>
      <c r="E213" s="56">
        <v>1</v>
      </c>
      <c r="F213" s="56">
        <v>2</v>
      </c>
      <c r="G213" s="57">
        <v>91</v>
      </c>
      <c r="H213" s="57">
        <v>33</v>
      </c>
      <c r="I213" s="56" t="s">
        <v>48</v>
      </c>
      <c r="J213" s="55">
        <v>0</v>
      </c>
    </row>
    <row r="214" spans="1:10" x14ac:dyDescent="0.3">
      <c r="A214" s="54">
        <f t="shared" si="7"/>
        <v>43311</v>
      </c>
      <c r="B214" s="55">
        <v>2018</v>
      </c>
      <c r="C214" s="55">
        <v>211</v>
      </c>
      <c r="D214" s="56">
        <v>7</v>
      </c>
      <c r="E214" s="56">
        <v>1</v>
      </c>
      <c r="F214" s="56">
        <v>3</v>
      </c>
      <c r="G214" s="57">
        <v>89</v>
      </c>
      <c r="H214" s="57">
        <v>38</v>
      </c>
      <c r="I214" s="56" t="s">
        <v>48</v>
      </c>
      <c r="J214" s="55">
        <v>0</v>
      </c>
    </row>
    <row r="215" spans="1:10" x14ac:dyDescent="0.3">
      <c r="A215" s="54">
        <f t="shared" si="7"/>
        <v>43311</v>
      </c>
      <c r="B215" s="55">
        <v>2018</v>
      </c>
      <c r="C215" s="55">
        <v>211</v>
      </c>
      <c r="D215" s="56">
        <v>7</v>
      </c>
      <c r="E215" s="56">
        <v>1</v>
      </c>
      <c r="F215" s="56">
        <v>4</v>
      </c>
      <c r="G215" s="57">
        <v>93</v>
      </c>
      <c r="H215" s="57">
        <v>31</v>
      </c>
      <c r="I215" s="56" t="s">
        <v>48</v>
      </c>
      <c r="J215" s="55">
        <v>0</v>
      </c>
    </row>
    <row r="216" spans="1:10" x14ac:dyDescent="0.3">
      <c r="A216" s="54">
        <f t="shared" si="7"/>
        <v>43311</v>
      </c>
      <c r="B216" s="55">
        <v>2018</v>
      </c>
      <c r="C216" s="55">
        <v>211</v>
      </c>
      <c r="D216" s="56">
        <v>7</v>
      </c>
      <c r="E216" s="56">
        <v>1</v>
      </c>
      <c r="F216" s="56">
        <v>5</v>
      </c>
      <c r="G216" s="57">
        <v>96</v>
      </c>
      <c r="H216" s="57">
        <v>35</v>
      </c>
      <c r="I216" s="56" t="s">
        <v>48</v>
      </c>
      <c r="J216" s="55">
        <v>0</v>
      </c>
    </row>
    <row r="217" spans="1:10" x14ac:dyDescent="0.3">
      <c r="A217" s="54">
        <f t="shared" si="7"/>
        <v>43311</v>
      </c>
      <c r="B217" s="55">
        <v>2018</v>
      </c>
      <c r="C217" s="55">
        <v>211</v>
      </c>
      <c r="D217" s="56">
        <v>7</v>
      </c>
      <c r="E217" s="56">
        <v>2</v>
      </c>
      <c r="F217" s="56">
        <v>1</v>
      </c>
      <c r="G217" s="57">
        <v>92</v>
      </c>
      <c r="H217" s="57">
        <v>28</v>
      </c>
      <c r="I217" s="56" t="s">
        <v>48</v>
      </c>
      <c r="J217" s="55">
        <v>0</v>
      </c>
    </row>
    <row r="218" spans="1:10" x14ac:dyDescent="0.3">
      <c r="A218" s="54">
        <f t="shared" si="7"/>
        <v>43311</v>
      </c>
      <c r="B218" s="55">
        <v>2018</v>
      </c>
      <c r="C218" s="55">
        <v>211</v>
      </c>
      <c r="D218" s="56">
        <v>7</v>
      </c>
      <c r="E218" s="56">
        <v>2</v>
      </c>
      <c r="F218" s="56">
        <v>2</v>
      </c>
      <c r="G218" s="57">
        <v>90</v>
      </c>
      <c r="H218" s="57">
        <v>30</v>
      </c>
      <c r="I218" s="56" t="s">
        <v>48</v>
      </c>
      <c r="J218" s="55">
        <v>0</v>
      </c>
    </row>
    <row r="219" spans="1:10" x14ac:dyDescent="0.3">
      <c r="A219" s="54">
        <f t="shared" si="7"/>
        <v>43311</v>
      </c>
      <c r="B219" s="55">
        <v>2018</v>
      </c>
      <c r="C219" s="55">
        <v>211</v>
      </c>
      <c r="D219" s="56">
        <v>7</v>
      </c>
      <c r="E219" s="56">
        <v>2</v>
      </c>
      <c r="F219" s="56">
        <v>3</v>
      </c>
      <c r="G219" s="57">
        <v>85</v>
      </c>
      <c r="H219" s="57">
        <v>36</v>
      </c>
      <c r="I219" s="56" t="s">
        <v>48</v>
      </c>
      <c r="J219" s="55">
        <v>0</v>
      </c>
    </row>
    <row r="220" spans="1:10" x14ac:dyDescent="0.3">
      <c r="A220" s="54">
        <f t="shared" si="7"/>
        <v>43311</v>
      </c>
      <c r="B220" s="55">
        <v>2018</v>
      </c>
      <c r="C220" s="55">
        <v>211</v>
      </c>
      <c r="D220" s="56">
        <v>7</v>
      </c>
      <c r="E220" s="56">
        <v>2</v>
      </c>
      <c r="F220" s="56">
        <v>4</v>
      </c>
      <c r="G220" s="57">
        <v>91</v>
      </c>
      <c r="H220" s="57">
        <v>32</v>
      </c>
      <c r="I220" s="56" t="s">
        <v>48</v>
      </c>
      <c r="J220" s="55">
        <v>0</v>
      </c>
    </row>
    <row r="221" spans="1:10" x14ac:dyDescent="0.3">
      <c r="A221" s="54">
        <f t="shared" si="7"/>
        <v>43311</v>
      </c>
      <c r="B221" s="55">
        <v>2018</v>
      </c>
      <c r="C221" s="55">
        <v>211</v>
      </c>
      <c r="D221" s="56">
        <v>7</v>
      </c>
      <c r="E221" s="56">
        <v>2</v>
      </c>
      <c r="F221" s="56">
        <v>5</v>
      </c>
      <c r="G221" s="57">
        <v>93</v>
      </c>
      <c r="H221" s="57">
        <v>31</v>
      </c>
      <c r="I221" s="56" t="s">
        <v>48</v>
      </c>
      <c r="J221" s="55">
        <v>0</v>
      </c>
    </row>
    <row r="222" spans="1:10" x14ac:dyDescent="0.3">
      <c r="A222" s="54">
        <f t="shared" si="7"/>
        <v>43311</v>
      </c>
      <c r="B222" s="55">
        <v>2018</v>
      </c>
      <c r="C222" s="55">
        <v>211</v>
      </c>
      <c r="D222" s="56">
        <v>8</v>
      </c>
      <c r="E222" s="56">
        <v>1</v>
      </c>
      <c r="F222" s="56">
        <v>1</v>
      </c>
      <c r="G222" s="57">
        <v>80</v>
      </c>
      <c r="H222" s="57">
        <v>30</v>
      </c>
      <c r="I222" s="56" t="s">
        <v>114</v>
      </c>
      <c r="J222" s="55">
        <v>0</v>
      </c>
    </row>
    <row r="223" spans="1:10" x14ac:dyDescent="0.3">
      <c r="A223" s="54">
        <f t="shared" si="7"/>
        <v>43311</v>
      </c>
      <c r="B223" s="55">
        <v>2018</v>
      </c>
      <c r="C223" s="55">
        <v>211</v>
      </c>
      <c r="D223" s="56">
        <v>8</v>
      </c>
      <c r="E223" s="56">
        <v>1</v>
      </c>
      <c r="F223" s="56">
        <v>2</v>
      </c>
      <c r="G223" s="57">
        <v>83</v>
      </c>
      <c r="H223" s="57">
        <v>25</v>
      </c>
      <c r="I223" s="56" t="s">
        <v>114</v>
      </c>
      <c r="J223" s="55">
        <v>0</v>
      </c>
    </row>
    <row r="224" spans="1:10" x14ac:dyDescent="0.3">
      <c r="A224" s="54">
        <f t="shared" si="7"/>
        <v>43311</v>
      </c>
      <c r="B224" s="55">
        <v>2018</v>
      </c>
      <c r="C224" s="55">
        <v>211</v>
      </c>
      <c r="D224" s="56">
        <v>8</v>
      </c>
      <c r="E224" s="56">
        <v>1</v>
      </c>
      <c r="F224" s="56">
        <v>3</v>
      </c>
      <c r="G224" s="57">
        <v>81</v>
      </c>
      <c r="H224" s="57">
        <v>29</v>
      </c>
      <c r="I224" s="56" t="s">
        <v>114</v>
      </c>
      <c r="J224" s="55">
        <v>0</v>
      </c>
    </row>
    <row r="225" spans="1:10" x14ac:dyDescent="0.3">
      <c r="A225" s="54">
        <f t="shared" si="7"/>
        <v>43311</v>
      </c>
      <c r="B225" s="55">
        <v>2018</v>
      </c>
      <c r="C225" s="55">
        <v>211</v>
      </c>
      <c r="D225" s="56">
        <v>8</v>
      </c>
      <c r="E225" s="56">
        <v>1</v>
      </c>
      <c r="F225" s="56">
        <v>4</v>
      </c>
      <c r="G225" s="57">
        <v>85</v>
      </c>
      <c r="H225" s="57">
        <v>27</v>
      </c>
      <c r="I225" s="56" t="s">
        <v>114</v>
      </c>
      <c r="J225" s="55">
        <v>0</v>
      </c>
    </row>
    <row r="226" spans="1:10" x14ac:dyDescent="0.3">
      <c r="A226" s="54">
        <f t="shared" si="7"/>
        <v>43311</v>
      </c>
      <c r="B226" s="55">
        <v>2018</v>
      </c>
      <c r="C226" s="55">
        <v>211</v>
      </c>
      <c r="D226" s="56">
        <v>8</v>
      </c>
      <c r="E226" s="56">
        <v>1</v>
      </c>
      <c r="F226" s="56">
        <v>5</v>
      </c>
      <c r="G226" s="57">
        <v>86</v>
      </c>
      <c r="H226" s="57">
        <v>33</v>
      </c>
      <c r="I226" s="56" t="s">
        <v>114</v>
      </c>
      <c r="J226" s="55">
        <v>0</v>
      </c>
    </row>
    <row r="227" spans="1:10" x14ac:dyDescent="0.3">
      <c r="A227" s="54">
        <f t="shared" si="7"/>
        <v>43311</v>
      </c>
      <c r="B227" s="55">
        <v>2018</v>
      </c>
      <c r="C227" s="55">
        <v>211</v>
      </c>
      <c r="D227" s="56">
        <v>8</v>
      </c>
      <c r="E227" s="56">
        <v>2</v>
      </c>
      <c r="F227" s="56">
        <v>1</v>
      </c>
      <c r="G227" s="57">
        <v>95</v>
      </c>
      <c r="H227" s="57">
        <v>30</v>
      </c>
      <c r="I227" s="56" t="s">
        <v>48</v>
      </c>
      <c r="J227" s="55">
        <v>0</v>
      </c>
    </row>
    <row r="228" spans="1:10" x14ac:dyDescent="0.3">
      <c r="A228" s="54">
        <f t="shared" si="7"/>
        <v>43311</v>
      </c>
      <c r="B228" s="55">
        <v>2018</v>
      </c>
      <c r="C228" s="55">
        <v>211</v>
      </c>
      <c r="D228" s="56">
        <v>8</v>
      </c>
      <c r="E228" s="56">
        <v>2</v>
      </c>
      <c r="F228" s="56">
        <v>2</v>
      </c>
      <c r="G228" s="57">
        <v>90</v>
      </c>
      <c r="H228" s="57">
        <v>30</v>
      </c>
      <c r="I228" s="56" t="s">
        <v>114</v>
      </c>
      <c r="J228" s="55">
        <v>0</v>
      </c>
    </row>
    <row r="229" spans="1:10" x14ac:dyDescent="0.3">
      <c r="A229" s="54">
        <f t="shared" si="7"/>
        <v>43311</v>
      </c>
      <c r="B229" s="55">
        <v>2018</v>
      </c>
      <c r="C229" s="55">
        <v>211</v>
      </c>
      <c r="D229" s="56">
        <v>8</v>
      </c>
      <c r="E229" s="56">
        <v>2</v>
      </c>
      <c r="F229" s="56">
        <v>3</v>
      </c>
      <c r="G229" s="57">
        <v>88</v>
      </c>
      <c r="H229" s="57">
        <v>28</v>
      </c>
      <c r="I229" s="56" t="s">
        <v>114</v>
      </c>
      <c r="J229" s="55">
        <v>0</v>
      </c>
    </row>
    <row r="230" spans="1:10" x14ac:dyDescent="0.3">
      <c r="A230" s="54">
        <f t="shared" si="7"/>
        <v>43311</v>
      </c>
      <c r="B230" s="55">
        <v>2018</v>
      </c>
      <c r="C230" s="55">
        <v>211</v>
      </c>
      <c r="D230" s="56">
        <v>8</v>
      </c>
      <c r="E230" s="56">
        <v>2</v>
      </c>
      <c r="F230" s="56">
        <v>4</v>
      </c>
      <c r="G230" s="57">
        <v>93</v>
      </c>
      <c r="H230" s="57">
        <v>26</v>
      </c>
      <c r="I230" s="56" t="s">
        <v>114</v>
      </c>
      <c r="J230" s="55">
        <v>0</v>
      </c>
    </row>
    <row r="231" spans="1:10" x14ac:dyDescent="0.3">
      <c r="A231" s="54">
        <f t="shared" si="7"/>
        <v>43311</v>
      </c>
      <c r="B231" s="55">
        <v>2018</v>
      </c>
      <c r="C231" s="55">
        <v>211</v>
      </c>
      <c r="D231" s="56">
        <v>8</v>
      </c>
      <c r="E231" s="56">
        <v>2</v>
      </c>
      <c r="F231" s="56">
        <v>5</v>
      </c>
      <c r="G231" s="57">
        <v>95</v>
      </c>
      <c r="H231" s="57">
        <v>32</v>
      </c>
      <c r="I231" s="56" t="s">
        <v>48</v>
      </c>
      <c r="J231" s="55">
        <v>0</v>
      </c>
    </row>
    <row r="232" spans="1:10" x14ac:dyDescent="0.3">
      <c r="A232" s="54">
        <f t="shared" si="7"/>
        <v>43311</v>
      </c>
      <c r="B232" s="55">
        <v>2018</v>
      </c>
      <c r="C232" s="55">
        <v>211</v>
      </c>
      <c r="D232" s="56">
        <v>9</v>
      </c>
      <c r="E232" s="56">
        <v>1</v>
      </c>
      <c r="F232" s="56">
        <v>1</v>
      </c>
      <c r="G232" s="57">
        <v>95</v>
      </c>
      <c r="H232" s="57">
        <v>30</v>
      </c>
      <c r="I232" s="56" t="s">
        <v>48</v>
      </c>
      <c r="J232" s="55">
        <v>0</v>
      </c>
    </row>
    <row r="233" spans="1:10" x14ac:dyDescent="0.3">
      <c r="A233" s="54">
        <f t="shared" si="7"/>
        <v>43311</v>
      </c>
      <c r="B233" s="55">
        <v>2018</v>
      </c>
      <c r="C233" s="55">
        <v>211</v>
      </c>
      <c r="D233" s="56">
        <v>9</v>
      </c>
      <c r="E233" s="56">
        <v>1</v>
      </c>
      <c r="F233" s="56">
        <v>2</v>
      </c>
      <c r="G233" s="57">
        <v>92</v>
      </c>
      <c r="H233" s="57">
        <v>28</v>
      </c>
      <c r="I233" s="56" t="s">
        <v>48</v>
      </c>
      <c r="J233" s="55">
        <v>0</v>
      </c>
    </row>
    <row r="234" spans="1:10" x14ac:dyDescent="0.3">
      <c r="A234" s="54">
        <f t="shared" si="7"/>
        <v>43311</v>
      </c>
      <c r="B234" s="55">
        <v>2018</v>
      </c>
      <c r="C234" s="55">
        <v>211</v>
      </c>
      <c r="D234" s="56">
        <v>9</v>
      </c>
      <c r="E234" s="56">
        <v>1</v>
      </c>
      <c r="F234" s="56">
        <v>3</v>
      </c>
      <c r="G234" s="57">
        <v>98</v>
      </c>
      <c r="H234" s="57">
        <v>27</v>
      </c>
      <c r="I234" s="56" t="s">
        <v>48</v>
      </c>
      <c r="J234" s="55">
        <v>0</v>
      </c>
    </row>
    <row r="235" spans="1:10" x14ac:dyDescent="0.3">
      <c r="A235" s="54">
        <f t="shared" si="7"/>
        <v>43311</v>
      </c>
      <c r="B235" s="55">
        <v>2018</v>
      </c>
      <c r="C235" s="55">
        <v>211</v>
      </c>
      <c r="D235" s="56">
        <v>9</v>
      </c>
      <c r="E235" s="56">
        <v>1</v>
      </c>
      <c r="F235" s="56">
        <v>4</v>
      </c>
      <c r="G235" s="57">
        <v>96</v>
      </c>
      <c r="H235" s="57">
        <v>25</v>
      </c>
      <c r="I235" s="56" t="s">
        <v>48</v>
      </c>
      <c r="J235" s="55">
        <v>0</v>
      </c>
    </row>
    <row r="236" spans="1:10" x14ac:dyDescent="0.3">
      <c r="A236" s="54">
        <f t="shared" si="7"/>
        <v>43311</v>
      </c>
      <c r="B236" s="55">
        <v>2018</v>
      </c>
      <c r="C236" s="55">
        <v>211</v>
      </c>
      <c r="D236" s="56">
        <v>9</v>
      </c>
      <c r="E236" s="56">
        <v>1</v>
      </c>
      <c r="F236" s="56">
        <v>5</v>
      </c>
      <c r="G236" s="57">
        <v>94</v>
      </c>
      <c r="H236" s="57">
        <v>35</v>
      </c>
      <c r="I236" s="56" t="s">
        <v>48</v>
      </c>
      <c r="J236" s="55">
        <v>0</v>
      </c>
    </row>
    <row r="237" spans="1:10" x14ac:dyDescent="0.3">
      <c r="A237" s="54">
        <f t="shared" si="7"/>
        <v>43311</v>
      </c>
      <c r="B237" s="55">
        <v>2018</v>
      </c>
      <c r="C237" s="55">
        <v>211</v>
      </c>
      <c r="D237" s="56">
        <v>9</v>
      </c>
      <c r="E237" s="56">
        <v>2</v>
      </c>
      <c r="F237" s="56">
        <v>1</v>
      </c>
      <c r="G237" s="57">
        <v>95</v>
      </c>
      <c r="H237" s="57">
        <v>36</v>
      </c>
      <c r="I237" s="56" t="s">
        <v>48</v>
      </c>
      <c r="J237" s="55">
        <v>0</v>
      </c>
    </row>
    <row r="238" spans="1:10" x14ac:dyDescent="0.3">
      <c r="A238" s="54">
        <f t="shared" si="7"/>
        <v>43311</v>
      </c>
      <c r="B238" s="55">
        <v>2018</v>
      </c>
      <c r="C238" s="55">
        <v>211</v>
      </c>
      <c r="D238" s="56">
        <v>9</v>
      </c>
      <c r="E238" s="56">
        <v>2</v>
      </c>
      <c r="F238" s="56">
        <v>2</v>
      </c>
      <c r="G238" s="57">
        <v>90</v>
      </c>
      <c r="H238" s="57">
        <v>38</v>
      </c>
      <c r="I238" s="56" t="s">
        <v>48</v>
      </c>
      <c r="J238" s="55">
        <v>0</v>
      </c>
    </row>
    <row r="239" spans="1:10" x14ac:dyDescent="0.3">
      <c r="A239" s="54">
        <f t="shared" si="7"/>
        <v>43311</v>
      </c>
      <c r="B239" s="55">
        <v>2018</v>
      </c>
      <c r="C239" s="55">
        <v>211</v>
      </c>
      <c r="D239" s="56">
        <v>9</v>
      </c>
      <c r="E239" s="56">
        <v>2</v>
      </c>
      <c r="F239" s="56">
        <v>3</v>
      </c>
      <c r="G239" s="57">
        <v>96</v>
      </c>
      <c r="H239" s="57">
        <v>27</v>
      </c>
      <c r="I239" s="56" t="s">
        <v>48</v>
      </c>
      <c r="J239" s="55">
        <v>0</v>
      </c>
    </row>
    <row r="240" spans="1:10" x14ac:dyDescent="0.3">
      <c r="A240" s="54">
        <f t="shared" si="7"/>
        <v>43311</v>
      </c>
      <c r="B240" s="55">
        <v>2018</v>
      </c>
      <c r="C240" s="55">
        <v>211</v>
      </c>
      <c r="D240" s="56">
        <v>9</v>
      </c>
      <c r="E240" s="56">
        <v>2</v>
      </c>
      <c r="F240" s="56">
        <v>4</v>
      </c>
      <c r="G240" s="57">
        <v>93</v>
      </c>
      <c r="H240" s="57">
        <v>28</v>
      </c>
      <c r="I240" s="56" t="s">
        <v>48</v>
      </c>
      <c r="J240" s="55">
        <v>0</v>
      </c>
    </row>
    <row r="241" spans="1:10" x14ac:dyDescent="0.3">
      <c r="A241" s="54">
        <f t="shared" si="7"/>
        <v>43311</v>
      </c>
      <c r="B241" s="55">
        <v>2018</v>
      </c>
      <c r="C241" s="55">
        <v>211</v>
      </c>
      <c r="D241" s="56">
        <v>9</v>
      </c>
      <c r="E241" s="56">
        <v>2</v>
      </c>
      <c r="F241" s="56">
        <v>5</v>
      </c>
      <c r="G241" s="57">
        <v>92</v>
      </c>
      <c r="H241" s="57">
        <v>33</v>
      </c>
      <c r="I241" s="56" t="s">
        <v>48</v>
      </c>
      <c r="J241" s="55">
        <v>0</v>
      </c>
    </row>
    <row r="242" spans="1:10" x14ac:dyDescent="0.3">
      <c r="A242" s="54">
        <f t="shared" ref="A242" si="8">DATE(B242,1,C242)</f>
        <v>43332</v>
      </c>
      <c r="B242" s="55">
        <v>2018</v>
      </c>
      <c r="C242" s="55">
        <v>232</v>
      </c>
      <c r="D242" s="56">
        <v>2</v>
      </c>
      <c r="E242" s="56">
        <v>1</v>
      </c>
      <c r="F242" s="56">
        <v>1</v>
      </c>
      <c r="G242" s="57">
        <v>91</v>
      </c>
      <c r="H242" s="57">
        <v>30</v>
      </c>
      <c r="I242" s="56" t="s">
        <v>115</v>
      </c>
      <c r="J242" s="55">
        <v>0</v>
      </c>
    </row>
    <row r="243" spans="1:10" x14ac:dyDescent="0.3">
      <c r="A243" s="54">
        <f t="shared" ref="A243:A301" si="9">DATE(B243,1,C243)</f>
        <v>43332</v>
      </c>
      <c r="B243" s="55">
        <v>2018</v>
      </c>
      <c r="C243" s="55">
        <v>232</v>
      </c>
      <c r="D243" s="56">
        <v>2</v>
      </c>
      <c r="E243" s="56">
        <v>1</v>
      </c>
      <c r="F243" s="56">
        <v>2</v>
      </c>
      <c r="G243" s="57">
        <v>82</v>
      </c>
      <c r="H243" s="57">
        <v>24</v>
      </c>
      <c r="I243" s="56" t="s">
        <v>115</v>
      </c>
      <c r="J243" s="55">
        <v>0</v>
      </c>
    </row>
    <row r="244" spans="1:10" x14ac:dyDescent="0.3">
      <c r="A244" s="54">
        <f t="shared" si="9"/>
        <v>43332</v>
      </c>
      <c r="B244" s="55">
        <v>2018</v>
      </c>
      <c r="C244" s="55">
        <v>232</v>
      </c>
      <c r="D244" s="56">
        <v>2</v>
      </c>
      <c r="E244" s="56">
        <v>1</v>
      </c>
      <c r="F244" s="56">
        <v>3</v>
      </c>
      <c r="G244" s="57">
        <v>91</v>
      </c>
      <c r="H244" s="57">
        <v>28</v>
      </c>
      <c r="I244" s="56" t="s">
        <v>52</v>
      </c>
      <c r="J244" s="55">
        <v>0</v>
      </c>
    </row>
    <row r="245" spans="1:10" x14ac:dyDescent="0.3">
      <c r="A245" s="54">
        <f t="shared" si="9"/>
        <v>43332</v>
      </c>
      <c r="B245" s="55">
        <v>2018</v>
      </c>
      <c r="C245" s="55">
        <v>232</v>
      </c>
      <c r="D245" s="56">
        <v>2</v>
      </c>
      <c r="E245" s="56">
        <v>1</v>
      </c>
      <c r="F245" s="56">
        <v>4</v>
      </c>
      <c r="G245" s="57">
        <v>80</v>
      </c>
      <c r="H245" s="57">
        <v>28</v>
      </c>
      <c r="I245" s="56" t="s">
        <v>115</v>
      </c>
      <c r="J245" s="55">
        <v>0</v>
      </c>
    </row>
    <row r="246" spans="1:10" x14ac:dyDescent="0.3">
      <c r="A246" s="54">
        <f t="shared" si="9"/>
        <v>43332</v>
      </c>
      <c r="B246" s="55">
        <v>2018</v>
      </c>
      <c r="C246" s="55">
        <v>232</v>
      </c>
      <c r="D246" s="56">
        <v>2</v>
      </c>
      <c r="E246" s="56">
        <v>1</v>
      </c>
      <c r="F246" s="56">
        <v>5</v>
      </c>
      <c r="G246" s="57">
        <v>90</v>
      </c>
      <c r="H246" s="57">
        <v>23</v>
      </c>
      <c r="I246" s="56" t="s">
        <v>52</v>
      </c>
      <c r="J246" s="55">
        <v>0</v>
      </c>
    </row>
    <row r="247" spans="1:10" x14ac:dyDescent="0.3">
      <c r="A247" s="54">
        <f t="shared" si="9"/>
        <v>43332</v>
      </c>
      <c r="B247" s="55">
        <v>2018</v>
      </c>
      <c r="C247" s="55">
        <v>232</v>
      </c>
      <c r="D247" s="56">
        <v>2</v>
      </c>
      <c r="E247" s="56">
        <v>2</v>
      </c>
      <c r="F247" s="56">
        <v>1</v>
      </c>
      <c r="G247" s="57">
        <v>85</v>
      </c>
      <c r="H247" s="57">
        <v>36</v>
      </c>
      <c r="I247" s="56" t="s">
        <v>115</v>
      </c>
      <c r="J247" s="55">
        <v>0</v>
      </c>
    </row>
    <row r="248" spans="1:10" x14ac:dyDescent="0.3">
      <c r="A248" s="54">
        <f t="shared" si="9"/>
        <v>43332</v>
      </c>
      <c r="B248" s="55">
        <v>2018</v>
      </c>
      <c r="C248" s="55">
        <v>232</v>
      </c>
      <c r="D248" s="56">
        <v>2</v>
      </c>
      <c r="E248" s="56">
        <v>2</v>
      </c>
      <c r="F248" s="56">
        <v>2</v>
      </c>
      <c r="G248" s="57">
        <v>90</v>
      </c>
      <c r="H248" s="57">
        <v>32</v>
      </c>
      <c r="I248" s="56" t="s">
        <v>52</v>
      </c>
      <c r="J248" s="55">
        <v>0</v>
      </c>
    </row>
    <row r="249" spans="1:10" x14ac:dyDescent="0.3">
      <c r="A249" s="54">
        <f t="shared" si="9"/>
        <v>43332</v>
      </c>
      <c r="B249" s="55">
        <v>2018</v>
      </c>
      <c r="C249" s="55">
        <v>232</v>
      </c>
      <c r="D249" s="56">
        <v>2</v>
      </c>
      <c r="E249" s="56">
        <v>2</v>
      </c>
      <c r="F249" s="56">
        <v>3</v>
      </c>
      <c r="G249" s="57">
        <v>83</v>
      </c>
      <c r="H249" s="57">
        <v>28</v>
      </c>
      <c r="I249" s="56" t="s">
        <v>115</v>
      </c>
      <c r="J249" s="55">
        <v>0</v>
      </c>
    </row>
    <row r="250" spans="1:10" x14ac:dyDescent="0.3">
      <c r="A250" s="54">
        <f t="shared" si="9"/>
        <v>43332</v>
      </c>
      <c r="B250" s="55">
        <v>2018</v>
      </c>
      <c r="C250" s="55">
        <v>232</v>
      </c>
      <c r="D250" s="56">
        <v>2</v>
      </c>
      <c r="E250" s="56">
        <v>2</v>
      </c>
      <c r="F250" s="56">
        <v>4</v>
      </c>
      <c r="G250" s="57">
        <v>91</v>
      </c>
      <c r="H250" s="57">
        <v>34</v>
      </c>
      <c r="I250" s="56" t="s">
        <v>52</v>
      </c>
      <c r="J250" s="55">
        <v>0</v>
      </c>
    </row>
    <row r="251" spans="1:10" x14ac:dyDescent="0.3">
      <c r="A251" s="54">
        <f t="shared" si="9"/>
        <v>43332</v>
      </c>
      <c r="B251" s="55">
        <v>2018</v>
      </c>
      <c r="C251" s="55">
        <v>232</v>
      </c>
      <c r="D251" s="56">
        <v>2</v>
      </c>
      <c r="E251" s="56">
        <v>2</v>
      </c>
      <c r="F251" s="56">
        <v>5</v>
      </c>
      <c r="G251" s="57">
        <v>87</v>
      </c>
      <c r="H251" s="57">
        <v>31</v>
      </c>
      <c r="I251" s="56" t="s">
        <v>52</v>
      </c>
      <c r="J251" s="55">
        <v>0</v>
      </c>
    </row>
    <row r="252" spans="1:10" x14ac:dyDescent="0.3">
      <c r="A252" s="54">
        <f t="shared" si="9"/>
        <v>43332</v>
      </c>
      <c r="B252" s="55">
        <v>2018</v>
      </c>
      <c r="C252" s="55">
        <v>232</v>
      </c>
      <c r="D252" s="56">
        <v>3</v>
      </c>
      <c r="E252" s="56">
        <v>1</v>
      </c>
      <c r="F252" s="56">
        <v>1</v>
      </c>
      <c r="G252" s="57">
        <v>80</v>
      </c>
      <c r="H252" s="57">
        <v>28</v>
      </c>
      <c r="I252" s="56" t="s">
        <v>115</v>
      </c>
      <c r="J252" s="55">
        <v>0</v>
      </c>
    </row>
    <row r="253" spans="1:10" x14ac:dyDescent="0.3">
      <c r="A253" s="54">
        <f t="shared" si="9"/>
        <v>43332</v>
      </c>
      <c r="B253" s="55">
        <v>2018</v>
      </c>
      <c r="C253" s="55">
        <v>232</v>
      </c>
      <c r="D253" s="56">
        <v>3</v>
      </c>
      <c r="E253" s="56">
        <v>1</v>
      </c>
      <c r="F253" s="56">
        <v>2</v>
      </c>
      <c r="G253" s="57">
        <v>86</v>
      </c>
      <c r="H253" s="57">
        <v>30</v>
      </c>
      <c r="I253" s="56" t="s">
        <v>52</v>
      </c>
      <c r="J253" s="55">
        <v>0</v>
      </c>
    </row>
    <row r="254" spans="1:10" x14ac:dyDescent="0.3">
      <c r="A254" s="54">
        <f t="shared" si="9"/>
        <v>43332</v>
      </c>
      <c r="B254" s="55">
        <v>2018</v>
      </c>
      <c r="C254" s="55">
        <v>232</v>
      </c>
      <c r="D254" s="56">
        <v>3</v>
      </c>
      <c r="E254" s="56">
        <v>1</v>
      </c>
      <c r="F254" s="56">
        <v>3</v>
      </c>
      <c r="G254" s="57">
        <v>85</v>
      </c>
      <c r="H254" s="57">
        <v>23</v>
      </c>
      <c r="I254" s="56" t="s">
        <v>52</v>
      </c>
      <c r="J254" s="55">
        <v>0</v>
      </c>
    </row>
    <row r="255" spans="1:10" x14ac:dyDescent="0.3">
      <c r="A255" s="54">
        <f t="shared" si="9"/>
        <v>43332</v>
      </c>
      <c r="B255" s="55">
        <v>2018</v>
      </c>
      <c r="C255" s="55">
        <v>232</v>
      </c>
      <c r="D255" s="56">
        <v>3</v>
      </c>
      <c r="E255" s="56">
        <v>1</v>
      </c>
      <c r="F255" s="56">
        <v>4</v>
      </c>
      <c r="G255" s="57">
        <v>89</v>
      </c>
      <c r="H255" s="57">
        <v>24</v>
      </c>
      <c r="I255" s="56" t="s">
        <v>52</v>
      </c>
      <c r="J255" s="55">
        <v>0</v>
      </c>
    </row>
    <row r="256" spans="1:10" x14ac:dyDescent="0.3">
      <c r="A256" s="54">
        <f t="shared" si="9"/>
        <v>43332</v>
      </c>
      <c r="B256" s="55">
        <v>2018</v>
      </c>
      <c r="C256" s="55">
        <v>232</v>
      </c>
      <c r="D256" s="56">
        <v>3</v>
      </c>
      <c r="E256" s="56">
        <v>1</v>
      </c>
      <c r="F256" s="56">
        <v>5</v>
      </c>
      <c r="G256" s="57">
        <v>91</v>
      </c>
      <c r="H256" s="57">
        <v>29</v>
      </c>
      <c r="I256" s="56" t="s">
        <v>52</v>
      </c>
      <c r="J256" s="55">
        <v>0</v>
      </c>
    </row>
    <row r="257" spans="1:10" x14ac:dyDescent="0.3">
      <c r="A257" s="54">
        <f t="shared" si="9"/>
        <v>43332</v>
      </c>
      <c r="B257" s="55">
        <v>2018</v>
      </c>
      <c r="C257" s="55">
        <v>232</v>
      </c>
      <c r="D257" s="56">
        <v>3</v>
      </c>
      <c r="E257" s="56">
        <v>2</v>
      </c>
      <c r="F257" s="56">
        <v>1</v>
      </c>
      <c r="G257" s="57">
        <v>95</v>
      </c>
      <c r="H257" s="57">
        <v>30</v>
      </c>
      <c r="I257" s="56" t="s">
        <v>52</v>
      </c>
      <c r="J257" s="55">
        <v>1</v>
      </c>
    </row>
    <row r="258" spans="1:10" x14ac:dyDescent="0.3">
      <c r="A258" s="54">
        <f t="shared" si="9"/>
        <v>43332</v>
      </c>
      <c r="B258" s="55">
        <v>2018</v>
      </c>
      <c r="C258" s="55">
        <v>232</v>
      </c>
      <c r="D258" s="56">
        <v>3</v>
      </c>
      <c r="E258" s="56">
        <v>2</v>
      </c>
      <c r="F258" s="56">
        <v>2</v>
      </c>
      <c r="G258" s="57">
        <v>88</v>
      </c>
      <c r="H258" s="57">
        <v>31</v>
      </c>
      <c r="I258" s="56" t="s">
        <v>52</v>
      </c>
      <c r="J258" s="55">
        <v>1</v>
      </c>
    </row>
    <row r="259" spans="1:10" x14ac:dyDescent="0.3">
      <c r="A259" s="54">
        <f t="shared" si="9"/>
        <v>43332</v>
      </c>
      <c r="B259" s="55">
        <v>2018</v>
      </c>
      <c r="C259" s="55">
        <v>232</v>
      </c>
      <c r="D259" s="56">
        <v>3</v>
      </c>
      <c r="E259" s="56">
        <v>2</v>
      </c>
      <c r="F259" s="56">
        <v>3</v>
      </c>
      <c r="G259" s="57">
        <v>83</v>
      </c>
      <c r="H259" s="57">
        <v>38</v>
      </c>
      <c r="I259" s="56" t="s">
        <v>52</v>
      </c>
      <c r="J259" s="55">
        <v>0</v>
      </c>
    </row>
    <row r="260" spans="1:10" x14ac:dyDescent="0.3">
      <c r="A260" s="54">
        <f t="shared" si="9"/>
        <v>43332</v>
      </c>
      <c r="B260" s="55">
        <v>2018</v>
      </c>
      <c r="C260" s="55">
        <v>232</v>
      </c>
      <c r="D260" s="56">
        <v>3</v>
      </c>
      <c r="E260" s="56">
        <v>2</v>
      </c>
      <c r="F260" s="56">
        <v>4</v>
      </c>
      <c r="G260" s="57">
        <v>91</v>
      </c>
      <c r="H260" s="57">
        <v>32</v>
      </c>
      <c r="I260" s="56" t="s">
        <v>49</v>
      </c>
      <c r="J260" s="55">
        <v>1</v>
      </c>
    </row>
    <row r="261" spans="1:10" x14ac:dyDescent="0.3">
      <c r="A261" s="54">
        <f t="shared" si="9"/>
        <v>43332</v>
      </c>
      <c r="B261" s="55">
        <v>2018</v>
      </c>
      <c r="C261" s="55">
        <v>232</v>
      </c>
      <c r="D261" s="56">
        <v>3</v>
      </c>
      <c r="E261" s="56">
        <v>2</v>
      </c>
      <c r="F261" s="56">
        <v>5</v>
      </c>
      <c r="G261" s="57">
        <v>90</v>
      </c>
      <c r="H261" s="57">
        <v>24</v>
      </c>
      <c r="I261" s="56" t="s">
        <v>49</v>
      </c>
      <c r="J261" s="55">
        <v>0</v>
      </c>
    </row>
    <row r="262" spans="1:10" x14ac:dyDescent="0.3">
      <c r="A262" s="54">
        <f t="shared" si="9"/>
        <v>43332</v>
      </c>
      <c r="B262" s="55">
        <v>2018</v>
      </c>
      <c r="C262" s="55">
        <v>232</v>
      </c>
      <c r="D262" s="56">
        <v>4</v>
      </c>
      <c r="E262" s="56">
        <v>1</v>
      </c>
      <c r="F262" s="56">
        <v>1</v>
      </c>
      <c r="G262" s="57">
        <v>85</v>
      </c>
      <c r="H262" s="57">
        <v>36</v>
      </c>
      <c r="I262" s="56" t="s">
        <v>52</v>
      </c>
      <c r="J262" s="55">
        <v>0</v>
      </c>
    </row>
    <row r="263" spans="1:10" x14ac:dyDescent="0.3">
      <c r="A263" s="54">
        <f t="shared" si="9"/>
        <v>43332</v>
      </c>
      <c r="B263" s="55">
        <v>2018</v>
      </c>
      <c r="C263" s="55">
        <v>232</v>
      </c>
      <c r="D263" s="56">
        <v>4</v>
      </c>
      <c r="E263" s="56">
        <v>1</v>
      </c>
      <c r="F263" s="56">
        <v>2</v>
      </c>
      <c r="G263" s="57">
        <v>86</v>
      </c>
      <c r="H263" s="57">
        <v>31</v>
      </c>
      <c r="I263" s="56" t="s">
        <v>52</v>
      </c>
      <c r="J263" s="55">
        <v>0</v>
      </c>
    </row>
    <row r="264" spans="1:10" x14ac:dyDescent="0.3">
      <c r="A264" s="54">
        <f t="shared" si="9"/>
        <v>43332</v>
      </c>
      <c r="B264" s="55">
        <v>2018</v>
      </c>
      <c r="C264" s="55">
        <v>232</v>
      </c>
      <c r="D264" s="56">
        <v>4</v>
      </c>
      <c r="E264" s="56">
        <v>1</v>
      </c>
      <c r="F264" s="56">
        <v>3</v>
      </c>
      <c r="G264" s="57">
        <v>91</v>
      </c>
      <c r="H264" s="57">
        <v>38</v>
      </c>
      <c r="I264" s="56" t="s">
        <v>52</v>
      </c>
      <c r="J264" s="55">
        <v>1</v>
      </c>
    </row>
    <row r="265" spans="1:10" x14ac:dyDescent="0.3">
      <c r="A265" s="54">
        <f t="shared" si="9"/>
        <v>43332</v>
      </c>
      <c r="B265" s="55">
        <v>2018</v>
      </c>
      <c r="C265" s="55">
        <v>232</v>
      </c>
      <c r="D265" s="56">
        <v>4</v>
      </c>
      <c r="E265" s="56">
        <v>1</v>
      </c>
      <c r="F265" s="56">
        <v>4</v>
      </c>
      <c r="G265" s="57">
        <v>87</v>
      </c>
      <c r="H265" s="57">
        <v>30</v>
      </c>
      <c r="I265" s="56" t="s">
        <v>52</v>
      </c>
      <c r="J265" s="55">
        <v>1</v>
      </c>
    </row>
    <row r="266" spans="1:10" x14ac:dyDescent="0.3">
      <c r="A266" s="54">
        <f t="shared" si="9"/>
        <v>43332</v>
      </c>
      <c r="B266" s="55">
        <v>2018</v>
      </c>
      <c r="C266" s="55">
        <v>232</v>
      </c>
      <c r="D266" s="56">
        <v>4</v>
      </c>
      <c r="E266" s="56">
        <v>1</v>
      </c>
      <c r="F266" s="56">
        <v>5</v>
      </c>
      <c r="G266" s="57">
        <v>93</v>
      </c>
      <c r="H266" s="57">
        <v>33</v>
      </c>
      <c r="I266" s="56" t="s">
        <v>52</v>
      </c>
      <c r="J266" s="55">
        <v>0</v>
      </c>
    </row>
    <row r="267" spans="1:10" x14ac:dyDescent="0.3">
      <c r="A267" s="54">
        <f t="shared" si="9"/>
        <v>43332</v>
      </c>
      <c r="B267" s="55">
        <v>2018</v>
      </c>
      <c r="C267" s="55">
        <v>232</v>
      </c>
      <c r="D267" s="56">
        <v>4</v>
      </c>
      <c r="E267" s="56">
        <v>2</v>
      </c>
      <c r="F267" s="56">
        <v>1</v>
      </c>
      <c r="G267" s="57">
        <v>85</v>
      </c>
      <c r="H267" s="57">
        <v>30</v>
      </c>
      <c r="I267" s="56" t="s">
        <v>52</v>
      </c>
      <c r="J267" s="55">
        <v>1</v>
      </c>
    </row>
    <row r="268" spans="1:10" x14ac:dyDescent="0.3">
      <c r="A268" s="54">
        <f t="shared" si="9"/>
        <v>43332</v>
      </c>
      <c r="B268" s="55">
        <v>2018</v>
      </c>
      <c r="C268" s="55">
        <v>232</v>
      </c>
      <c r="D268" s="56">
        <v>4</v>
      </c>
      <c r="E268" s="56">
        <v>2</v>
      </c>
      <c r="F268" s="56">
        <v>2</v>
      </c>
      <c r="G268" s="57">
        <v>90</v>
      </c>
      <c r="H268" s="57">
        <v>28</v>
      </c>
      <c r="I268" s="56" t="s">
        <v>52</v>
      </c>
      <c r="J268" s="55">
        <v>1</v>
      </c>
    </row>
    <row r="269" spans="1:10" x14ac:dyDescent="0.3">
      <c r="A269" s="54">
        <f t="shared" si="9"/>
        <v>43332</v>
      </c>
      <c r="B269" s="55">
        <v>2018</v>
      </c>
      <c r="C269" s="55">
        <v>232</v>
      </c>
      <c r="D269" s="56">
        <v>4</v>
      </c>
      <c r="E269" s="56">
        <v>2</v>
      </c>
      <c r="F269" s="56">
        <v>3</v>
      </c>
      <c r="G269" s="57">
        <v>87</v>
      </c>
      <c r="H269" s="57">
        <v>24</v>
      </c>
      <c r="I269" s="56" t="s">
        <v>52</v>
      </c>
      <c r="J269" s="55">
        <v>0</v>
      </c>
    </row>
    <row r="270" spans="1:10" x14ac:dyDescent="0.3">
      <c r="A270" s="54">
        <f t="shared" si="9"/>
        <v>43332</v>
      </c>
      <c r="B270" s="55">
        <v>2018</v>
      </c>
      <c r="C270" s="55">
        <v>232</v>
      </c>
      <c r="D270" s="56">
        <v>4</v>
      </c>
      <c r="E270" s="56">
        <v>2</v>
      </c>
      <c r="F270" s="56">
        <v>4</v>
      </c>
      <c r="G270" s="57">
        <v>93</v>
      </c>
      <c r="H270" s="57">
        <v>29</v>
      </c>
      <c r="I270" s="56" t="s">
        <v>52</v>
      </c>
      <c r="J270" s="55">
        <v>0</v>
      </c>
    </row>
    <row r="271" spans="1:10" x14ac:dyDescent="0.3">
      <c r="A271" s="54">
        <f t="shared" si="9"/>
        <v>43332</v>
      </c>
      <c r="B271" s="55">
        <v>2018</v>
      </c>
      <c r="C271" s="55">
        <v>232</v>
      </c>
      <c r="D271" s="56">
        <v>4</v>
      </c>
      <c r="E271" s="56">
        <v>2</v>
      </c>
      <c r="F271" s="56">
        <v>5</v>
      </c>
      <c r="G271" s="57">
        <v>91</v>
      </c>
      <c r="H271" s="57">
        <v>33</v>
      </c>
      <c r="I271" s="56" t="s">
        <v>52</v>
      </c>
      <c r="J271" s="55">
        <v>2</v>
      </c>
    </row>
    <row r="272" spans="1:10" x14ac:dyDescent="0.3">
      <c r="A272" s="54">
        <f t="shared" si="9"/>
        <v>43332</v>
      </c>
      <c r="B272" s="55">
        <v>2018</v>
      </c>
      <c r="C272" s="55">
        <v>232</v>
      </c>
      <c r="D272" s="56">
        <v>7</v>
      </c>
      <c r="E272" s="56">
        <v>1</v>
      </c>
      <c r="F272" s="56">
        <v>1</v>
      </c>
      <c r="G272" s="57">
        <v>95</v>
      </c>
      <c r="H272" s="57">
        <v>35</v>
      </c>
      <c r="I272" s="56" t="s">
        <v>52</v>
      </c>
      <c r="J272" s="55">
        <v>0</v>
      </c>
    </row>
    <row r="273" spans="1:10" x14ac:dyDescent="0.3">
      <c r="A273" s="54">
        <f t="shared" si="9"/>
        <v>43332</v>
      </c>
      <c r="B273" s="55">
        <v>2018</v>
      </c>
      <c r="C273" s="55">
        <v>232</v>
      </c>
      <c r="D273" s="56">
        <v>7</v>
      </c>
      <c r="E273" s="56">
        <v>1</v>
      </c>
      <c r="F273" s="56">
        <v>2</v>
      </c>
      <c r="G273" s="57">
        <v>93</v>
      </c>
      <c r="H273" s="57">
        <v>28</v>
      </c>
      <c r="I273" s="56" t="s">
        <v>52</v>
      </c>
      <c r="J273" s="55">
        <v>0</v>
      </c>
    </row>
    <row r="274" spans="1:10" x14ac:dyDescent="0.3">
      <c r="A274" s="54">
        <f t="shared" si="9"/>
        <v>43332</v>
      </c>
      <c r="B274" s="55">
        <v>2018</v>
      </c>
      <c r="C274" s="55">
        <v>232</v>
      </c>
      <c r="D274" s="56">
        <v>7</v>
      </c>
      <c r="E274" s="56">
        <v>1</v>
      </c>
      <c r="F274" s="56">
        <v>3</v>
      </c>
      <c r="G274" s="57">
        <v>92</v>
      </c>
      <c r="H274" s="57">
        <v>36</v>
      </c>
      <c r="I274" s="56" t="s">
        <v>52</v>
      </c>
      <c r="J274" s="55">
        <v>0</v>
      </c>
    </row>
    <row r="275" spans="1:10" x14ac:dyDescent="0.3">
      <c r="A275" s="54">
        <f t="shared" si="9"/>
        <v>43332</v>
      </c>
      <c r="B275" s="55">
        <v>2018</v>
      </c>
      <c r="C275" s="55">
        <v>232</v>
      </c>
      <c r="D275" s="56">
        <v>7</v>
      </c>
      <c r="E275" s="56">
        <v>1</v>
      </c>
      <c r="F275" s="56">
        <v>4</v>
      </c>
      <c r="G275" s="57">
        <v>95</v>
      </c>
      <c r="H275" s="57">
        <v>30</v>
      </c>
      <c r="I275" s="56" t="s">
        <v>52</v>
      </c>
      <c r="J275" s="55">
        <v>0</v>
      </c>
    </row>
    <row r="276" spans="1:10" x14ac:dyDescent="0.3">
      <c r="A276" s="54">
        <f t="shared" si="9"/>
        <v>43332</v>
      </c>
      <c r="B276" s="55">
        <v>2018</v>
      </c>
      <c r="C276" s="55">
        <v>232</v>
      </c>
      <c r="D276" s="56">
        <v>7</v>
      </c>
      <c r="E276" s="56">
        <v>1</v>
      </c>
      <c r="F276" s="56">
        <v>5</v>
      </c>
      <c r="G276" s="57">
        <v>88</v>
      </c>
      <c r="H276" s="57">
        <v>30</v>
      </c>
      <c r="I276" s="56" t="s">
        <v>52</v>
      </c>
      <c r="J276" s="55">
        <v>0</v>
      </c>
    </row>
    <row r="277" spans="1:10" x14ac:dyDescent="0.3">
      <c r="A277" s="54">
        <f t="shared" si="9"/>
        <v>43332</v>
      </c>
      <c r="B277" s="55">
        <v>2018</v>
      </c>
      <c r="C277" s="55">
        <v>232</v>
      </c>
      <c r="D277" s="56">
        <v>7</v>
      </c>
      <c r="E277" s="56">
        <v>2</v>
      </c>
      <c r="F277" s="56">
        <v>1</v>
      </c>
      <c r="G277" s="57">
        <v>80</v>
      </c>
      <c r="H277" s="57">
        <v>28</v>
      </c>
      <c r="I277" s="56" t="s">
        <v>52</v>
      </c>
      <c r="J277" s="55">
        <v>0</v>
      </c>
    </row>
    <row r="278" spans="1:10" x14ac:dyDescent="0.3">
      <c r="A278" s="54">
        <f t="shared" si="9"/>
        <v>43332</v>
      </c>
      <c r="B278" s="55">
        <v>2018</v>
      </c>
      <c r="C278" s="55">
        <v>232</v>
      </c>
      <c r="D278" s="56">
        <v>7</v>
      </c>
      <c r="E278" s="56">
        <v>2</v>
      </c>
      <c r="F278" s="56">
        <v>2</v>
      </c>
      <c r="G278" s="57">
        <v>85</v>
      </c>
      <c r="H278" s="57">
        <v>30</v>
      </c>
      <c r="I278" s="56" t="s">
        <v>52</v>
      </c>
      <c r="J278" s="55">
        <v>0</v>
      </c>
    </row>
    <row r="279" spans="1:10" x14ac:dyDescent="0.3">
      <c r="A279" s="54">
        <f t="shared" si="9"/>
        <v>43332</v>
      </c>
      <c r="B279" s="55">
        <v>2018</v>
      </c>
      <c r="C279" s="55">
        <v>232</v>
      </c>
      <c r="D279" s="56">
        <v>7</v>
      </c>
      <c r="E279" s="56">
        <v>2</v>
      </c>
      <c r="F279" s="56">
        <v>3</v>
      </c>
      <c r="G279" s="57">
        <v>83</v>
      </c>
      <c r="H279" s="57">
        <v>29</v>
      </c>
      <c r="I279" s="56" t="s">
        <v>52</v>
      </c>
      <c r="J279" s="55">
        <v>0</v>
      </c>
    </row>
    <row r="280" spans="1:10" x14ac:dyDescent="0.3">
      <c r="A280" s="54">
        <f t="shared" si="9"/>
        <v>43332</v>
      </c>
      <c r="B280" s="55">
        <v>2018</v>
      </c>
      <c r="C280" s="55">
        <v>232</v>
      </c>
      <c r="D280" s="56">
        <v>7</v>
      </c>
      <c r="E280" s="56">
        <v>2</v>
      </c>
      <c r="F280" s="56">
        <v>4</v>
      </c>
      <c r="G280" s="57">
        <v>81</v>
      </c>
      <c r="H280" s="57">
        <v>35</v>
      </c>
      <c r="I280" s="56" t="s">
        <v>52</v>
      </c>
      <c r="J280" s="55">
        <v>0</v>
      </c>
    </row>
    <row r="281" spans="1:10" x14ac:dyDescent="0.3">
      <c r="A281" s="54">
        <f t="shared" si="9"/>
        <v>43332</v>
      </c>
      <c r="B281" s="55">
        <v>2018</v>
      </c>
      <c r="C281" s="55">
        <v>232</v>
      </c>
      <c r="D281" s="56">
        <v>7</v>
      </c>
      <c r="E281" s="56">
        <v>2</v>
      </c>
      <c r="F281" s="56">
        <v>5</v>
      </c>
      <c r="G281" s="57">
        <v>83</v>
      </c>
      <c r="H281" s="57">
        <v>33</v>
      </c>
      <c r="I281" s="56" t="s">
        <v>52</v>
      </c>
      <c r="J281" s="55">
        <v>0</v>
      </c>
    </row>
    <row r="282" spans="1:10" x14ac:dyDescent="0.3">
      <c r="A282" s="54">
        <f t="shared" si="9"/>
        <v>43332</v>
      </c>
      <c r="B282" s="55">
        <v>2018</v>
      </c>
      <c r="C282" s="55">
        <v>232</v>
      </c>
      <c r="D282" s="56">
        <v>8</v>
      </c>
      <c r="E282" s="56">
        <v>1</v>
      </c>
      <c r="F282" s="56">
        <v>1</v>
      </c>
      <c r="G282" s="57">
        <v>95</v>
      </c>
      <c r="H282" s="57">
        <v>35</v>
      </c>
      <c r="I282" s="56" t="s">
        <v>49</v>
      </c>
      <c r="J282" s="55">
        <v>0</v>
      </c>
    </row>
    <row r="283" spans="1:10" x14ac:dyDescent="0.3">
      <c r="A283" s="54">
        <f t="shared" si="9"/>
        <v>43332</v>
      </c>
      <c r="B283" s="55">
        <v>2018</v>
      </c>
      <c r="C283" s="55">
        <v>232</v>
      </c>
      <c r="D283" s="56">
        <v>8</v>
      </c>
      <c r="E283" s="56">
        <v>1</v>
      </c>
      <c r="F283" s="56">
        <v>2</v>
      </c>
      <c r="G283" s="57">
        <v>93</v>
      </c>
      <c r="H283" s="57">
        <v>38</v>
      </c>
      <c r="I283" s="56" t="s">
        <v>52</v>
      </c>
      <c r="J283" s="55">
        <v>1</v>
      </c>
    </row>
    <row r="284" spans="1:10" x14ac:dyDescent="0.3">
      <c r="A284" s="54">
        <f t="shared" si="9"/>
        <v>43332</v>
      </c>
      <c r="B284" s="55">
        <v>2018</v>
      </c>
      <c r="C284" s="55">
        <v>232</v>
      </c>
      <c r="D284" s="56">
        <v>8</v>
      </c>
      <c r="E284" s="56">
        <v>1</v>
      </c>
      <c r="F284" s="56">
        <v>3</v>
      </c>
      <c r="G284" s="57">
        <v>85</v>
      </c>
      <c r="H284" s="57">
        <v>31</v>
      </c>
      <c r="I284" s="56" t="s">
        <v>49</v>
      </c>
      <c r="J284" s="55">
        <v>1</v>
      </c>
    </row>
    <row r="285" spans="1:10" x14ac:dyDescent="0.3">
      <c r="A285" s="54">
        <f t="shared" si="9"/>
        <v>43332</v>
      </c>
      <c r="B285" s="55">
        <v>2018</v>
      </c>
      <c r="C285" s="55">
        <v>232</v>
      </c>
      <c r="D285" s="56">
        <v>8</v>
      </c>
      <c r="E285" s="56">
        <v>1</v>
      </c>
      <c r="F285" s="56">
        <v>4</v>
      </c>
      <c r="G285" s="57">
        <v>88</v>
      </c>
      <c r="H285" s="57">
        <v>29</v>
      </c>
      <c r="I285" s="56" t="s">
        <v>52</v>
      </c>
      <c r="J285" s="55">
        <v>1</v>
      </c>
    </row>
    <row r="286" spans="1:10" x14ac:dyDescent="0.3">
      <c r="A286" s="54">
        <f t="shared" si="9"/>
        <v>43332</v>
      </c>
      <c r="B286" s="55">
        <v>2018</v>
      </c>
      <c r="C286" s="55">
        <v>232</v>
      </c>
      <c r="D286" s="56">
        <v>8</v>
      </c>
      <c r="E286" s="56">
        <v>1</v>
      </c>
      <c r="F286" s="56">
        <v>5</v>
      </c>
      <c r="G286" s="57">
        <v>89</v>
      </c>
      <c r="H286" s="57">
        <v>36</v>
      </c>
      <c r="I286" s="56" t="s">
        <v>49</v>
      </c>
      <c r="J286" s="55">
        <v>0</v>
      </c>
    </row>
    <row r="287" spans="1:10" x14ac:dyDescent="0.3">
      <c r="A287" s="54">
        <f t="shared" si="9"/>
        <v>43332</v>
      </c>
      <c r="B287" s="55">
        <v>2018</v>
      </c>
      <c r="C287" s="55">
        <v>232</v>
      </c>
      <c r="D287" s="56">
        <v>8</v>
      </c>
      <c r="E287" s="56">
        <v>2</v>
      </c>
      <c r="F287" s="56">
        <v>1</v>
      </c>
      <c r="G287" s="57">
        <v>85</v>
      </c>
      <c r="H287" s="57">
        <v>36</v>
      </c>
      <c r="I287" s="56" t="s">
        <v>52</v>
      </c>
      <c r="J287" s="55">
        <v>0</v>
      </c>
    </row>
    <row r="288" spans="1:10" x14ac:dyDescent="0.3">
      <c r="A288" s="54">
        <f t="shared" si="9"/>
        <v>43332</v>
      </c>
      <c r="B288" s="55">
        <v>2018</v>
      </c>
      <c r="C288" s="55">
        <v>232</v>
      </c>
      <c r="D288" s="56">
        <v>8</v>
      </c>
      <c r="E288" s="56">
        <v>2</v>
      </c>
      <c r="F288" s="56">
        <v>2</v>
      </c>
      <c r="G288" s="57">
        <v>86</v>
      </c>
      <c r="H288" s="57">
        <v>28</v>
      </c>
      <c r="I288" s="56" t="s">
        <v>49</v>
      </c>
      <c r="J288" s="55">
        <v>1</v>
      </c>
    </row>
    <row r="289" spans="1:10" x14ac:dyDescent="0.3">
      <c r="A289" s="54">
        <f t="shared" si="9"/>
        <v>43332</v>
      </c>
      <c r="B289" s="55">
        <v>2018</v>
      </c>
      <c r="C289" s="55">
        <v>232</v>
      </c>
      <c r="D289" s="56">
        <v>8</v>
      </c>
      <c r="E289" s="56">
        <v>2</v>
      </c>
      <c r="F289" s="56">
        <v>3</v>
      </c>
      <c r="G289" s="57">
        <v>89</v>
      </c>
      <c r="H289" s="57">
        <v>39</v>
      </c>
      <c r="I289" s="56" t="s">
        <v>52</v>
      </c>
      <c r="J289" s="55">
        <v>0</v>
      </c>
    </row>
    <row r="290" spans="1:10" x14ac:dyDescent="0.3">
      <c r="A290" s="54">
        <f t="shared" si="9"/>
        <v>43332</v>
      </c>
      <c r="B290" s="55">
        <v>2018</v>
      </c>
      <c r="C290" s="55">
        <v>232</v>
      </c>
      <c r="D290" s="56">
        <v>8</v>
      </c>
      <c r="E290" s="56">
        <v>2</v>
      </c>
      <c r="F290" s="56">
        <v>4</v>
      </c>
      <c r="G290" s="57">
        <v>93</v>
      </c>
      <c r="H290" s="57">
        <v>31</v>
      </c>
      <c r="I290" s="56" t="s">
        <v>52</v>
      </c>
      <c r="J290" s="55">
        <v>0</v>
      </c>
    </row>
    <row r="291" spans="1:10" x14ac:dyDescent="0.3">
      <c r="A291" s="54">
        <f t="shared" si="9"/>
        <v>43332</v>
      </c>
      <c r="B291" s="55">
        <v>2018</v>
      </c>
      <c r="C291" s="55">
        <v>232</v>
      </c>
      <c r="D291" s="56">
        <v>8</v>
      </c>
      <c r="E291" s="56">
        <v>2</v>
      </c>
      <c r="F291" s="56">
        <v>5</v>
      </c>
      <c r="G291" s="57">
        <v>93</v>
      </c>
      <c r="H291" s="57">
        <v>23</v>
      </c>
      <c r="I291" s="56" t="s">
        <v>52</v>
      </c>
      <c r="J291" s="55">
        <v>0</v>
      </c>
    </row>
    <row r="292" spans="1:10" x14ac:dyDescent="0.3">
      <c r="A292" s="54">
        <f t="shared" si="9"/>
        <v>43332</v>
      </c>
      <c r="B292" s="55">
        <v>2018</v>
      </c>
      <c r="C292" s="55">
        <v>232</v>
      </c>
      <c r="D292" s="56">
        <v>9</v>
      </c>
      <c r="E292" s="56">
        <v>1</v>
      </c>
      <c r="F292" s="56">
        <v>1</v>
      </c>
      <c r="G292" s="57">
        <v>88</v>
      </c>
      <c r="H292" s="57">
        <v>36</v>
      </c>
      <c r="I292" s="56" t="s">
        <v>52</v>
      </c>
      <c r="J292" s="55">
        <v>1</v>
      </c>
    </row>
    <row r="293" spans="1:10" x14ac:dyDescent="0.3">
      <c r="A293" s="54">
        <f t="shared" si="9"/>
        <v>43332</v>
      </c>
      <c r="B293" s="55">
        <v>2018</v>
      </c>
      <c r="C293" s="55">
        <v>232</v>
      </c>
      <c r="D293" s="56">
        <v>9</v>
      </c>
      <c r="E293" s="56">
        <v>1</v>
      </c>
      <c r="F293" s="56">
        <v>2</v>
      </c>
      <c r="G293" s="57">
        <v>83</v>
      </c>
      <c r="H293" s="57">
        <v>31</v>
      </c>
      <c r="I293" s="56" t="s">
        <v>52</v>
      </c>
      <c r="J293" s="55">
        <v>0</v>
      </c>
    </row>
    <row r="294" spans="1:10" x14ac:dyDescent="0.3">
      <c r="A294" s="54">
        <f t="shared" si="9"/>
        <v>43332</v>
      </c>
      <c r="B294" s="55">
        <v>2018</v>
      </c>
      <c r="C294" s="55">
        <v>232</v>
      </c>
      <c r="D294" s="56">
        <v>9</v>
      </c>
      <c r="E294" s="56">
        <v>1</v>
      </c>
      <c r="F294" s="56">
        <v>3</v>
      </c>
      <c r="G294" s="57">
        <v>89</v>
      </c>
      <c r="H294" s="57">
        <v>30</v>
      </c>
      <c r="I294" s="56" t="s">
        <v>52</v>
      </c>
      <c r="J294" s="55">
        <v>0</v>
      </c>
    </row>
    <row r="295" spans="1:10" x14ac:dyDescent="0.3">
      <c r="A295" s="54">
        <f t="shared" si="9"/>
        <v>43332</v>
      </c>
      <c r="B295" s="55">
        <v>2018</v>
      </c>
      <c r="C295" s="55">
        <v>232</v>
      </c>
      <c r="D295" s="56">
        <v>9</v>
      </c>
      <c r="E295" s="56">
        <v>1</v>
      </c>
      <c r="F295" s="56">
        <v>4</v>
      </c>
      <c r="G295" s="57">
        <v>93</v>
      </c>
      <c r="H295" s="57">
        <v>28</v>
      </c>
      <c r="I295" s="56" t="s">
        <v>52</v>
      </c>
      <c r="J295" s="55">
        <v>1</v>
      </c>
    </row>
    <row r="296" spans="1:10" x14ac:dyDescent="0.3">
      <c r="A296" s="54">
        <f t="shared" si="9"/>
        <v>43332</v>
      </c>
      <c r="B296" s="55">
        <v>2018</v>
      </c>
      <c r="C296" s="55">
        <v>232</v>
      </c>
      <c r="D296" s="56">
        <v>9</v>
      </c>
      <c r="E296" s="56">
        <v>1</v>
      </c>
      <c r="F296" s="56">
        <v>5</v>
      </c>
      <c r="G296" s="57">
        <v>81</v>
      </c>
      <c r="H296" s="57">
        <v>25</v>
      </c>
      <c r="I296" s="56" t="s">
        <v>52</v>
      </c>
      <c r="J296" s="55">
        <v>0</v>
      </c>
    </row>
    <row r="297" spans="1:10" x14ac:dyDescent="0.3">
      <c r="A297" s="54">
        <f t="shared" si="9"/>
        <v>43332</v>
      </c>
      <c r="B297" s="55">
        <v>2018</v>
      </c>
      <c r="C297" s="55">
        <v>232</v>
      </c>
      <c r="D297" s="56">
        <v>9</v>
      </c>
      <c r="E297" s="56">
        <v>2</v>
      </c>
      <c r="F297" s="56">
        <v>1</v>
      </c>
      <c r="G297" s="57">
        <v>95</v>
      </c>
      <c r="H297" s="57">
        <v>23</v>
      </c>
      <c r="I297" s="56" t="s">
        <v>52</v>
      </c>
      <c r="J297" s="55">
        <v>0</v>
      </c>
    </row>
    <row r="298" spans="1:10" x14ac:dyDescent="0.3">
      <c r="A298" s="54">
        <f t="shared" si="9"/>
        <v>43332</v>
      </c>
      <c r="B298" s="55">
        <v>2018</v>
      </c>
      <c r="C298" s="55">
        <v>232</v>
      </c>
      <c r="D298" s="56">
        <v>9</v>
      </c>
      <c r="E298" s="56">
        <v>2</v>
      </c>
      <c r="F298" s="56">
        <v>2</v>
      </c>
      <c r="G298" s="57">
        <v>89</v>
      </c>
      <c r="H298" s="57">
        <v>27</v>
      </c>
      <c r="I298" s="56" t="s">
        <v>115</v>
      </c>
      <c r="J298" s="55">
        <v>0</v>
      </c>
    </row>
    <row r="299" spans="1:10" x14ac:dyDescent="0.3">
      <c r="A299" s="54">
        <f t="shared" si="9"/>
        <v>43332</v>
      </c>
      <c r="B299" s="55">
        <v>2018</v>
      </c>
      <c r="C299" s="55">
        <v>232</v>
      </c>
      <c r="D299" s="56">
        <v>9</v>
      </c>
      <c r="E299" s="56">
        <v>2</v>
      </c>
      <c r="F299" s="56">
        <v>3</v>
      </c>
      <c r="G299" s="57">
        <v>87</v>
      </c>
      <c r="H299" s="57">
        <v>29</v>
      </c>
      <c r="I299" s="56" t="s">
        <v>115</v>
      </c>
      <c r="J299" s="55">
        <v>0</v>
      </c>
    </row>
    <row r="300" spans="1:10" x14ac:dyDescent="0.3">
      <c r="A300" s="54">
        <f t="shared" si="9"/>
        <v>43332</v>
      </c>
      <c r="B300" s="55">
        <v>2018</v>
      </c>
      <c r="C300" s="55">
        <v>232</v>
      </c>
      <c r="D300" s="56">
        <v>9</v>
      </c>
      <c r="E300" s="56">
        <v>2</v>
      </c>
      <c r="F300" s="56">
        <v>4</v>
      </c>
      <c r="G300" s="57">
        <v>85</v>
      </c>
      <c r="H300" s="57">
        <v>31</v>
      </c>
      <c r="I300" s="56" t="s">
        <v>52</v>
      </c>
      <c r="J300" s="55">
        <v>0</v>
      </c>
    </row>
    <row r="301" spans="1:10" x14ac:dyDescent="0.3">
      <c r="A301" s="54">
        <f t="shared" si="9"/>
        <v>43332</v>
      </c>
      <c r="B301" s="55">
        <v>2018</v>
      </c>
      <c r="C301" s="55">
        <v>232</v>
      </c>
      <c r="D301" s="56">
        <v>9</v>
      </c>
      <c r="E301" s="56">
        <v>2</v>
      </c>
      <c r="F301" s="56">
        <v>5</v>
      </c>
      <c r="G301" s="57">
        <v>83</v>
      </c>
      <c r="H301" s="57">
        <v>26</v>
      </c>
      <c r="I301" s="56" t="s">
        <v>52</v>
      </c>
      <c r="J301" s="55">
        <v>0</v>
      </c>
    </row>
    <row r="302" spans="1:10" x14ac:dyDescent="0.3">
      <c r="A302" s="54">
        <f t="shared" ref="A302" si="10">DATE(B302,1,C302)</f>
        <v>43347</v>
      </c>
      <c r="B302" s="55">
        <v>2018</v>
      </c>
      <c r="C302" s="55">
        <v>247</v>
      </c>
      <c r="D302" s="56">
        <v>2</v>
      </c>
      <c r="E302" s="56">
        <v>1</v>
      </c>
      <c r="F302" s="56">
        <v>1</v>
      </c>
      <c r="G302" s="57">
        <v>85</v>
      </c>
      <c r="H302" s="57">
        <v>24</v>
      </c>
      <c r="I302" s="56" t="s">
        <v>116</v>
      </c>
      <c r="J302" s="55">
        <v>0</v>
      </c>
    </row>
    <row r="303" spans="1:10" x14ac:dyDescent="0.3">
      <c r="A303" s="54">
        <f t="shared" ref="A303:A361" si="11">DATE(B303,1,C303)</f>
        <v>43347</v>
      </c>
      <c r="B303" s="55">
        <v>2018</v>
      </c>
      <c r="C303" s="55">
        <v>247</v>
      </c>
      <c r="D303" s="56">
        <v>2</v>
      </c>
      <c r="E303" s="56">
        <v>1</v>
      </c>
      <c r="F303" s="56">
        <v>2</v>
      </c>
      <c r="G303" s="57">
        <v>85</v>
      </c>
      <c r="H303" s="57">
        <v>22</v>
      </c>
      <c r="I303" s="56" t="s">
        <v>116</v>
      </c>
      <c r="J303" s="55">
        <v>0</v>
      </c>
    </row>
    <row r="304" spans="1:10" x14ac:dyDescent="0.3">
      <c r="A304" s="54">
        <f t="shared" si="11"/>
        <v>43347</v>
      </c>
      <c r="B304" s="55">
        <v>2018</v>
      </c>
      <c r="C304" s="55">
        <v>247</v>
      </c>
      <c r="D304" s="56">
        <v>2</v>
      </c>
      <c r="E304" s="56">
        <v>1</v>
      </c>
      <c r="F304" s="56">
        <v>3</v>
      </c>
      <c r="G304" s="57">
        <v>87</v>
      </c>
      <c r="H304" s="57">
        <v>28</v>
      </c>
      <c r="I304" s="56" t="s">
        <v>116</v>
      </c>
      <c r="J304" s="55">
        <v>0</v>
      </c>
    </row>
    <row r="305" spans="1:10" x14ac:dyDescent="0.3">
      <c r="A305" s="54">
        <f t="shared" si="11"/>
        <v>43347</v>
      </c>
      <c r="B305" s="55">
        <v>2018</v>
      </c>
      <c r="C305" s="55">
        <v>247</v>
      </c>
      <c r="D305" s="56">
        <v>2</v>
      </c>
      <c r="E305" s="56">
        <v>1</v>
      </c>
      <c r="F305" s="56">
        <v>4</v>
      </c>
      <c r="G305" s="57">
        <v>92</v>
      </c>
      <c r="H305" s="57">
        <v>31</v>
      </c>
      <c r="I305" s="56" t="s">
        <v>116</v>
      </c>
      <c r="J305" s="55">
        <v>0</v>
      </c>
    </row>
    <row r="306" spans="1:10" x14ac:dyDescent="0.3">
      <c r="A306" s="54">
        <f t="shared" si="11"/>
        <v>43347</v>
      </c>
      <c r="B306" s="55">
        <v>2018</v>
      </c>
      <c r="C306" s="55">
        <v>247</v>
      </c>
      <c r="D306" s="56">
        <v>2</v>
      </c>
      <c r="E306" s="56">
        <v>1</v>
      </c>
      <c r="F306" s="56">
        <v>5</v>
      </c>
      <c r="G306" s="57">
        <v>93</v>
      </c>
      <c r="H306" s="57">
        <v>30</v>
      </c>
      <c r="I306" s="56" t="s">
        <v>116</v>
      </c>
      <c r="J306" s="55">
        <v>0</v>
      </c>
    </row>
    <row r="307" spans="1:10" x14ac:dyDescent="0.3">
      <c r="A307" s="54">
        <f t="shared" si="11"/>
        <v>43347</v>
      </c>
      <c r="B307" s="55">
        <v>2018</v>
      </c>
      <c r="C307" s="55">
        <v>247</v>
      </c>
      <c r="D307" s="56">
        <v>2</v>
      </c>
      <c r="E307" s="56">
        <v>2</v>
      </c>
      <c r="F307" s="56">
        <v>1</v>
      </c>
      <c r="G307" s="57">
        <v>90</v>
      </c>
      <c r="H307" s="57">
        <v>28</v>
      </c>
      <c r="I307" s="56" t="s">
        <v>116</v>
      </c>
      <c r="J307" s="55">
        <v>1</v>
      </c>
    </row>
    <row r="308" spans="1:10" x14ac:dyDescent="0.3">
      <c r="A308" s="54">
        <f t="shared" si="11"/>
        <v>43347</v>
      </c>
      <c r="B308" s="55">
        <v>2018</v>
      </c>
      <c r="C308" s="55">
        <v>247</v>
      </c>
      <c r="D308" s="56">
        <v>2</v>
      </c>
      <c r="E308" s="56">
        <v>2</v>
      </c>
      <c r="F308" s="56">
        <v>2</v>
      </c>
      <c r="G308" s="57">
        <v>90</v>
      </c>
      <c r="H308" s="57">
        <v>24</v>
      </c>
      <c r="I308" s="56" t="s">
        <v>49</v>
      </c>
      <c r="J308" s="55">
        <v>0</v>
      </c>
    </row>
    <row r="309" spans="1:10" x14ac:dyDescent="0.3">
      <c r="A309" s="54">
        <f t="shared" si="11"/>
        <v>43347</v>
      </c>
      <c r="B309" s="55">
        <v>2018</v>
      </c>
      <c r="C309" s="55">
        <v>247</v>
      </c>
      <c r="D309" s="56">
        <v>2</v>
      </c>
      <c r="E309" s="56">
        <v>2</v>
      </c>
      <c r="F309" s="56">
        <v>3</v>
      </c>
      <c r="G309" s="57">
        <v>85</v>
      </c>
      <c r="H309" s="57">
        <v>32</v>
      </c>
      <c r="I309" s="56" t="s">
        <v>116</v>
      </c>
      <c r="J309" s="55">
        <v>0</v>
      </c>
    </row>
    <row r="310" spans="1:10" x14ac:dyDescent="0.3">
      <c r="A310" s="54">
        <f t="shared" si="11"/>
        <v>43347</v>
      </c>
      <c r="B310" s="55">
        <v>2018</v>
      </c>
      <c r="C310" s="55">
        <v>247</v>
      </c>
      <c r="D310" s="56">
        <v>2</v>
      </c>
      <c r="E310" s="56">
        <v>2</v>
      </c>
      <c r="F310" s="56">
        <v>4</v>
      </c>
      <c r="G310" s="57">
        <v>85</v>
      </c>
      <c r="H310" s="57">
        <v>31</v>
      </c>
      <c r="I310" s="56" t="s">
        <v>49</v>
      </c>
      <c r="J310" s="55">
        <v>1</v>
      </c>
    </row>
    <row r="311" spans="1:10" x14ac:dyDescent="0.3">
      <c r="A311" s="54">
        <f t="shared" si="11"/>
        <v>43347</v>
      </c>
      <c r="B311" s="55">
        <v>2018</v>
      </c>
      <c r="C311" s="55">
        <v>247</v>
      </c>
      <c r="D311" s="56">
        <v>2</v>
      </c>
      <c r="E311" s="56">
        <v>2</v>
      </c>
      <c r="F311" s="56">
        <v>5</v>
      </c>
      <c r="G311" s="57">
        <v>82</v>
      </c>
      <c r="H311" s="57">
        <v>36</v>
      </c>
      <c r="I311" s="56" t="s">
        <v>116</v>
      </c>
      <c r="J311" s="55">
        <v>0</v>
      </c>
    </row>
    <row r="312" spans="1:10" x14ac:dyDescent="0.3">
      <c r="A312" s="54">
        <f t="shared" si="11"/>
        <v>43347</v>
      </c>
      <c r="B312" s="55">
        <v>2018</v>
      </c>
      <c r="C312" s="55">
        <v>247</v>
      </c>
      <c r="D312" s="56">
        <v>3</v>
      </c>
      <c r="E312" s="56">
        <v>1</v>
      </c>
      <c r="F312" s="56">
        <v>1</v>
      </c>
      <c r="G312" s="57">
        <v>90</v>
      </c>
      <c r="H312" s="57">
        <v>30</v>
      </c>
      <c r="I312" s="56" t="s">
        <v>116</v>
      </c>
      <c r="J312" s="55">
        <v>0</v>
      </c>
    </row>
    <row r="313" spans="1:10" x14ac:dyDescent="0.3">
      <c r="A313" s="54">
        <f t="shared" si="11"/>
        <v>43347</v>
      </c>
      <c r="B313" s="55">
        <v>2018</v>
      </c>
      <c r="C313" s="55">
        <v>247</v>
      </c>
      <c r="D313" s="56">
        <v>3</v>
      </c>
      <c r="E313" s="56">
        <v>1</v>
      </c>
      <c r="F313" s="56">
        <v>2</v>
      </c>
      <c r="G313" s="57">
        <v>95</v>
      </c>
      <c r="H313" s="57">
        <v>40</v>
      </c>
      <c r="I313" s="56" t="s">
        <v>116</v>
      </c>
      <c r="J313" s="55">
        <v>0</v>
      </c>
    </row>
    <row r="314" spans="1:10" x14ac:dyDescent="0.3">
      <c r="A314" s="54">
        <f t="shared" si="11"/>
        <v>43347</v>
      </c>
      <c r="B314" s="55">
        <v>2018</v>
      </c>
      <c r="C314" s="55">
        <v>247</v>
      </c>
      <c r="D314" s="56">
        <v>3</v>
      </c>
      <c r="E314" s="56">
        <v>1</v>
      </c>
      <c r="F314" s="56">
        <v>3</v>
      </c>
      <c r="G314" s="57">
        <v>92</v>
      </c>
      <c r="H314" s="57">
        <v>32</v>
      </c>
      <c r="I314" s="56" t="s">
        <v>116</v>
      </c>
      <c r="J314" s="55">
        <v>0</v>
      </c>
    </row>
    <row r="315" spans="1:10" x14ac:dyDescent="0.3">
      <c r="A315" s="54">
        <f t="shared" si="11"/>
        <v>43347</v>
      </c>
      <c r="B315" s="55">
        <v>2018</v>
      </c>
      <c r="C315" s="55">
        <v>247</v>
      </c>
      <c r="D315" s="56">
        <v>3</v>
      </c>
      <c r="E315" s="56">
        <v>1</v>
      </c>
      <c r="F315" s="56">
        <v>4</v>
      </c>
      <c r="G315" s="57">
        <v>98</v>
      </c>
      <c r="H315" s="57">
        <v>28</v>
      </c>
      <c r="I315" s="56" t="s">
        <v>116</v>
      </c>
      <c r="J315" s="55">
        <v>1</v>
      </c>
    </row>
    <row r="316" spans="1:10" x14ac:dyDescent="0.3">
      <c r="A316" s="54">
        <f t="shared" si="11"/>
        <v>43347</v>
      </c>
      <c r="B316" s="55">
        <v>2018</v>
      </c>
      <c r="C316" s="55">
        <v>247</v>
      </c>
      <c r="D316" s="56">
        <v>3</v>
      </c>
      <c r="E316" s="56">
        <v>1</v>
      </c>
      <c r="F316" s="56">
        <v>5</v>
      </c>
      <c r="G316" s="57">
        <v>91</v>
      </c>
      <c r="H316" s="57">
        <v>24</v>
      </c>
      <c r="I316" s="56" t="s">
        <v>116</v>
      </c>
      <c r="J316" s="55">
        <v>0</v>
      </c>
    </row>
    <row r="317" spans="1:10" x14ac:dyDescent="0.3">
      <c r="A317" s="54">
        <f t="shared" si="11"/>
        <v>43347</v>
      </c>
      <c r="B317" s="55">
        <v>2018</v>
      </c>
      <c r="C317" s="55">
        <v>247</v>
      </c>
      <c r="D317" s="56">
        <v>3</v>
      </c>
      <c r="E317" s="56">
        <v>2</v>
      </c>
      <c r="F317" s="56">
        <v>1</v>
      </c>
      <c r="G317" s="57">
        <v>85</v>
      </c>
      <c r="H317" s="57">
        <v>30</v>
      </c>
      <c r="I317" s="56" t="s">
        <v>116</v>
      </c>
      <c r="J317" s="55">
        <v>0</v>
      </c>
    </row>
    <row r="318" spans="1:10" x14ac:dyDescent="0.3">
      <c r="A318" s="54">
        <f t="shared" si="11"/>
        <v>43347</v>
      </c>
      <c r="B318" s="55">
        <v>2018</v>
      </c>
      <c r="C318" s="55">
        <v>247</v>
      </c>
      <c r="D318" s="56">
        <v>3</v>
      </c>
      <c r="E318" s="56">
        <v>2</v>
      </c>
      <c r="F318" s="56">
        <v>2</v>
      </c>
      <c r="G318" s="57">
        <v>86</v>
      </c>
      <c r="H318" s="57">
        <v>37</v>
      </c>
      <c r="I318" s="56" t="s">
        <v>116</v>
      </c>
      <c r="J318" s="55">
        <v>0</v>
      </c>
    </row>
    <row r="319" spans="1:10" x14ac:dyDescent="0.3">
      <c r="A319" s="54">
        <f t="shared" si="11"/>
        <v>43347</v>
      </c>
      <c r="B319" s="55">
        <v>2018</v>
      </c>
      <c r="C319" s="55">
        <v>247</v>
      </c>
      <c r="D319" s="56">
        <v>3</v>
      </c>
      <c r="E319" s="56">
        <v>2</v>
      </c>
      <c r="F319" s="56">
        <v>3</v>
      </c>
      <c r="G319" s="57">
        <v>81</v>
      </c>
      <c r="H319" s="57">
        <v>24</v>
      </c>
      <c r="I319" s="56" t="s">
        <v>116</v>
      </c>
      <c r="J319" s="55">
        <v>0</v>
      </c>
    </row>
    <row r="320" spans="1:10" x14ac:dyDescent="0.3">
      <c r="A320" s="54">
        <f t="shared" si="11"/>
        <v>43347</v>
      </c>
      <c r="B320" s="55">
        <v>2018</v>
      </c>
      <c r="C320" s="55">
        <v>247</v>
      </c>
      <c r="D320" s="56">
        <v>3</v>
      </c>
      <c r="E320" s="56">
        <v>2</v>
      </c>
      <c r="F320" s="56">
        <v>4</v>
      </c>
      <c r="G320" s="57">
        <v>91</v>
      </c>
      <c r="H320" s="57">
        <v>43</v>
      </c>
      <c r="I320" s="56" t="s">
        <v>116</v>
      </c>
      <c r="J320" s="55">
        <v>0</v>
      </c>
    </row>
    <row r="321" spans="1:10" x14ac:dyDescent="0.3">
      <c r="A321" s="54">
        <f t="shared" si="11"/>
        <v>43347</v>
      </c>
      <c r="B321" s="55">
        <v>2018</v>
      </c>
      <c r="C321" s="55">
        <v>247</v>
      </c>
      <c r="D321" s="56">
        <v>3</v>
      </c>
      <c r="E321" s="56">
        <v>2</v>
      </c>
      <c r="F321" s="56">
        <v>5</v>
      </c>
      <c r="G321" s="57">
        <v>89</v>
      </c>
      <c r="H321" s="57">
        <v>31</v>
      </c>
      <c r="I321" s="56" t="s">
        <v>116</v>
      </c>
      <c r="J321" s="55">
        <v>0</v>
      </c>
    </row>
    <row r="322" spans="1:10" x14ac:dyDescent="0.3">
      <c r="A322" s="54">
        <f t="shared" si="11"/>
        <v>43347</v>
      </c>
      <c r="B322" s="55">
        <v>2018</v>
      </c>
      <c r="C322" s="55">
        <v>247</v>
      </c>
      <c r="D322" s="56">
        <v>4</v>
      </c>
      <c r="E322" s="56">
        <v>1</v>
      </c>
      <c r="F322" s="56">
        <v>1</v>
      </c>
      <c r="G322" s="57">
        <v>75</v>
      </c>
      <c r="H322" s="57">
        <v>20</v>
      </c>
      <c r="I322" s="56" t="s">
        <v>116</v>
      </c>
      <c r="J322" s="55">
        <v>0</v>
      </c>
    </row>
    <row r="323" spans="1:10" x14ac:dyDescent="0.3">
      <c r="A323" s="54">
        <f t="shared" si="11"/>
        <v>43347</v>
      </c>
      <c r="B323" s="55">
        <v>2018</v>
      </c>
      <c r="C323" s="55">
        <v>247</v>
      </c>
      <c r="D323" s="56">
        <v>4</v>
      </c>
      <c r="E323" s="56">
        <v>1</v>
      </c>
      <c r="F323" s="56">
        <v>2</v>
      </c>
      <c r="G323" s="57">
        <v>79</v>
      </c>
      <c r="H323" s="57">
        <v>21</v>
      </c>
      <c r="I323" s="56" t="s">
        <v>116</v>
      </c>
      <c r="J323" s="55">
        <v>0</v>
      </c>
    </row>
    <row r="324" spans="1:10" x14ac:dyDescent="0.3">
      <c r="A324" s="54">
        <f t="shared" si="11"/>
        <v>43347</v>
      </c>
      <c r="B324" s="55">
        <v>2018</v>
      </c>
      <c r="C324" s="55">
        <v>247</v>
      </c>
      <c r="D324" s="56">
        <v>4</v>
      </c>
      <c r="E324" s="56">
        <v>1</v>
      </c>
      <c r="F324" s="56">
        <v>3</v>
      </c>
      <c r="G324" s="57">
        <v>81</v>
      </c>
      <c r="H324" s="57">
        <v>25</v>
      </c>
      <c r="I324" s="56" t="s">
        <v>116</v>
      </c>
      <c r="J324" s="55">
        <v>0</v>
      </c>
    </row>
    <row r="325" spans="1:10" x14ac:dyDescent="0.3">
      <c r="A325" s="54">
        <f t="shared" si="11"/>
        <v>43347</v>
      </c>
      <c r="B325" s="55">
        <v>2018</v>
      </c>
      <c r="C325" s="55">
        <v>247</v>
      </c>
      <c r="D325" s="56">
        <v>4</v>
      </c>
      <c r="E325" s="56">
        <v>1</v>
      </c>
      <c r="F325" s="56">
        <v>4</v>
      </c>
      <c r="G325" s="57">
        <v>80</v>
      </c>
      <c r="H325" s="57">
        <v>29</v>
      </c>
      <c r="I325" s="56" t="s">
        <v>116</v>
      </c>
      <c r="J325" s="55">
        <v>0</v>
      </c>
    </row>
    <row r="326" spans="1:10" x14ac:dyDescent="0.3">
      <c r="A326" s="54">
        <f t="shared" si="11"/>
        <v>43347</v>
      </c>
      <c r="B326" s="55">
        <v>2018</v>
      </c>
      <c r="C326" s="55">
        <v>247</v>
      </c>
      <c r="D326" s="56">
        <v>4</v>
      </c>
      <c r="E326" s="56">
        <v>1</v>
      </c>
      <c r="F326" s="56">
        <v>5</v>
      </c>
      <c r="G326" s="57">
        <v>76</v>
      </c>
      <c r="H326" s="57">
        <v>23</v>
      </c>
      <c r="I326" s="56" t="s">
        <v>116</v>
      </c>
      <c r="J326" s="55">
        <v>0</v>
      </c>
    </row>
    <row r="327" spans="1:10" x14ac:dyDescent="0.3">
      <c r="A327" s="54">
        <f t="shared" si="11"/>
        <v>43347</v>
      </c>
      <c r="B327" s="55">
        <v>2018</v>
      </c>
      <c r="C327" s="55">
        <v>247</v>
      </c>
      <c r="D327" s="56">
        <v>4</v>
      </c>
      <c r="E327" s="56">
        <v>2</v>
      </c>
      <c r="F327" s="56">
        <v>1</v>
      </c>
      <c r="G327" s="57">
        <v>95</v>
      </c>
      <c r="H327" s="57">
        <v>23</v>
      </c>
      <c r="I327" s="56" t="s">
        <v>116</v>
      </c>
      <c r="J327" s="55">
        <v>0</v>
      </c>
    </row>
    <row r="328" spans="1:10" x14ac:dyDescent="0.3">
      <c r="A328" s="54">
        <f t="shared" si="11"/>
        <v>43347</v>
      </c>
      <c r="B328" s="55">
        <v>2018</v>
      </c>
      <c r="C328" s="55">
        <v>247</v>
      </c>
      <c r="D328" s="56">
        <v>4</v>
      </c>
      <c r="E328" s="56">
        <v>2</v>
      </c>
      <c r="F328" s="56">
        <v>2</v>
      </c>
      <c r="G328" s="57">
        <v>93</v>
      </c>
      <c r="H328" s="57">
        <v>27</v>
      </c>
      <c r="I328" s="56" t="s">
        <v>116</v>
      </c>
      <c r="J328" s="55">
        <v>0</v>
      </c>
    </row>
    <row r="329" spans="1:10" x14ac:dyDescent="0.3">
      <c r="A329" s="54">
        <f t="shared" si="11"/>
        <v>43347</v>
      </c>
      <c r="B329" s="55">
        <v>2018</v>
      </c>
      <c r="C329" s="55">
        <v>247</v>
      </c>
      <c r="D329" s="56">
        <v>4</v>
      </c>
      <c r="E329" s="56">
        <v>2</v>
      </c>
      <c r="F329" s="56">
        <v>3</v>
      </c>
      <c r="G329" s="57">
        <v>90</v>
      </c>
      <c r="H329" s="57">
        <v>30</v>
      </c>
      <c r="I329" s="56" t="s">
        <v>116</v>
      </c>
      <c r="J329" s="55">
        <v>1</v>
      </c>
    </row>
    <row r="330" spans="1:10" x14ac:dyDescent="0.3">
      <c r="A330" s="54">
        <f t="shared" si="11"/>
        <v>43347</v>
      </c>
      <c r="B330" s="55">
        <v>2018</v>
      </c>
      <c r="C330" s="55">
        <v>247</v>
      </c>
      <c r="D330" s="56">
        <v>4</v>
      </c>
      <c r="E330" s="56">
        <v>2</v>
      </c>
      <c r="F330" s="56">
        <v>4</v>
      </c>
      <c r="G330" s="57">
        <v>85</v>
      </c>
      <c r="H330" s="57">
        <v>24</v>
      </c>
      <c r="I330" s="56" t="s">
        <v>116</v>
      </c>
      <c r="J330" s="55">
        <v>0</v>
      </c>
    </row>
    <row r="331" spans="1:10" x14ac:dyDescent="0.3">
      <c r="A331" s="54">
        <f t="shared" si="11"/>
        <v>43347</v>
      </c>
      <c r="B331" s="55">
        <v>2018</v>
      </c>
      <c r="C331" s="55">
        <v>247</v>
      </c>
      <c r="D331" s="56">
        <v>4</v>
      </c>
      <c r="E331" s="56">
        <v>2</v>
      </c>
      <c r="F331" s="56">
        <v>5</v>
      </c>
      <c r="G331" s="57">
        <v>83</v>
      </c>
      <c r="H331" s="57">
        <v>21</v>
      </c>
      <c r="I331" s="56" t="s">
        <v>116</v>
      </c>
      <c r="J331" s="55">
        <v>0</v>
      </c>
    </row>
    <row r="332" spans="1:10" x14ac:dyDescent="0.3">
      <c r="A332" s="54">
        <f t="shared" si="11"/>
        <v>43347</v>
      </c>
      <c r="B332" s="55">
        <v>2018</v>
      </c>
      <c r="C332" s="55">
        <v>247</v>
      </c>
      <c r="D332" s="56">
        <v>7</v>
      </c>
      <c r="E332" s="56">
        <v>1</v>
      </c>
      <c r="F332" s="56">
        <v>1</v>
      </c>
      <c r="G332" s="57">
        <v>95</v>
      </c>
      <c r="H332" s="57">
        <v>36</v>
      </c>
      <c r="I332" s="56" t="s">
        <v>116</v>
      </c>
      <c r="J332" s="55">
        <v>0</v>
      </c>
    </row>
    <row r="333" spans="1:10" x14ac:dyDescent="0.3">
      <c r="A333" s="54">
        <f t="shared" si="11"/>
        <v>43347</v>
      </c>
      <c r="B333" s="55">
        <v>2018</v>
      </c>
      <c r="C333" s="55">
        <v>247</v>
      </c>
      <c r="D333" s="56">
        <v>7</v>
      </c>
      <c r="E333" s="56">
        <v>1</v>
      </c>
      <c r="F333" s="56">
        <v>2</v>
      </c>
      <c r="G333" s="57">
        <v>89</v>
      </c>
      <c r="H333" s="57">
        <v>40</v>
      </c>
      <c r="I333" s="56" t="s">
        <v>116</v>
      </c>
      <c r="J333" s="55">
        <v>0</v>
      </c>
    </row>
    <row r="334" spans="1:10" x14ac:dyDescent="0.3">
      <c r="A334" s="54">
        <f t="shared" si="11"/>
        <v>43347</v>
      </c>
      <c r="B334" s="55">
        <v>2018</v>
      </c>
      <c r="C334" s="55">
        <v>247</v>
      </c>
      <c r="D334" s="56">
        <v>7</v>
      </c>
      <c r="E334" s="56">
        <v>1</v>
      </c>
      <c r="F334" s="56">
        <v>3</v>
      </c>
      <c r="G334" s="57">
        <v>90</v>
      </c>
      <c r="H334" s="57">
        <v>31</v>
      </c>
      <c r="I334" s="56" t="s">
        <v>116</v>
      </c>
      <c r="J334" s="55">
        <v>0</v>
      </c>
    </row>
    <row r="335" spans="1:10" x14ac:dyDescent="0.3">
      <c r="A335" s="54">
        <f t="shared" si="11"/>
        <v>43347</v>
      </c>
      <c r="B335" s="55">
        <v>2018</v>
      </c>
      <c r="C335" s="55">
        <v>247</v>
      </c>
      <c r="D335" s="56">
        <v>7</v>
      </c>
      <c r="E335" s="56">
        <v>1</v>
      </c>
      <c r="F335" s="56">
        <v>4</v>
      </c>
      <c r="G335" s="57">
        <v>98</v>
      </c>
      <c r="H335" s="57">
        <v>28</v>
      </c>
      <c r="I335" s="56" t="s">
        <v>116</v>
      </c>
      <c r="J335" s="55">
        <v>0</v>
      </c>
    </row>
    <row r="336" spans="1:10" x14ac:dyDescent="0.3">
      <c r="A336" s="54">
        <f t="shared" si="11"/>
        <v>43347</v>
      </c>
      <c r="B336" s="55">
        <v>2018</v>
      </c>
      <c r="C336" s="55">
        <v>247</v>
      </c>
      <c r="D336" s="56">
        <v>7</v>
      </c>
      <c r="E336" s="56">
        <v>1</v>
      </c>
      <c r="F336" s="56">
        <v>5</v>
      </c>
      <c r="G336" s="57">
        <v>83</v>
      </c>
      <c r="H336" s="57">
        <v>29</v>
      </c>
      <c r="I336" s="56" t="s">
        <v>116</v>
      </c>
      <c r="J336" s="55">
        <v>0</v>
      </c>
    </row>
    <row r="337" spans="1:10" x14ac:dyDescent="0.3">
      <c r="A337" s="54">
        <f t="shared" si="11"/>
        <v>43347</v>
      </c>
      <c r="B337" s="55">
        <v>2018</v>
      </c>
      <c r="C337" s="55">
        <v>247</v>
      </c>
      <c r="D337" s="56">
        <v>7</v>
      </c>
      <c r="E337" s="56">
        <v>2</v>
      </c>
      <c r="F337" s="56">
        <v>1</v>
      </c>
      <c r="G337" s="57">
        <v>85</v>
      </c>
      <c r="H337" s="57">
        <v>30</v>
      </c>
      <c r="I337" s="56" t="s">
        <v>116</v>
      </c>
      <c r="J337" s="55">
        <v>0</v>
      </c>
    </row>
    <row r="338" spans="1:10" x14ac:dyDescent="0.3">
      <c r="A338" s="54">
        <f t="shared" si="11"/>
        <v>43347</v>
      </c>
      <c r="B338" s="55">
        <v>2018</v>
      </c>
      <c r="C338" s="55">
        <v>247</v>
      </c>
      <c r="D338" s="56">
        <v>7</v>
      </c>
      <c r="E338" s="56">
        <v>2</v>
      </c>
      <c r="F338" s="56">
        <v>2</v>
      </c>
      <c r="G338" s="57">
        <v>90</v>
      </c>
      <c r="H338" s="57">
        <v>36</v>
      </c>
      <c r="I338" s="56" t="s">
        <v>116</v>
      </c>
      <c r="J338" s="55">
        <v>1</v>
      </c>
    </row>
    <row r="339" spans="1:10" x14ac:dyDescent="0.3">
      <c r="A339" s="54">
        <f t="shared" si="11"/>
        <v>43347</v>
      </c>
      <c r="B339" s="55">
        <v>2018</v>
      </c>
      <c r="C339" s="55">
        <v>247</v>
      </c>
      <c r="D339" s="56">
        <v>7</v>
      </c>
      <c r="E339" s="56">
        <v>2</v>
      </c>
      <c r="F339" s="56">
        <v>3</v>
      </c>
      <c r="G339" s="57">
        <v>83</v>
      </c>
      <c r="H339" s="57">
        <v>31</v>
      </c>
      <c r="I339" s="56" t="s">
        <v>116</v>
      </c>
      <c r="J339" s="55">
        <v>0</v>
      </c>
    </row>
    <row r="340" spans="1:10" x14ac:dyDescent="0.3">
      <c r="A340" s="54">
        <f t="shared" si="11"/>
        <v>43347</v>
      </c>
      <c r="B340" s="55">
        <v>2018</v>
      </c>
      <c r="C340" s="55">
        <v>247</v>
      </c>
      <c r="D340" s="56">
        <v>7</v>
      </c>
      <c r="E340" s="56">
        <v>2</v>
      </c>
      <c r="F340" s="56">
        <v>4</v>
      </c>
      <c r="G340" s="57">
        <v>87</v>
      </c>
      <c r="H340" s="57">
        <v>29</v>
      </c>
      <c r="I340" s="56" t="s">
        <v>116</v>
      </c>
      <c r="J340" s="55">
        <v>0</v>
      </c>
    </row>
    <row r="341" spans="1:10" x14ac:dyDescent="0.3">
      <c r="A341" s="54">
        <f t="shared" si="11"/>
        <v>43347</v>
      </c>
      <c r="B341" s="55">
        <v>2018</v>
      </c>
      <c r="C341" s="55">
        <v>247</v>
      </c>
      <c r="D341" s="56">
        <v>7</v>
      </c>
      <c r="E341" s="56">
        <v>2</v>
      </c>
      <c r="F341" s="56">
        <v>5</v>
      </c>
      <c r="G341" s="57">
        <v>87</v>
      </c>
      <c r="H341" s="57">
        <v>22</v>
      </c>
      <c r="I341" s="56" t="s">
        <v>116</v>
      </c>
      <c r="J341" s="55">
        <v>0</v>
      </c>
    </row>
    <row r="342" spans="1:10" x14ac:dyDescent="0.3">
      <c r="A342" s="54">
        <f t="shared" si="11"/>
        <v>43347</v>
      </c>
      <c r="B342" s="55">
        <v>2018</v>
      </c>
      <c r="C342" s="55">
        <v>247</v>
      </c>
      <c r="D342" s="56">
        <v>8</v>
      </c>
      <c r="E342" s="56">
        <v>1</v>
      </c>
      <c r="F342" s="56">
        <v>1</v>
      </c>
      <c r="G342" s="57">
        <v>95</v>
      </c>
      <c r="H342" s="57">
        <v>38</v>
      </c>
      <c r="I342" s="56" t="s">
        <v>116</v>
      </c>
      <c r="J342" s="55">
        <v>1</v>
      </c>
    </row>
    <row r="343" spans="1:10" x14ac:dyDescent="0.3">
      <c r="A343" s="54">
        <f t="shared" si="11"/>
        <v>43347</v>
      </c>
      <c r="B343" s="55">
        <v>2018</v>
      </c>
      <c r="C343" s="55">
        <v>247</v>
      </c>
      <c r="D343" s="56">
        <v>8</v>
      </c>
      <c r="E343" s="56">
        <v>1</v>
      </c>
      <c r="F343" s="56">
        <v>2</v>
      </c>
      <c r="G343" s="57">
        <v>97</v>
      </c>
      <c r="H343" s="57">
        <v>42</v>
      </c>
      <c r="I343" s="56" t="s">
        <v>116</v>
      </c>
      <c r="J343" s="55">
        <v>0</v>
      </c>
    </row>
    <row r="344" spans="1:10" x14ac:dyDescent="0.3">
      <c r="A344" s="54">
        <f t="shared" si="11"/>
        <v>43347</v>
      </c>
      <c r="B344" s="55">
        <v>2018</v>
      </c>
      <c r="C344" s="55">
        <v>247</v>
      </c>
      <c r="D344" s="56">
        <v>8</v>
      </c>
      <c r="E344" s="56">
        <v>1</v>
      </c>
      <c r="F344" s="56">
        <v>3</v>
      </c>
      <c r="G344" s="57">
        <v>92</v>
      </c>
      <c r="H344" s="57">
        <v>31</v>
      </c>
      <c r="I344" s="56" t="s">
        <v>116</v>
      </c>
      <c r="J344" s="55">
        <v>1</v>
      </c>
    </row>
    <row r="345" spans="1:10" x14ac:dyDescent="0.3">
      <c r="A345" s="54">
        <f t="shared" si="11"/>
        <v>43347</v>
      </c>
      <c r="B345" s="55">
        <v>2018</v>
      </c>
      <c r="C345" s="55">
        <v>247</v>
      </c>
      <c r="D345" s="56">
        <v>8</v>
      </c>
      <c r="E345" s="56">
        <v>1</v>
      </c>
      <c r="F345" s="56">
        <v>4</v>
      </c>
      <c r="G345" s="57">
        <v>98</v>
      </c>
      <c r="H345" s="57">
        <v>28</v>
      </c>
      <c r="I345" s="56" t="s">
        <v>116</v>
      </c>
      <c r="J345" s="55">
        <v>1</v>
      </c>
    </row>
    <row r="346" spans="1:10" x14ac:dyDescent="0.3">
      <c r="A346" s="54">
        <f t="shared" si="11"/>
        <v>43347</v>
      </c>
      <c r="B346" s="55">
        <v>2018</v>
      </c>
      <c r="C346" s="55">
        <v>247</v>
      </c>
      <c r="D346" s="56">
        <v>8</v>
      </c>
      <c r="E346" s="56">
        <v>1</v>
      </c>
      <c r="F346" s="56">
        <v>5</v>
      </c>
      <c r="G346" s="57">
        <v>95</v>
      </c>
      <c r="H346" s="57">
        <v>24</v>
      </c>
      <c r="I346" s="56" t="s">
        <v>116</v>
      </c>
      <c r="J346" s="55">
        <v>0</v>
      </c>
    </row>
    <row r="347" spans="1:10" x14ac:dyDescent="0.3">
      <c r="A347" s="54">
        <f t="shared" si="11"/>
        <v>43347</v>
      </c>
      <c r="B347" s="55">
        <v>2018</v>
      </c>
      <c r="C347" s="55">
        <v>247</v>
      </c>
      <c r="D347" s="56">
        <v>8</v>
      </c>
      <c r="E347" s="56">
        <v>2</v>
      </c>
      <c r="F347" s="56">
        <v>1</v>
      </c>
      <c r="G347" s="57">
        <v>80</v>
      </c>
      <c r="H347" s="57">
        <v>30</v>
      </c>
      <c r="I347" s="56" t="s">
        <v>116</v>
      </c>
      <c r="J347" s="55">
        <v>0</v>
      </c>
    </row>
    <row r="348" spans="1:10" x14ac:dyDescent="0.3">
      <c r="A348" s="54">
        <f t="shared" si="11"/>
        <v>43347</v>
      </c>
      <c r="B348" s="55">
        <v>2018</v>
      </c>
      <c r="C348" s="55">
        <v>247</v>
      </c>
      <c r="D348" s="56">
        <v>8</v>
      </c>
      <c r="E348" s="56">
        <v>2</v>
      </c>
      <c r="F348" s="56">
        <v>2</v>
      </c>
      <c r="G348" s="57">
        <v>85</v>
      </c>
      <c r="H348" s="57">
        <v>35</v>
      </c>
      <c r="I348" s="56" t="s">
        <v>116</v>
      </c>
      <c r="J348" s="55">
        <v>0</v>
      </c>
    </row>
    <row r="349" spans="1:10" x14ac:dyDescent="0.3">
      <c r="A349" s="54">
        <f t="shared" si="11"/>
        <v>43347</v>
      </c>
      <c r="B349" s="55">
        <v>2018</v>
      </c>
      <c r="C349" s="55">
        <v>247</v>
      </c>
      <c r="D349" s="56">
        <v>8</v>
      </c>
      <c r="E349" s="56">
        <v>2</v>
      </c>
      <c r="F349" s="56">
        <v>3</v>
      </c>
      <c r="G349" s="57">
        <v>85</v>
      </c>
      <c r="H349" s="57">
        <v>30</v>
      </c>
      <c r="I349" s="56" t="s">
        <v>116</v>
      </c>
      <c r="J349" s="55">
        <v>0</v>
      </c>
    </row>
    <row r="350" spans="1:10" x14ac:dyDescent="0.3">
      <c r="A350" s="54">
        <f t="shared" si="11"/>
        <v>43347</v>
      </c>
      <c r="B350" s="55">
        <v>2018</v>
      </c>
      <c r="C350" s="55">
        <v>247</v>
      </c>
      <c r="D350" s="56">
        <v>8</v>
      </c>
      <c r="E350" s="56">
        <v>2</v>
      </c>
      <c r="F350" s="56">
        <v>4</v>
      </c>
      <c r="G350" s="57">
        <v>93</v>
      </c>
      <c r="H350" s="57">
        <v>36</v>
      </c>
      <c r="I350" s="56" t="s">
        <v>116</v>
      </c>
      <c r="J350" s="55">
        <v>0</v>
      </c>
    </row>
    <row r="351" spans="1:10" x14ac:dyDescent="0.3">
      <c r="A351" s="54">
        <f t="shared" si="11"/>
        <v>43347</v>
      </c>
      <c r="B351" s="55">
        <v>2018</v>
      </c>
      <c r="C351" s="55">
        <v>247</v>
      </c>
      <c r="D351" s="56">
        <v>8</v>
      </c>
      <c r="E351" s="56">
        <v>2</v>
      </c>
      <c r="F351" s="56">
        <v>5</v>
      </c>
      <c r="G351" s="57">
        <v>90</v>
      </c>
      <c r="H351" s="57">
        <v>39</v>
      </c>
      <c r="I351" s="56" t="s">
        <v>116</v>
      </c>
      <c r="J351" s="55">
        <v>0</v>
      </c>
    </row>
    <row r="352" spans="1:10" x14ac:dyDescent="0.3">
      <c r="A352" s="54">
        <f t="shared" si="11"/>
        <v>43347</v>
      </c>
      <c r="B352" s="55">
        <v>2018</v>
      </c>
      <c r="C352" s="55">
        <v>247</v>
      </c>
      <c r="D352" s="56">
        <v>9</v>
      </c>
      <c r="E352" s="56">
        <v>1</v>
      </c>
      <c r="F352" s="56">
        <v>1</v>
      </c>
      <c r="G352" s="57">
        <v>95</v>
      </c>
      <c r="H352" s="57">
        <v>38</v>
      </c>
      <c r="I352" s="56" t="s">
        <v>116</v>
      </c>
      <c r="J352" s="55">
        <v>0</v>
      </c>
    </row>
    <row r="353" spans="1:10" x14ac:dyDescent="0.3">
      <c r="A353" s="54">
        <f t="shared" si="11"/>
        <v>43347</v>
      </c>
      <c r="B353" s="55">
        <v>2018</v>
      </c>
      <c r="C353" s="55">
        <v>247</v>
      </c>
      <c r="D353" s="56">
        <v>9</v>
      </c>
      <c r="E353" s="56">
        <v>1</v>
      </c>
      <c r="F353" s="56">
        <v>2</v>
      </c>
      <c r="G353" s="57">
        <v>97</v>
      </c>
      <c r="H353" s="57">
        <v>32</v>
      </c>
      <c r="I353" s="56" t="s">
        <v>116</v>
      </c>
      <c r="J353" s="55">
        <v>0</v>
      </c>
    </row>
    <row r="354" spans="1:10" x14ac:dyDescent="0.3">
      <c r="A354" s="54">
        <f t="shared" si="11"/>
        <v>43347</v>
      </c>
      <c r="B354" s="55">
        <v>2018</v>
      </c>
      <c r="C354" s="55">
        <v>247</v>
      </c>
      <c r="D354" s="56">
        <v>9</v>
      </c>
      <c r="E354" s="56">
        <v>1</v>
      </c>
      <c r="F354" s="56">
        <v>3</v>
      </c>
      <c r="G354" s="57">
        <v>83</v>
      </c>
      <c r="H354" s="57">
        <v>36</v>
      </c>
      <c r="I354" s="56" t="s">
        <v>116</v>
      </c>
      <c r="J354" s="55">
        <v>0</v>
      </c>
    </row>
    <row r="355" spans="1:10" x14ac:dyDescent="0.3">
      <c r="A355" s="54">
        <f t="shared" si="11"/>
        <v>43347</v>
      </c>
      <c r="B355" s="55">
        <v>2018</v>
      </c>
      <c r="C355" s="55">
        <v>247</v>
      </c>
      <c r="D355" s="56">
        <v>9</v>
      </c>
      <c r="E355" s="56">
        <v>1</v>
      </c>
      <c r="F355" s="56">
        <v>4</v>
      </c>
      <c r="G355" s="57">
        <v>85</v>
      </c>
      <c r="H355" s="57">
        <v>36</v>
      </c>
      <c r="I355" s="56" t="s">
        <v>116</v>
      </c>
      <c r="J355" s="55">
        <v>1</v>
      </c>
    </row>
    <row r="356" spans="1:10" x14ac:dyDescent="0.3">
      <c r="A356" s="54">
        <f t="shared" si="11"/>
        <v>43347</v>
      </c>
      <c r="B356" s="55">
        <v>2018</v>
      </c>
      <c r="C356" s="55">
        <v>247</v>
      </c>
      <c r="D356" s="56">
        <v>9</v>
      </c>
      <c r="E356" s="56">
        <v>1</v>
      </c>
      <c r="F356" s="56">
        <v>5</v>
      </c>
      <c r="G356" s="57">
        <v>89</v>
      </c>
      <c r="H356" s="57">
        <v>39</v>
      </c>
      <c r="I356" s="56" t="s">
        <v>116</v>
      </c>
      <c r="J356" s="55">
        <v>0</v>
      </c>
    </row>
    <row r="357" spans="1:10" x14ac:dyDescent="0.3">
      <c r="A357" s="54">
        <f t="shared" si="11"/>
        <v>43347</v>
      </c>
      <c r="B357" s="55">
        <v>2018</v>
      </c>
      <c r="C357" s="55">
        <v>247</v>
      </c>
      <c r="D357" s="56">
        <v>9</v>
      </c>
      <c r="E357" s="56">
        <v>2</v>
      </c>
      <c r="F357" s="56">
        <v>1</v>
      </c>
      <c r="G357" s="57">
        <v>90</v>
      </c>
      <c r="H357" s="57">
        <v>43</v>
      </c>
      <c r="I357" s="56" t="s">
        <v>116</v>
      </c>
      <c r="J357" s="55">
        <v>1</v>
      </c>
    </row>
    <row r="358" spans="1:10" x14ac:dyDescent="0.3">
      <c r="A358" s="54">
        <f t="shared" si="11"/>
        <v>43347</v>
      </c>
      <c r="B358" s="55">
        <v>2018</v>
      </c>
      <c r="C358" s="55">
        <v>247</v>
      </c>
      <c r="D358" s="56">
        <v>9</v>
      </c>
      <c r="E358" s="56">
        <v>2</v>
      </c>
      <c r="F358" s="56">
        <v>2</v>
      </c>
      <c r="G358" s="57">
        <v>85</v>
      </c>
      <c r="H358" s="57">
        <v>40</v>
      </c>
      <c r="I358" s="56" t="s">
        <v>116</v>
      </c>
      <c r="J358" s="55">
        <v>1</v>
      </c>
    </row>
    <row r="359" spans="1:10" x14ac:dyDescent="0.3">
      <c r="A359" s="54">
        <f t="shared" si="11"/>
        <v>43347</v>
      </c>
      <c r="B359" s="55">
        <v>2018</v>
      </c>
      <c r="C359" s="55">
        <v>247</v>
      </c>
      <c r="D359" s="56">
        <v>9</v>
      </c>
      <c r="E359" s="56">
        <v>2</v>
      </c>
      <c r="F359" s="56">
        <v>3</v>
      </c>
      <c r="G359" s="57">
        <v>80</v>
      </c>
      <c r="H359" s="57">
        <v>39</v>
      </c>
      <c r="I359" s="56" t="s">
        <v>116</v>
      </c>
      <c r="J359" s="55">
        <v>0</v>
      </c>
    </row>
    <row r="360" spans="1:10" x14ac:dyDescent="0.3">
      <c r="A360" s="54">
        <f t="shared" si="11"/>
        <v>43347</v>
      </c>
      <c r="B360" s="55">
        <v>2018</v>
      </c>
      <c r="C360" s="55">
        <v>247</v>
      </c>
      <c r="D360" s="56">
        <v>9</v>
      </c>
      <c r="E360" s="56">
        <v>2</v>
      </c>
      <c r="F360" s="56">
        <v>4</v>
      </c>
      <c r="G360" s="57">
        <v>83</v>
      </c>
      <c r="H360" s="57">
        <v>30</v>
      </c>
      <c r="I360" s="56" t="s">
        <v>116</v>
      </c>
      <c r="J360" s="55">
        <v>1</v>
      </c>
    </row>
    <row r="361" spans="1:10" x14ac:dyDescent="0.3">
      <c r="A361" s="54">
        <f t="shared" si="11"/>
        <v>43347</v>
      </c>
      <c r="B361" s="55">
        <v>2018</v>
      </c>
      <c r="C361" s="55">
        <v>247</v>
      </c>
      <c r="D361" s="56">
        <v>9</v>
      </c>
      <c r="E361" s="56">
        <v>2</v>
      </c>
      <c r="F361" s="56">
        <v>5</v>
      </c>
      <c r="G361" s="57">
        <v>82</v>
      </c>
      <c r="H361" s="57">
        <v>36</v>
      </c>
      <c r="I361" s="56" t="s">
        <v>116</v>
      </c>
      <c r="J361" s="55">
        <v>0</v>
      </c>
    </row>
    <row r="362" spans="1:10" x14ac:dyDescent="0.3">
      <c r="A362" s="54"/>
      <c r="D362" s="56"/>
      <c r="E362" s="56"/>
      <c r="F362" s="56"/>
    </row>
    <row r="363" spans="1:10" x14ac:dyDescent="0.3">
      <c r="A363" s="54"/>
      <c r="D363" s="56"/>
      <c r="E363" s="56"/>
      <c r="F363" s="56"/>
    </row>
    <row r="364" spans="1:10" x14ac:dyDescent="0.3">
      <c r="A364" s="54"/>
      <c r="D364" s="56"/>
      <c r="E364" s="56"/>
      <c r="F364" s="56"/>
    </row>
    <row r="365" spans="1:10" x14ac:dyDescent="0.3">
      <c r="A365" s="54"/>
      <c r="D365" s="56"/>
      <c r="E365" s="56"/>
      <c r="F365" s="56"/>
    </row>
    <row r="366" spans="1:10" x14ac:dyDescent="0.3">
      <c r="A366" s="54"/>
      <c r="D366" s="56"/>
      <c r="E366" s="56"/>
      <c r="F366" s="56"/>
    </row>
    <row r="367" spans="1:10" x14ac:dyDescent="0.3">
      <c r="A367" s="54"/>
      <c r="D367" s="56"/>
      <c r="E367" s="56"/>
      <c r="F367" s="56"/>
    </row>
    <row r="368" spans="1:10" x14ac:dyDescent="0.3">
      <c r="A368" s="54"/>
      <c r="D368" s="56"/>
      <c r="E368" s="56"/>
      <c r="F368" s="56"/>
    </row>
    <row r="369" spans="1:6" x14ac:dyDescent="0.3">
      <c r="A369" s="54"/>
      <c r="D369" s="56"/>
      <c r="E369" s="56"/>
      <c r="F369" s="56"/>
    </row>
    <row r="370" spans="1:6" x14ac:dyDescent="0.3">
      <c r="A370" s="54"/>
      <c r="D370" s="56"/>
      <c r="E370" s="56"/>
      <c r="F370" s="56"/>
    </row>
    <row r="371" spans="1:6" x14ac:dyDescent="0.3">
      <c r="A371" s="54"/>
      <c r="D371" s="56"/>
      <c r="E371" s="56"/>
      <c r="F371" s="56"/>
    </row>
    <row r="372" spans="1:6" x14ac:dyDescent="0.3">
      <c r="A372" s="54"/>
      <c r="D372" s="56"/>
      <c r="E372" s="56"/>
      <c r="F372" s="56"/>
    </row>
    <row r="373" spans="1:6" x14ac:dyDescent="0.3">
      <c r="A373" s="54"/>
      <c r="D373" s="56"/>
      <c r="E373" s="56"/>
      <c r="F373" s="56"/>
    </row>
    <row r="374" spans="1:6" x14ac:dyDescent="0.3">
      <c r="A374" s="54"/>
      <c r="D374" s="56"/>
      <c r="E374" s="56"/>
      <c r="F374" s="56"/>
    </row>
    <row r="375" spans="1:6" x14ac:dyDescent="0.3">
      <c r="A375" s="54"/>
      <c r="D375" s="56"/>
      <c r="E375" s="56"/>
      <c r="F375" s="56"/>
    </row>
    <row r="376" spans="1:6" x14ac:dyDescent="0.3">
      <c r="A376" s="54"/>
      <c r="D376" s="56"/>
      <c r="E376" s="56"/>
      <c r="F376" s="56"/>
    </row>
    <row r="377" spans="1:6" x14ac:dyDescent="0.3">
      <c r="A377" s="54"/>
      <c r="D377" s="56"/>
      <c r="E377" s="56"/>
      <c r="F377" s="56"/>
    </row>
    <row r="378" spans="1:6" x14ac:dyDescent="0.3">
      <c r="A378" s="54"/>
      <c r="D378" s="56"/>
      <c r="E378" s="56"/>
      <c r="F378" s="56"/>
    </row>
    <row r="379" spans="1:6" x14ac:dyDescent="0.3">
      <c r="A379" s="54"/>
      <c r="D379" s="56"/>
      <c r="E379" s="56"/>
      <c r="F379" s="56"/>
    </row>
    <row r="380" spans="1:6" x14ac:dyDescent="0.3">
      <c r="A380" s="54"/>
      <c r="D380" s="56"/>
      <c r="E380" s="56"/>
      <c r="F380" s="56"/>
    </row>
    <row r="381" spans="1:6" x14ac:dyDescent="0.3">
      <c r="A381" s="54"/>
      <c r="D381" s="56"/>
      <c r="E381" s="56"/>
      <c r="F381" s="56"/>
    </row>
    <row r="382" spans="1:6" x14ac:dyDescent="0.3">
      <c r="A382" s="54"/>
      <c r="D382" s="56"/>
      <c r="E382" s="56"/>
      <c r="F382" s="56"/>
    </row>
    <row r="383" spans="1:6" x14ac:dyDescent="0.3">
      <c r="A383" s="54"/>
      <c r="D383" s="56"/>
      <c r="E383" s="56"/>
      <c r="F383" s="56"/>
    </row>
    <row r="384" spans="1:6" x14ac:dyDescent="0.3">
      <c r="A384" s="54"/>
      <c r="D384" s="56"/>
      <c r="E384" s="56"/>
      <c r="F384" s="56"/>
    </row>
    <row r="385" spans="1:6" x14ac:dyDescent="0.3">
      <c r="A385" s="54"/>
      <c r="D385" s="56"/>
      <c r="E385" s="56"/>
      <c r="F385" s="56"/>
    </row>
    <row r="386" spans="1:6" x14ac:dyDescent="0.3">
      <c r="A386" s="54"/>
      <c r="D386" s="56"/>
      <c r="E386" s="56"/>
      <c r="F386" s="56"/>
    </row>
    <row r="387" spans="1:6" x14ac:dyDescent="0.3">
      <c r="A387" s="54"/>
      <c r="D387" s="56"/>
      <c r="E387" s="56"/>
      <c r="F387" s="56"/>
    </row>
    <row r="388" spans="1:6" x14ac:dyDescent="0.3">
      <c r="A388" s="54"/>
      <c r="D388" s="56"/>
      <c r="E388" s="56"/>
      <c r="F388" s="56"/>
    </row>
    <row r="389" spans="1:6" x14ac:dyDescent="0.3">
      <c r="A389" s="54"/>
      <c r="D389" s="56"/>
      <c r="E389" s="56"/>
      <c r="F389" s="56"/>
    </row>
    <row r="390" spans="1:6" x14ac:dyDescent="0.3">
      <c r="A390" s="54"/>
      <c r="D390" s="56"/>
      <c r="E390" s="56"/>
      <c r="F390" s="56"/>
    </row>
    <row r="391" spans="1:6" x14ac:dyDescent="0.3">
      <c r="A391" s="54"/>
      <c r="D391" s="56"/>
      <c r="E391" s="56"/>
      <c r="F391" s="56"/>
    </row>
    <row r="392" spans="1:6" x14ac:dyDescent="0.3">
      <c r="A392" s="54"/>
      <c r="D392" s="56"/>
      <c r="E392" s="56"/>
      <c r="F392" s="56"/>
    </row>
    <row r="393" spans="1:6" x14ac:dyDescent="0.3">
      <c r="A393" s="54"/>
      <c r="D393" s="56"/>
      <c r="E393" s="56"/>
      <c r="F393" s="56"/>
    </row>
    <row r="394" spans="1:6" x14ac:dyDescent="0.3">
      <c r="A394" s="54"/>
      <c r="D394" s="56"/>
      <c r="E394" s="56"/>
      <c r="F394" s="56"/>
    </row>
    <row r="395" spans="1:6" x14ac:dyDescent="0.3">
      <c r="A395" s="54"/>
      <c r="D395" s="56"/>
      <c r="E395" s="56"/>
      <c r="F395" s="56"/>
    </row>
    <row r="396" spans="1:6" x14ac:dyDescent="0.3">
      <c r="A396" s="54"/>
      <c r="D396" s="56"/>
      <c r="E396" s="56"/>
      <c r="F396" s="56"/>
    </row>
    <row r="397" spans="1:6" x14ac:dyDescent="0.3">
      <c r="A397" s="54"/>
      <c r="D397" s="56"/>
      <c r="E397" s="56"/>
      <c r="F397" s="56"/>
    </row>
    <row r="398" spans="1:6" x14ac:dyDescent="0.3">
      <c r="A398" s="54"/>
      <c r="D398" s="56"/>
      <c r="E398" s="56"/>
      <c r="F398" s="56"/>
    </row>
    <row r="399" spans="1:6" x14ac:dyDescent="0.3">
      <c r="A399" s="54"/>
      <c r="D399" s="56"/>
      <c r="E399" s="56"/>
      <c r="F399" s="56"/>
    </row>
    <row r="400" spans="1:6" x14ac:dyDescent="0.3">
      <c r="A400" s="54"/>
      <c r="D400" s="56"/>
      <c r="E400" s="56"/>
      <c r="F400" s="56"/>
    </row>
    <row r="401" spans="1:6" x14ac:dyDescent="0.3">
      <c r="A401" s="54"/>
      <c r="D401" s="56"/>
      <c r="E401" s="56"/>
      <c r="F401" s="56"/>
    </row>
    <row r="402" spans="1:6" x14ac:dyDescent="0.3">
      <c r="A402" s="54"/>
      <c r="D402" s="56"/>
      <c r="E402" s="56"/>
      <c r="F402" s="56"/>
    </row>
    <row r="403" spans="1:6" x14ac:dyDescent="0.3">
      <c r="A403" s="54"/>
      <c r="D403" s="56"/>
      <c r="E403" s="56"/>
      <c r="F403" s="56"/>
    </row>
    <row r="404" spans="1:6" x14ac:dyDescent="0.3">
      <c r="A404" s="54"/>
      <c r="D404" s="56"/>
      <c r="E404" s="56"/>
      <c r="F404" s="56"/>
    </row>
    <row r="405" spans="1:6" x14ac:dyDescent="0.3">
      <c r="A405" s="54"/>
      <c r="D405" s="56"/>
      <c r="E405" s="56"/>
      <c r="F405" s="56"/>
    </row>
    <row r="406" spans="1:6" x14ac:dyDescent="0.3">
      <c r="A406" s="54"/>
      <c r="D406" s="56"/>
      <c r="E406" s="56"/>
      <c r="F406" s="56"/>
    </row>
    <row r="407" spans="1:6" x14ac:dyDescent="0.3">
      <c r="A407" s="54"/>
      <c r="D407" s="56"/>
      <c r="E407" s="56"/>
      <c r="F407" s="56"/>
    </row>
    <row r="408" spans="1:6" x14ac:dyDescent="0.3">
      <c r="A408" s="54"/>
      <c r="D408" s="56"/>
      <c r="E408" s="56"/>
      <c r="F408" s="56"/>
    </row>
    <row r="409" spans="1:6" x14ac:dyDescent="0.3">
      <c r="A409" s="54"/>
      <c r="D409" s="56"/>
      <c r="E409" s="56"/>
      <c r="F409" s="56"/>
    </row>
    <row r="410" spans="1:6" x14ac:dyDescent="0.3">
      <c r="A410" s="54"/>
      <c r="D410" s="56"/>
      <c r="E410" s="56"/>
      <c r="F410" s="56"/>
    </row>
    <row r="411" spans="1:6" x14ac:dyDescent="0.3">
      <c r="A411" s="54"/>
      <c r="D411" s="56"/>
      <c r="E411" s="56"/>
      <c r="F411" s="56"/>
    </row>
    <row r="412" spans="1:6" x14ac:dyDescent="0.3">
      <c r="A412" s="54"/>
      <c r="D412" s="56"/>
      <c r="E412" s="56"/>
      <c r="F412" s="56"/>
    </row>
    <row r="413" spans="1:6" x14ac:dyDescent="0.3">
      <c r="A413" s="54"/>
      <c r="D413" s="56"/>
      <c r="E413" s="56"/>
      <c r="F413" s="56"/>
    </row>
    <row r="414" spans="1:6" x14ac:dyDescent="0.3">
      <c r="A414" s="54"/>
      <c r="D414" s="56"/>
      <c r="E414" s="56"/>
      <c r="F414" s="56"/>
    </row>
    <row r="415" spans="1:6" x14ac:dyDescent="0.3">
      <c r="A415" s="54"/>
      <c r="D415" s="56"/>
      <c r="E415" s="56"/>
      <c r="F415" s="56"/>
    </row>
    <row r="416" spans="1:6" x14ac:dyDescent="0.3">
      <c r="A416" s="54"/>
      <c r="D416" s="56"/>
      <c r="E416" s="56"/>
      <c r="F416" s="56"/>
    </row>
    <row r="417" spans="1:6" x14ac:dyDescent="0.3">
      <c r="A417" s="54"/>
      <c r="D417" s="56"/>
      <c r="E417" s="56"/>
      <c r="F417" s="56"/>
    </row>
    <row r="418" spans="1:6" x14ac:dyDescent="0.3">
      <c r="A418" s="54"/>
      <c r="D418" s="56"/>
      <c r="E418" s="56"/>
      <c r="F418" s="56"/>
    </row>
    <row r="419" spans="1:6" x14ac:dyDescent="0.3">
      <c r="A419" s="54"/>
      <c r="D419" s="56"/>
      <c r="E419" s="56"/>
      <c r="F419" s="56"/>
    </row>
    <row r="420" spans="1:6" x14ac:dyDescent="0.3">
      <c r="A420" s="54"/>
      <c r="D420" s="56"/>
      <c r="E420" s="56"/>
      <c r="F420" s="56"/>
    </row>
    <row r="421" spans="1:6" x14ac:dyDescent="0.3">
      <c r="A421" s="54"/>
      <c r="D421" s="56"/>
      <c r="E421" s="56"/>
      <c r="F421" s="56"/>
    </row>
    <row r="422" spans="1:6" x14ac:dyDescent="0.3">
      <c r="F422" s="56"/>
    </row>
    <row r="423" spans="1:6" x14ac:dyDescent="0.3">
      <c r="F423" s="56"/>
    </row>
    <row r="424" spans="1:6" x14ac:dyDescent="0.3">
      <c r="F424" s="56"/>
    </row>
    <row r="425" spans="1:6" x14ac:dyDescent="0.3">
      <c r="F425" s="56"/>
    </row>
    <row r="426" spans="1:6" x14ac:dyDescent="0.3">
      <c r="F426" s="56"/>
    </row>
    <row r="427" spans="1:6" x14ac:dyDescent="0.3">
      <c r="F427" s="56"/>
    </row>
    <row r="428" spans="1:6" x14ac:dyDescent="0.3">
      <c r="F428" s="56"/>
    </row>
    <row r="429" spans="1:6" x14ac:dyDescent="0.3">
      <c r="F429" s="56"/>
    </row>
    <row r="430" spans="1:6" x14ac:dyDescent="0.3">
      <c r="F430" s="56"/>
    </row>
    <row r="431" spans="1:6" x14ac:dyDescent="0.3">
      <c r="F431" s="56"/>
    </row>
    <row r="432" spans="1:6" x14ac:dyDescent="0.3">
      <c r="F432" s="56"/>
    </row>
    <row r="433" spans="6:6" x14ac:dyDescent="0.3">
      <c r="F433" s="56"/>
    </row>
    <row r="434" spans="6:6" x14ac:dyDescent="0.3">
      <c r="F434" s="56"/>
    </row>
    <row r="435" spans="6:6" x14ac:dyDescent="0.3">
      <c r="F435" s="56"/>
    </row>
    <row r="436" spans="6:6" x14ac:dyDescent="0.3">
      <c r="F436" s="56"/>
    </row>
    <row r="437" spans="6:6" x14ac:dyDescent="0.3">
      <c r="F437" s="56"/>
    </row>
    <row r="438" spans="6:6" x14ac:dyDescent="0.3">
      <c r="F438" s="56"/>
    </row>
    <row r="439" spans="6:6" x14ac:dyDescent="0.3">
      <c r="F439" s="56"/>
    </row>
    <row r="440" spans="6:6" x14ac:dyDescent="0.3">
      <c r="F440" s="56"/>
    </row>
    <row r="441" spans="6:6" x14ac:dyDescent="0.3">
      <c r="F441" s="56"/>
    </row>
    <row r="442" spans="6:6" x14ac:dyDescent="0.3">
      <c r="F442" s="56"/>
    </row>
    <row r="443" spans="6:6" x14ac:dyDescent="0.3">
      <c r="F443" s="56"/>
    </row>
    <row r="444" spans="6:6" x14ac:dyDescent="0.3">
      <c r="F444" s="56"/>
    </row>
    <row r="445" spans="6:6" x14ac:dyDescent="0.3">
      <c r="F445" s="56"/>
    </row>
    <row r="446" spans="6:6" x14ac:dyDescent="0.3">
      <c r="F446" s="56"/>
    </row>
    <row r="447" spans="6:6" x14ac:dyDescent="0.3">
      <c r="F447" s="56"/>
    </row>
    <row r="448" spans="6:6" x14ac:dyDescent="0.3">
      <c r="F448" s="56"/>
    </row>
    <row r="449" spans="6:6" x14ac:dyDescent="0.3">
      <c r="F449" s="56"/>
    </row>
    <row r="450" spans="6:6" x14ac:dyDescent="0.3">
      <c r="F450" s="56"/>
    </row>
    <row r="451" spans="6:6" x14ac:dyDescent="0.3">
      <c r="F451" s="56"/>
    </row>
    <row r="452" spans="6:6" x14ac:dyDescent="0.3">
      <c r="F452" s="56"/>
    </row>
    <row r="453" spans="6:6" x14ac:dyDescent="0.3">
      <c r="F453" s="56"/>
    </row>
    <row r="454" spans="6:6" x14ac:dyDescent="0.3">
      <c r="F454" s="56"/>
    </row>
    <row r="455" spans="6:6" x14ac:dyDescent="0.3">
      <c r="F455" s="56"/>
    </row>
    <row r="456" spans="6:6" x14ac:dyDescent="0.3">
      <c r="F456" s="56"/>
    </row>
    <row r="457" spans="6:6" x14ac:dyDescent="0.3">
      <c r="F457" s="56"/>
    </row>
    <row r="458" spans="6:6" x14ac:dyDescent="0.3">
      <c r="F458" s="56"/>
    </row>
    <row r="459" spans="6:6" x14ac:dyDescent="0.3">
      <c r="F459" s="56"/>
    </row>
    <row r="460" spans="6:6" x14ac:dyDescent="0.3">
      <c r="F460" s="56"/>
    </row>
    <row r="461" spans="6:6" x14ac:dyDescent="0.3">
      <c r="F461" s="56"/>
    </row>
    <row r="462" spans="6:6" x14ac:dyDescent="0.3">
      <c r="F462" s="56"/>
    </row>
    <row r="463" spans="6:6" x14ac:dyDescent="0.3">
      <c r="F463" s="56"/>
    </row>
    <row r="464" spans="6:6" x14ac:dyDescent="0.3">
      <c r="F464" s="56"/>
    </row>
    <row r="465" spans="6:6" x14ac:dyDescent="0.3">
      <c r="F465" s="56"/>
    </row>
    <row r="466" spans="6:6" x14ac:dyDescent="0.3">
      <c r="F466" s="56"/>
    </row>
    <row r="467" spans="6:6" x14ac:dyDescent="0.3">
      <c r="F467" s="56"/>
    </row>
    <row r="468" spans="6:6" x14ac:dyDescent="0.3">
      <c r="F468" s="56"/>
    </row>
    <row r="469" spans="6:6" x14ac:dyDescent="0.3">
      <c r="F469" s="56"/>
    </row>
    <row r="470" spans="6:6" x14ac:dyDescent="0.3">
      <c r="F470" s="56"/>
    </row>
    <row r="471" spans="6:6" x14ac:dyDescent="0.3">
      <c r="F471" s="56"/>
    </row>
    <row r="472" spans="6:6" x14ac:dyDescent="0.3">
      <c r="F472" s="56"/>
    </row>
    <row r="473" spans="6:6" x14ac:dyDescent="0.3">
      <c r="F473" s="56"/>
    </row>
    <row r="474" spans="6:6" x14ac:dyDescent="0.3">
      <c r="F474" s="56"/>
    </row>
    <row r="475" spans="6:6" x14ac:dyDescent="0.3">
      <c r="F475" s="56"/>
    </row>
    <row r="476" spans="6:6" x14ac:dyDescent="0.3">
      <c r="F476" s="56"/>
    </row>
    <row r="477" spans="6:6" x14ac:dyDescent="0.3">
      <c r="F477" s="56"/>
    </row>
    <row r="478" spans="6:6" x14ac:dyDescent="0.3">
      <c r="F478" s="56"/>
    </row>
    <row r="479" spans="6:6" x14ac:dyDescent="0.3">
      <c r="F479" s="56"/>
    </row>
    <row r="480" spans="6:6" x14ac:dyDescent="0.3">
      <c r="F480" s="56"/>
    </row>
    <row r="481" spans="6:6" x14ac:dyDescent="0.3">
      <c r="F481" s="56"/>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C96F54-201F-4FB1-A78C-656C0285F3EF}">
  <sheetPr codeName="Sheet7"/>
  <dimension ref="A1:H16"/>
  <sheetViews>
    <sheetView workbookViewId="0"/>
  </sheetViews>
  <sheetFormatPr defaultRowHeight="14.4" x14ac:dyDescent="0.3"/>
  <cols>
    <col min="1" max="1" width="24.33203125" style="43" customWidth="1"/>
    <col min="2" max="2" width="25.77734375" style="43" customWidth="1"/>
    <col min="3" max="3" width="91.88671875" style="43" customWidth="1"/>
    <col min="4" max="4" width="17.21875" style="43" customWidth="1"/>
    <col min="5" max="5" width="10.6640625" style="43" customWidth="1"/>
    <col min="6" max="6" width="12.109375" style="43" customWidth="1"/>
    <col min="7" max="7" width="11.33203125" style="43" customWidth="1"/>
    <col min="8" max="8" width="12.21875" style="43" customWidth="1"/>
    <col min="9" max="16384" width="8.88671875" style="43"/>
  </cols>
  <sheetData>
    <row r="1" spans="1:8" ht="27.6" x14ac:dyDescent="0.3">
      <c r="A1" s="35" t="s">
        <v>25</v>
      </c>
      <c r="B1" s="35" t="s">
        <v>26</v>
      </c>
      <c r="C1" s="35" t="s">
        <v>27</v>
      </c>
      <c r="D1" s="35" t="s">
        <v>28</v>
      </c>
      <c r="E1" s="35" t="s">
        <v>29</v>
      </c>
      <c r="F1" s="35" t="s">
        <v>30</v>
      </c>
      <c r="G1" s="35" t="s">
        <v>31</v>
      </c>
      <c r="H1" s="35" t="s">
        <v>32</v>
      </c>
    </row>
    <row r="2" spans="1:8" x14ac:dyDescent="0.3">
      <c r="A2" s="65" t="s">
        <v>234</v>
      </c>
      <c r="B2" s="66" t="s">
        <v>3</v>
      </c>
      <c r="C2" s="67" t="s">
        <v>33</v>
      </c>
      <c r="D2" s="68" t="s">
        <v>34</v>
      </c>
      <c r="E2" s="65">
        <v>10</v>
      </c>
      <c r="F2" s="65"/>
      <c r="G2" s="65" t="s">
        <v>35</v>
      </c>
      <c r="H2" s="65" t="s">
        <v>36</v>
      </c>
    </row>
    <row r="3" spans="1:8" x14ac:dyDescent="0.3">
      <c r="A3" s="65" t="s">
        <v>234</v>
      </c>
      <c r="B3" s="67" t="s">
        <v>0</v>
      </c>
      <c r="C3" s="67" t="s">
        <v>0</v>
      </c>
      <c r="D3" s="67" t="s">
        <v>37</v>
      </c>
      <c r="E3" s="65">
        <v>4</v>
      </c>
      <c r="F3" s="65"/>
      <c r="G3" s="65" t="s">
        <v>35</v>
      </c>
      <c r="H3" s="65" t="s">
        <v>36</v>
      </c>
    </row>
    <row r="4" spans="1:8" x14ac:dyDescent="0.3">
      <c r="A4" s="65" t="s">
        <v>234</v>
      </c>
      <c r="B4" s="67" t="s">
        <v>1</v>
      </c>
      <c r="C4" s="67" t="s">
        <v>38</v>
      </c>
      <c r="D4" s="67" t="s">
        <v>39</v>
      </c>
      <c r="E4" s="65">
        <v>3</v>
      </c>
      <c r="F4" s="65" t="s">
        <v>40</v>
      </c>
      <c r="G4" s="65" t="s">
        <v>35</v>
      </c>
      <c r="H4" s="65" t="s">
        <v>36</v>
      </c>
    </row>
    <row r="5" spans="1:8" s="72" customFormat="1" ht="276" x14ac:dyDescent="0.3">
      <c r="A5" s="65" t="s">
        <v>234</v>
      </c>
      <c r="B5" s="69" t="s">
        <v>69</v>
      </c>
      <c r="C5" s="41" t="s">
        <v>117</v>
      </c>
      <c r="D5" s="70" t="s">
        <v>39</v>
      </c>
      <c r="E5" s="71"/>
      <c r="F5" s="71"/>
      <c r="G5" s="71" t="s">
        <v>35</v>
      </c>
      <c r="H5" s="71" t="s">
        <v>36</v>
      </c>
    </row>
    <row r="6" spans="1:8" ht="27.6" x14ac:dyDescent="0.3">
      <c r="A6" s="65" t="s">
        <v>234</v>
      </c>
      <c r="B6" s="69" t="s">
        <v>45</v>
      </c>
      <c r="C6" s="41" t="s">
        <v>106</v>
      </c>
      <c r="D6" s="41" t="s">
        <v>39</v>
      </c>
      <c r="E6" s="36"/>
      <c r="F6" s="36"/>
      <c r="G6" s="65" t="s">
        <v>35</v>
      </c>
      <c r="H6" s="65" t="s">
        <v>36</v>
      </c>
    </row>
    <row r="7" spans="1:8" x14ac:dyDescent="0.3">
      <c r="A7" s="65" t="s">
        <v>234</v>
      </c>
      <c r="B7" s="73" t="s">
        <v>80</v>
      </c>
      <c r="C7" s="74" t="s">
        <v>70</v>
      </c>
      <c r="D7" s="74" t="s">
        <v>42</v>
      </c>
      <c r="E7" s="75"/>
      <c r="F7" s="75"/>
      <c r="G7" s="75" t="s">
        <v>35</v>
      </c>
      <c r="H7" s="75" t="s">
        <v>36</v>
      </c>
    </row>
    <row r="8" spans="1:8" s="77" customFormat="1" x14ac:dyDescent="0.3">
      <c r="A8" s="65" t="s">
        <v>234</v>
      </c>
      <c r="B8" s="76" t="s">
        <v>118</v>
      </c>
      <c r="C8" s="67" t="s">
        <v>124</v>
      </c>
      <c r="D8" s="67" t="s">
        <v>39</v>
      </c>
      <c r="E8" s="65"/>
      <c r="F8" s="65"/>
      <c r="G8" s="65" t="s">
        <v>35</v>
      </c>
      <c r="H8" s="65" t="s">
        <v>43</v>
      </c>
    </row>
    <row r="9" spans="1:8" x14ac:dyDescent="0.3">
      <c r="A9" s="65" t="s">
        <v>234</v>
      </c>
      <c r="B9" s="78" t="s">
        <v>123</v>
      </c>
      <c r="C9" s="67" t="s">
        <v>50</v>
      </c>
      <c r="D9" s="67" t="s">
        <v>42</v>
      </c>
      <c r="E9" s="65"/>
      <c r="F9" s="65"/>
      <c r="G9" s="65" t="s">
        <v>35</v>
      </c>
      <c r="H9" s="65" t="s">
        <v>43</v>
      </c>
    </row>
    <row r="10" spans="1:8" x14ac:dyDescent="0.3">
      <c r="A10" s="65" t="s">
        <v>234</v>
      </c>
      <c r="B10" s="73" t="s">
        <v>119</v>
      </c>
      <c r="C10" s="67" t="s">
        <v>71</v>
      </c>
      <c r="D10" s="67" t="s">
        <v>42</v>
      </c>
      <c r="E10" s="65"/>
      <c r="F10" s="65"/>
      <c r="G10" s="65" t="s">
        <v>35</v>
      </c>
      <c r="H10" s="65" t="s">
        <v>43</v>
      </c>
    </row>
    <row r="11" spans="1:8" x14ac:dyDescent="0.3">
      <c r="A11" s="65" t="s">
        <v>234</v>
      </c>
      <c r="B11" s="79" t="s">
        <v>2</v>
      </c>
      <c r="C11" s="80" t="s">
        <v>72</v>
      </c>
      <c r="D11" s="67" t="s">
        <v>42</v>
      </c>
      <c r="E11" s="65"/>
      <c r="F11" s="65"/>
      <c r="G11" s="65" t="s">
        <v>35</v>
      </c>
      <c r="H11" s="65" t="s">
        <v>43</v>
      </c>
    </row>
    <row r="12" spans="1:8" x14ac:dyDescent="0.3">
      <c r="A12" s="65" t="s">
        <v>234</v>
      </c>
      <c r="B12" s="81" t="s">
        <v>120</v>
      </c>
      <c r="C12" s="67" t="s">
        <v>125</v>
      </c>
      <c r="D12" s="67" t="s">
        <v>42</v>
      </c>
      <c r="E12" s="65"/>
      <c r="F12" s="65"/>
      <c r="G12" s="65" t="s">
        <v>35</v>
      </c>
      <c r="H12" s="65" t="s">
        <v>43</v>
      </c>
    </row>
    <row r="13" spans="1:8" x14ac:dyDescent="0.3">
      <c r="A13" s="65" t="s">
        <v>234</v>
      </c>
      <c r="B13" s="81" t="s">
        <v>121</v>
      </c>
      <c r="C13" s="67" t="s">
        <v>126</v>
      </c>
      <c r="D13" s="67" t="s">
        <v>42</v>
      </c>
      <c r="E13" s="65"/>
      <c r="F13" s="65"/>
      <c r="G13" s="65" t="s">
        <v>35</v>
      </c>
      <c r="H13" s="65" t="s">
        <v>43</v>
      </c>
    </row>
    <row r="14" spans="1:8" x14ac:dyDescent="0.3">
      <c r="A14" s="65" t="s">
        <v>234</v>
      </c>
      <c r="B14" s="82" t="s">
        <v>79</v>
      </c>
      <c r="C14" s="67" t="s">
        <v>127</v>
      </c>
      <c r="D14" s="67" t="s">
        <v>42</v>
      </c>
      <c r="E14" s="65"/>
      <c r="F14" s="65"/>
      <c r="G14" s="65" t="s">
        <v>35</v>
      </c>
      <c r="H14" s="65" t="s">
        <v>43</v>
      </c>
    </row>
    <row r="15" spans="1:8" ht="26.4" x14ac:dyDescent="0.3">
      <c r="A15" s="65" t="s">
        <v>234</v>
      </c>
      <c r="B15" s="81" t="s">
        <v>122</v>
      </c>
      <c r="C15" s="67" t="s">
        <v>128</v>
      </c>
      <c r="D15" s="67" t="s">
        <v>42</v>
      </c>
      <c r="E15" s="65"/>
      <c r="F15" s="65"/>
      <c r="G15" s="65" t="s">
        <v>35</v>
      </c>
      <c r="H15" s="65" t="s">
        <v>43</v>
      </c>
    </row>
    <row r="16" spans="1:8" ht="15.6" x14ac:dyDescent="0.3">
      <c r="B16" s="31"/>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5C2FB3-27CB-444C-A36C-841B115223AA}">
  <sheetPr codeName="Sheet8"/>
  <dimension ref="A1:X90"/>
  <sheetViews>
    <sheetView workbookViewId="0">
      <pane ySplit="1" topLeftCell="A70" activePane="bottomLeft" state="frozen"/>
      <selection activeCell="A11" sqref="A11:XFD11"/>
      <selection pane="bottomLeft"/>
    </sheetView>
  </sheetViews>
  <sheetFormatPr defaultRowHeight="14.4" x14ac:dyDescent="0.3"/>
  <cols>
    <col min="1" max="1" width="10.6640625" style="13" bestFit="1" customWidth="1"/>
    <col min="2" max="3" width="8.88671875" style="13" bestFit="1" customWidth="1"/>
    <col min="4" max="5" width="8.88671875" style="49" bestFit="1" customWidth="1"/>
    <col min="6" max="6" width="8.88671875" style="49" customWidth="1"/>
    <col min="7" max="7" width="11.44140625" style="90" bestFit="1" customWidth="1"/>
    <col min="8" max="8" width="11.44140625" style="91" customWidth="1"/>
    <col min="9" max="9" width="10.109375" style="91" bestFit="1" customWidth="1"/>
    <col min="10" max="10" width="9.44140625" style="115" bestFit="1" customWidth="1"/>
    <col min="11" max="11" width="12" style="99" customWidth="1"/>
    <col min="12" max="12" width="9.44140625" style="99" bestFit="1" customWidth="1"/>
    <col min="13" max="13" width="9.44140625" style="99" customWidth="1"/>
    <col min="14" max="14" width="13.109375" style="114" customWidth="1"/>
    <col min="15" max="15" width="8.88671875" style="114"/>
    <col min="16" max="17" width="8.88671875" style="112"/>
    <col min="18" max="18" width="9.5546875" style="112" bestFit="1" customWidth="1"/>
    <col min="19" max="19" width="8.88671875" style="13"/>
    <col min="20" max="20" width="9.5546875" style="113" bestFit="1" customWidth="1"/>
    <col min="21" max="21" width="8.88671875" style="113"/>
    <col min="22" max="16384" width="8.88671875" style="13"/>
  </cols>
  <sheetData>
    <row r="1" spans="1:24" ht="40.200000000000003" x14ac:dyDescent="0.3">
      <c r="A1" s="49" t="s">
        <v>3</v>
      </c>
      <c r="B1" s="49" t="s">
        <v>0</v>
      </c>
      <c r="C1" s="49" t="s">
        <v>1</v>
      </c>
      <c r="D1" s="50" t="s">
        <v>69</v>
      </c>
      <c r="E1" s="50" t="s">
        <v>45</v>
      </c>
      <c r="F1" s="84" t="s">
        <v>80</v>
      </c>
      <c r="G1" s="51" t="s">
        <v>118</v>
      </c>
      <c r="H1" s="85" t="s">
        <v>123</v>
      </c>
      <c r="I1" s="84" t="s">
        <v>119</v>
      </c>
      <c r="J1" s="86" t="s">
        <v>2</v>
      </c>
      <c r="K1" s="87" t="s">
        <v>120</v>
      </c>
      <c r="L1" s="87" t="s">
        <v>121</v>
      </c>
      <c r="M1" s="88" t="s">
        <v>79</v>
      </c>
      <c r="N1" s="89" t="s">
        <v>122</v>
      </c>
      <c r="O1" s="92"/>
      <c r="P1" s="93"/>
      <c r="Q1" s="93"/>
      <c r="R1" s="93"/>
      <c r="S1" s="93"/>
      <c r="T1" s="55"/>
      <c r="U1" s="52"/>
      <c r="V1" s="52"/>
      <c r="W1" s="52"/>
      <c r="X1" s="52"/>
    </row>
    <row r="2" spans="1:24" x14ac:dyDescent="0.3">
      <c r="A2" s="54">
        <f>DATE(B2,1,C2)</f>
        <v>43269</v>
      </c>
      <c r="B2" s="55">
        <v>2018</v>
      </c>
      <c r="C2" s="55">
        <v>169</v>
      </c>
      <c r="D2" s="56">
        <v>2</v>
      </c>
      <c r="E2" s="56">
        <v>1</v>
      </c>
      <c r="F2" s="13">
        <v>1.3935456000000002</v>
      </c>
      <c r="G2" s="57">
        <v>13</v>
      </c>
      <c r="H2" s="94" t="e">
        <v>#N/A</v>
      </c>
      <c r="I2" s="95">
        <v>9526.25</v>
      </c>
      <c r="J2" s="96">
        <f t="shared" ref="J2:J33" si="0">I2/(F2*10000)</f>
        <v>0.68359801071453985</v>
      </c>
      <c r="K2" s="97">
        <v>43.1</v>
      </c>
      <c r="L2" s="97">
        <v>17</v>
      </c>
      <c r="M2" s="98" t="e">
        <v>#N/A</v>
      </c>
      <c r="N2" s="99">
        <f t="shared" ref="N2:N33" si="1">SUMIF(K2:M2,"&lt;&gt;#N/A")/F2</f>
        <v>43.127401069616951</v>
      </c>
      <c r="O2" s="100"/>
      <c r="P2" s="101"/>
      <c r="Q2" s="95"/>
      <c r="R2" s="57"/>
      <c r="S2" s="102"/>
      <c r="T2" s="102"/>
      <c r="U2" s="13"/>
    </row>
    <row r="3" spans="1:24" x14ac:dyDescent="0.3">
      <c r="A3" s="54">
        <f t="shared" ref="A3:A22" si="2">DATE(B3,1,C3)</f>
        <v>43269</v>
      </c>
      <c r="B3" s="55">
        <v>2018</v>
      </c>
      <c r="C3" s="55">
        <v>169</v>
      </c>
      <c r="D3" s="56">
        <v>2</v>
      </c>
      <c r="E3" s="56">
        <v>2</v>
      </c>
      <c r="F3" s="13">
        <v>1.3935456000000002</v>
      </c>
      <c r="G3" s="57">
        <v>14</v>
      </c>
      <c r="H3" s="57" t="e">
        <v>#N/A</v>
      </c>
      <c r="I3" s="95">
        <v>10817.36</v>
      </c>
      <c r="J3" s="96">
        <f t="shared" si="0"/>
        <v>0.77624729323532715</v>
      </c>
      <c r="K3" s="103">
        <v>46.3</v>
      </c>
      <c r="L3" s="103">
        <v>19.2</v>
      </c>
      <c r="M3" s="95" t="e">
        <v>#N/A</v>
      </c>
      <c r="N3" s="99">
        <f t="shared" si="1"/>
        <v>47.00240881963245</v>
      </c>
      <c r="O3" s="104"/>
      <c r="P3" s="101"/>
      <c r="Q3" s="95"/>
      <c r="R3" s="57"/>
      <c r="S3" s="102"/>
      <c r="T3" s="102"/>
      <c r="U3" s="13"/>
    </row>
    <row r="4" spans="1:24" x14ac:dyDescent="0.3">
      <c r="A4" s="54">
        <f t="shared" si="2"/>
        <v>43269</v>
      </c>
      <c r="B4" s="55">
        <v>2018</v>
      </c>
      <c r="C4" s="55">
        <v>169</v>
      </c>
      <c r="D4" s="56">
        <v>3</v>
      </c>
      <c r="E4" s="56">
        <v>1</v>
      </c>
      <c r="F4" s="13">
        <v>1.3935456000000002</v>
      </c>
      <c r="G4" s="57">
        <v>12</v>
      </c>
      <c r="H4" s="57" t="e">
        <v>#N/A</v>
      </c>
      <c r="I4" s="95">
        <v>6614.87</v>
      </c>
      <c r="J4" s="96">
        <f t="shared" si="0"/>
        <v>0.47467912065453755</v>
      </c>
      <c r="K4" s="103">
        <v>29.4</v>
      </c>
      <c r="L4" s="103">
        <v>11</v>
      </c>
      <c r="M4" s="95" t="e">
        <v>#N/A</v>
      </c>
      <c r="N4" s="99">
        <f t="shared" si="1"/>
        <v>28.99079872233818</v>
      </c>
      <c r="O4" s="104"/>
      <c r="P4" s="101"/>
      <c r="Q4" s="95"/>
      <c r="R4" s="57"/>
      <c r="S4" s="102"/>
      <c r="T4" s="102"/>
      <c r="U4" s="13"/>
    </row>
    <row r="5" spans="1:24" x14ac:dyDescent="0.3">
      <c r="A5" s="54">
        <f t="shared" si="2"/>
        <v>43269</v>
      </c>
      <c r="B5" s="55">
        <v>2018</v>
      </c>
      <c r="C5" s="55">
        <v>169</v>
      </c>
      <c r="D5" s="56">
        <v>3</v>
      </c>
      <c r="E5" s="56">
        <v>2</v>
      </c>
      <c r="F5" s="13">
        <v>1.3935456000000002</v>
      </c>
      <c r="G5" s="57">
        <v>16</v>
      </c>
      <c r="H5" s="57" t="e">
        <v>#N/A</v>
      </c>
      <c r="I5" s="95">
        <v>14060.94</v>
      </c>
      <c r="J5" s="96">
        <f t="shared" si="0"/>
        <v>1.0090046568982025</v>
      </c>
      <c r="K5" s="103">
        <v>64.900000000000006</v>
      </c>
      <c r="L5" s="103">
        <v>27.9</v>
      </c>
      <c r="M5" s="95" t="e">
        <v>#N/A</v>
      </c>
      <c r="N5" s="99">
        <f t="shared" si="1"/>
        <v>66.592725778044155</v>
      </c>
      <c r="O5" s="104"/>
      <c r="P5" s="101"/>
      <c r="Q5" s="95"/>
      <c r="R5" s="57"/>
      <c r="S5" s="102"/>
      <c r="T5" s="102"/>
      <c r="U5" s="13"/>
    </row>
    <row r="6" spans="1:24" x14ac:dyDescent="0.3">
      <c r="A6" s="54">
        <f t="shared" si="2"/>
        <v>43269</v>
      </c>
      <c r="B6" s="55">
        <v>2018</v>
      </c>
      <c r="C6" s="55">
        <v>169</v>
      </c>
      <c r="D6" s="56">
        <v>4</v>
      </c>
      <c r="E6" s="56">
        <v>1</v>
      </c>
      <c r="F6" s="13">
        <v>1.3935456000000002</v>
      </c>
      <c r="G6" s="57">
        <v>14</v>
      </c>
      <c r="H6" s="57" t="e">
        <v>#N/A</v>
      </c>
      <c r="I6" s="95">
        <v>9469.57</v>
      </c>
      <c r="J6" s="96">
        <f t="shared" si="0"/>
        <v>0.67953068776507908</v>
      </c>
      <c r="K6" s="103">
        <v>45.7</v>
      </c>
      <c r="L6" s="103">
        <v>16.3</v>
      </c>
      <c r="M6" s="95" t="e">
        <v>#N/A</v>
      </c>
      <c r="N6" s="99">
        <f t="shared" si="1"/>
        <v>44.490829722400179</v>
      </c>
      <c r="O6" s="104"/>
      <c r="P6" s="101"/>
      <c r="Q6" s="95"/>
      <c r="R6" s="57"/>
      <c r="S6" s="102"/>
      <c r="T6" s="102"/>
      <c r="U6" s="13"/>
    </row>
    <row r="7" spans="1:24" x14ac:dyDescent="0.3">
      <c r="A7" s="54">
        <f t="shared" si="2"/>
        <v>43269</v>
      </c>
      <c r="B7" s="55">
        <v>2018</v>
      </c>
      <c r="C7" s="55">
        <v>169</v>
      </c>
      <c r="D7" s="56">
        <v>4</v>
      </c>
      <c r="E7" s="56">
        <v>2</v>
      </c>
      <c r="F7" s="13">
        <v>1.3935456000000002</v>
      </c>
      <c r="G7" s="57">
        <v>14</v>
      </c>
      <c r="H7" s="57" t="e">
        <v>#N/A</v>
      </c>
      <c r="I7" s="95">
        <v>6725.98</v>
      </c>
      <c r="J7" s="96">
        <f t="shared" si="0"/>
        <v>0.48265230789720831</v>
      </c>
      <c r="K7" s="103">
        <v>29.4</v>
      </c>
      <c r="L7" s="103">
        <v>13.5</v>
      </c>
      <c r="M7" s="95" t="e">
        <v>#N/A</v>
      </c>
      <c r="N7" s="99">
        <f t="shared" si="1"/>
        <v>30.784783791789803</v>
      </c>
      <c r="O7" s="104"/>
      <c r="P7" s="105"/>
      <c r="Q7" s="105"/>
      <c r="R7" s="106"/>
      <c r="S7" s="107"/>
      <c r="T7" s="102"/>
      <c r="U7" s="13"/>
    </row>
    <row r="8" spans="1:24" x14ac:dyDescent="0.3">
      <c r="A8" s="54">
        <f t="shared" si="2"/>
        <v>43269</v>
      </c>
      <c r="B8" s="55">
        <v>2018</v>
      </c>
      <c r="C8" s="55">
        <v>169</v>
      </c>
      <c r="D8" s="56">
        <v>7</v>
      </c>
      <c r="E8" s="56">
        <v>1</v>
      </c>
      <c r="F8" s="13">
        <v>1.3935456000000002</v>
      </c>
      <c r="G8" s="57">
        <v>14</v>
      </c>
      <c r="H8" s="57" t="e">
        <v>#N/A</v>
      </c>
      <c r="I8" s="95">
        <v>11867.21</v>
      </c>
      <c r="J8" s="96">
        <f t="shared" si="0"/>
        <v>0.85158390224187841</v>
      </c>
      <c r="K8" s="103">
        <v>54.2</v>
      </c>
      <c r="L8" s="103">
        <v>22.5</v>
      </c>
      <c r="M8" s="95" t="e">
        <v>#N/A</v>
      </c>
      <c r="N8" s="99">
        <f t="shared" si="1"/>
        <v>55.039461930775708</v>
      </c>
      <c r="O8" s="104"/>
      <c r="P8" s="108"/>
      <c r="Q8" s="101"/>
      <c r="R8" s="109"/>
      <c r="S8" s="110"/>
      <c r="T8" s="102"/>
      <c r="U8" s="13"/>
    </row>
    <row r="9" spans="1:24" x14ac:dyDescent="0.3">
      <c r="A9" s="54">
        <f t="shared" si="2"/>
        <v>43269</v>
      </c>
      <c r="B9" s="55">
        <v>2018</v>
      </c>
      <c r="C9" s="55">
        <v>169</v>
      </c>
      <c r="D9" s="56">
        <v>7</v>
      </c>
      <c r="E9" s="56">
        <v>2</v>
      </c>
      <c r="F9" s="13">
        <v>1.3935456000000002</v>
      </c>
      <c r="G9" s="57">
        <v>13</v>
      </c>
      <c r="H9" s="57" t="e">
        <v>#N/A</v>
      </c>
      <c r="I9" s="95">
        <v>9609.7800000000007</v>
      </c>
      <c r="J9" s="96">
        <f t="shared" si="0"/>
        <v>0.68959207362859165</v>
      </c>
      <c r="K9" s="103">
        <v>43.8</v>
      </c>
      <c r="L9" s="103">
        <v>16.100000000000001</v>
      </c>
      <c r="M9" s="95" t="e">
        <v>#N/A</v>
      </c>
      <c r="N9" s="99">
        <f t="shared" si="1"/>
        <v>42.983882264060817</v>
      </c>
      <c r="O9" s="104"/>
      <c r="P9" s="108"/>
      <c r="Q9" s="108"/>
      <c r="R9" s="55"/>
      <c r="S9" s="111"/>
      <c r="T9" s="111"/>
      <c r="U9" s="13"/>
    </row>
    <row r="10" spans="1:24" x14ac:dyDescent="0.3">
      <c r="A10" s="54">
        <f t="shared" si="2"/>
        <v>43269</v>
      </c>
      <c r="B10" s="55">
        <v>2018</v>
      </c>
      <c r="C10" s="55">
        <v>169</v>
      </c>
      <c r="D10" s="56">
        <v>8</v>
      </c>
      <c r="E10" s="56">
        <v>1</v>
      </c>
      <c r="F10" s="13">
        <v>1.3935456000000002</v>
      </c>
      <c r="G10" s="57">
        <v>14</v>
      </c>
      <c r="H10" s="57" t="e">
        <v>#N/A</v>
      </c>
      <c r="I10" s="95">
        <v>8656.2999999999993</v>
      </c>
      <c r="J10" s="96">
        <f t="shared" si="0"/>
        <v>0.62117091826776227</v>
      </c>
      <c r="K10" s="103">
        <v>41.3</v>
      </c>
      <c r="L10" s="103">
        <v>17.3</v>
      </c>
      <c r="M10" s="95" t="e">
        <v>#N/A</v>
      </c>
      <c r="N10" s="99">
        <f t="shared" si="1"/>
        <v>42.051010027945971</v>
      </c>
      <c r="O10" s="104"/>
      <c r="P10" s="108"/>
      <c r="Q10" s="108"/>
      <c r="R10" s="55"/>
      <c r="S10" s="111"/>
      <c r="T10" s="111"/>
      <c r="U10" s="13"/>
    </row>
    <row r="11" spans="1:24" x14ac:dyDescent="0.3">
      <c r="A11" s="54">
        <f t="shared" si="2"/>
        <v>43269</v>
      </c>
      <c r="B11" s="55">
        <v>2018</v>
      </c>
      <c r="C11" s="55">
        <v>169</v>
      </c>
      <c r="D11" s="56">
        <v>8</v>
      </c>
      <c r="E11" s="56">
        <v>2</v>
      </c>
      <c r="F11" s="13">
        <v>1.3935456000000002</v>
      </c>
      <c r="G11" s="57">
        <v>14</v>
      </c>
      <c r="H11" s="57" t="e">
        <v>#N/A</v>
      </c>
      <c r="I11" s="95">
        <v>9051.26</v>
      </c>
      <c r="J11" s="96">
        <f t="shared" si="0"/>
        <v>0.64951301198898681</v>
      </c>
      <c r="K11" s="103">
        <v>39.1</v>
      </c>
      <c r="L11" s="103">
        <v>18.100000000000001</v>
      </c>
      <c r="M11" s="95" t="e">
        <v>#N/A</v>
      </c>
      <c r="N11" s="99">
        <f t="shared" si="1"/>
        <v>41.046378389053075</v>
      </c>
      <c r="O11" s="104"/>
      <c r="P11" s="108"/>
      <c r="Q11" s="108"/>
      <c r="R11" s="55"/>
      <c r="S11" s="111"/>
      <c r="T11" s="111"/>
      <c r="U11" s="13"/>
    </row>
    <row r="12" spans="1:24" x14ac:dyDescent="0.3">
      <c r="A12" s="54">
        <f t="shared" si="2"/>
        <v>43269</v>
      </c>
      <c r="B12" s="55">
        <v>2018</v>
      </c>
      <c r="C12" s="55">
        <v>169</v>
      </c>
      <c r="D12" s="56">
        <v>9</v>
      </c>
      <c r="E12" s="56">
        <v>1</v>
      </c>
      <c r="F12" s="13">
        <v>1.3935456000000002</v>
      </c>
      <c r="G12" s="57">
        <v>14</v>
      </c>
      <c r="H12" s="57" t="e">
        <v>#N/A</v>
      </c>
      <c r="I12" s="95">
        <v>6404.19</v>
      </c>
      <c r="J12" s="96">
        <f t="shared" si="0"/>
        <v>0.4595608496772548</v>
      </c>
      <c r="K12" s="103">
        <v>27.4</v>
      </c>
      <c r="L12" s="103">
        <v>10.8</v>
      </c>
      <c r="M12" s="95" t="e">
        <v>#N/A</v>
      </c>
      <c r="N12" s="99">
        <f t="shared" si="1"/>
        <v>27.412091861220759</v>
      </c>
      <c r="O12" s="104"/>
      <c r="P12" s="108"/>
      <c r="Q12" s="108"/>
      <c r="R12" s="55"/>
      <c r="S12" s="111"/>
      <c r="T12" s="111"/>
      <c r="U12" s="13"/>
    </row>
    <row r="13" spans="1:24" x14ac:dyDescent="0.3">
      <c r="A13" s="54">
        <f t="shared" si="2"/>
        <v>43269</v>
      </c>
      <c r="B13" s="55">
        <v>2018</v>
      </c>
      <c r="C13" s="55">
        <v>169</v>
      </c>
      <c r="D13" s="56">
        <v>9</v>
      </c>
      <c r="E13" s="56">
        <v>2</v>
      </c>
      <c r="F13" s="13">
        <v>1.3935456000000002</v>
      </c>
      <c r="G13" s="57">
        <v>13</v>
      </c>
      <c r="H13" s="57" t="e">
        <v>#N/A</v>
      </c>
      <c r="I13" s="95">
        <v>7939.04</v>
      </c>
      <c r="J13" s="96">
        <f t="shared" si="0"/>
        <v>0.56970076903116762</v>
      </c>
      <c r="K13" s="103">
        <v>36.1</v>
      </c>
      <c r="L13" s="103">
        <v>13.2</v>
      </c>
      <c r="M13" s="95" t="e">
        <v>#N/A</v>
      </c>
      <c r="N13" s="99">
        <f t="shared" si="1"/>
        <v>35.377385569585947</v>
      </c>
      <c r="O13" s="104"/>
      <c r="P13" s="108"/>
      <c r="Q13" s="108"/>
      <c r="R13" s="55"/>
      <c r="S13" s="111"/>
      <c r="T13" s="111"/>
      <c r="U13" s="13"/>
    </row>
    <row r="14" spans="1:24" x14ac:dyDescent="0.3">
      <c r="A14" s="54">
        <f t="shared" si="2"/>
        <v>43283</v>
      </c>
      <c r="B14" s="55">
        <v>2018</v>
      </c>
      <c r="C14" s="55">
        <v>183</v>
      </c>
      <c r="D14" s="56">
        <v>2</v>
      </c>
      <c r="E14" s="56">
        <v>1</v>
      </c>
      <c r="F14" s="13">
        <v>1.3935456000000002</v>
      </c>
      <c r="G14" s="57">
        <v>11</v>
      </c>
      <c r="H14" s="57" t="e">
        <v>#N/A</v>
      </c>
      <c r="I14" s="95">
        <v>25680.26</v>
      </c>
      <c r="J14" s="96">
        <f t="shared" si="0"/>
        <v>1.8428001207854263</v>
      </c>
      <c r="K14" s="103">
        <v>122.5</v>
      </c>
      <c r="L14" s="103">
        <v>62.1</v>
      </c>
      <c r="M14" s="95" t="e">
        <v>#N/A</v>
      </c>
      <c r="N14" s="99">
        <f t="shared" si="1"/>
        <v>132.46785752830763</v>
      </c>
      <c r="O14" s="104"/>
      <c r="P14" s="108"/>
      <c r="Q14" s="108"/>
      <c r="R14" s="55"/>
      <c r="S14" s="111"/>
      <c r="T14" s="111"/>
      <c r="U14" s="13"/>
    </row>
    <row r="15" spans="1:24" x14ac:dyDescent="0.3">
      <c r="A15" s="54">
        <f t="shared" si="2"/>
        <v>43283</v>
      </c>
      <c r="B15" s="55">
        <v>2018</v>
      </c>
      <c r="C15" s="55">
        <v>183</v>
      </c>
      <c r="D15" s="56">
        <v>2</v>
      </c>
      <c r="E15" s="56">
        <v>2</v>
      </c>
      <c r="F15" s="13">
        <v>1.3935456000000002</v>
      </c>
      <c r="G15" s="57">
        <v>14</v>
      </c>
      <c r="H15" s="57" t="e">
        <v>#N/A</v>
      </c>
      <c r="I15" s="95">
        <v>47092.52</v>
      </c>
      <c r="J15" s="96">
        <f t="shared" si="0"/>
        <v>3.3793311105140722</v>
      </c>
      <c r="K15" s="103">
        <v>223.83</v>
      </c>
      <c r="L15" s="103">
        <v>135.84</v>
      </c>
      <c r="M15" s="95" t="e">
        <v>#N/A</v>
      </c>
      <c r="N15" s="99">
        <f t="shared" si="1"/>
        <v>258.09704397186573</v>
      </c>
      <c r="O15" s="104"/>
      <c r="P15" s="108"/>
      <c r="Q15" s="108"/>
      <c r="R15" s="55"/>
      <c r="S15" s="111"/>
      <c r="T15" s="111"/>
      <c r="U15" s="13"/>
    </row>
    <row r="16" spans="1:24" x14ac:dyDescent="0.3">
      <c r="A16" s="54">
        <f t="shared" si="2"/>
        <v>43283</v>
      </c>
      <c r="B16" s="55">
        <v>2018</v>
      </c>
      <c r="C16" s="55">
        <v>183</v>
      </c>
      <c r="D16" s="56">
        <v>3</v>
      </c>
      <c r="E16" s="56">
        <v>1</v>
      </c>
      <c r="F16" s="13">
        <v>1.3935456000000002</v>
      </c>
      <c r="G16" s="57">
        <v>12</v>
      </c>
      <c r="H16" s="57" t="e">
        <v>#N/A</v>
      </c>
      <c r="I16" s="95">
        <v>44284.58</v>
      </c>
      <c r="J16" s="96">
        <f t="shared" si="0"/>
        <v>3.1778350130774333</v>
      </c>
      <c r="K16" s="103">
        <v>225.11</v>
      </c>
      <c r="L16" s="103">
        <v>131.66999999999999</v>
      </c>
      <c r="M16" s="95" t="e">
        <v>#N/A</v>
      </c>
      <c r="N16" s="99">
        <f t="shared" si="1"/>
        <v>256.02319723157962</v>
      </c>
      <c r="O16" s="104"/>
      <c r="P16" s="108"/>
      <c r="Q16" s="108"/>
      <c r="R16" s="55"/>
      <c r="S16" s="111"/>
      <c r="T16" s="111"/>
      <c r="U16" s="13"/>
    </row>
    <row r="17" spans="1:22" x14ac:dyDescent="0.3">
      <c r="A17" s="54">
        <f t="shared" si="2"/>
        <v>43283</v>
      </c>
      <c r="B17" s="55">
        <v>2018</v>
      </c>
      <c r="C17" s="55">
        <v>183</v>
      </c>
      <c r="D17" s="56">
        <v>3</v>
      </c>
      <c r="E17" s="56">
        <v>2</v>
      </c>
      <c r="F17" s="13">
        <v>1.3935456000000002</v>
      </c>
      <c r="G17" s="57">
        <v>12</v>
      </c>
      <c r="H17" s="57" t="e">
        <v>#N/A</v>
      </c>
      <c r="I17" s="95">
        <v>40697.980000000003</v>
      </c>
      <c r="J17" s="96">
        <f t="shared" si="0"/>
        <v>2.920462739073626</v>
      </c>
      <c r="K17" s="103">
        <v>182.63</v>
      </c>
      <c r="L17" s="103">
        <v>93.32</v>
      </c>
      <c r="M17" s="95" t="e">
        <v>#N/A</v>
      </c>
      <c r="N17" s="99">
        <f t="shared" si="1"/>
        <v>198.02007196606982</v>
      </c>
      <c r="O17" s="104"/>
      <c r="P17" s="108"/>
      <c r="Q17" s="108"/>
      <c r="R17" s="108"/>
      <c r="S17" s="108"/>
      <c r="T17" s="55"/>
      <c r="U17" s="111"/>
      <c r="V17" s="111"/>
    </row>
    <row r="18" spans="1:22" x14ac:dyDescent="0.3">
      <c r="A18" s="54">
        <f t="shared" si="2"/>
        <v>43283</v>
      </c>
      <c r="B18" s="55">
        <v>2018</v>
      </c>
      <c r="C18" s="55">
        <v>183</v>
      </c>
      <c r="D18" s="56">
        <v>4</v>
      </c>
      <c r="E18" s="56">
        <v>1</v>
      </c>
      <c r="F18" s="13">
        <v>1.3935456000000002</v>
      </c>
      <c r="G18" s="57">
        <v>10</v>
      </c>
      <c r="H18" s="57" t="e">
        <v>#N/A</v>
      </c>
      <c r="I18" s="95">
        <v>27658.81</v>
      </c>
      <c r="J18" s="96">
        <f t="shared" si="0"/>
        <v>1.9847796871519667</v>
      </c>
      <c r="K18" s="103">
        <v>132.30000000000001</v>
      </c>
      <c r="L18" s="103">
        <v>60.4</v>
      </c>
      <c r="M18" s="95" t="e">
        <v>#N/A</v>
      </c>
      <c r="N18" s="99">
        <f t="shared" si="1"/>
        <v>138.28036915333089</v>
      </c>
      <c r="O18" s="104"/>
      <c r="P18" s="108"/>
      <c r="Q18" s="108"/>
      <c r="R18" s="108"/>
      <c r="S18" s="108"/>
      <c r="T18" s="55"/>
      <c r="U18" s="111"/>
      <c r="V18" s="111"/>
    </row>
    <row r="19" spans="1:22" x14ac:dyDescent="0.3">
      <c r="A19" s="54">
        <f t="shared" si="2"/>
        <v>43283</v>
      </c>
      <c r="B19" s="55">
        <v>2018</v>
      </c>
      <c r="C19" s="55">
        <v>183</v>
      </c>
      <c r="D19" s="56">
        <v>4</v>
      </c>
      <c r="E19" s="56">
        <v>2</v>
      </c>
      <c r="F19" s="13">
        <v>1.3935456000000002</v>
      </c>
      <c r="G19" s="57">
        <v>13</v>
      </c>
      <c r="H19" s="57" t="e">
        <v>#N/A</v>
      </c>
      <c r="I19" s="95">
        <v>50249.599999999999</v>
      </c>
      <c r="J19" s="96">
        <f t="shared" si="0"/>
        <v>3.6058812858366451</v>
      </c>
      <c r="K19" s="103">
        <v>237.66</v>
      </c>
      <c r="L19" s="103">
        <v>141.85</v>
      </c>
      <c r="M19" s="95" t="e">
        <v>#N/A</v>
      </c>
      <c r="N19" s="99">
        <f t="shared" si="1"/>
        <v>272.33410948303373</v>
      </c>
      <c r="O19" s="104"/>
      <c r="P19" s="108"/>
      <c r="Q19" s="108"/>
      <c r="R19" s="108"/>
      <c r="S19" s="108"/>
      <c r="T19" s="55"/>
      <c r="U19" s="111"/>
      <c r="V19" s="111"/>
    </row>
    <row r="20" spans="1:22" x14ac:dyDescent="0.3">
      <c r="A20" s="54">
        <f t="shared" si="2"/>
        <v>43283</v>
      </c>
      <c r="B20" s="55">
        <v>2018</v>
      </c>
      <c r="C20" s="55">
        <v>183</v>
      </c>
      <c r="D20" s="56">
        <v>7</v>
      </c>
      <c r="E20" s="56">
        <v>1</v>
      </c>
      <c r="F20" s="13">
        <v>1.3935456000000002</v>
      </c>
      <c r="G20" s="57">
        <v>14</v>
      </c>
      <c r="H20" s="57" t="e">
        <v>#N/A</v>
      </c>
      <c r="I20" s="95">
        <v>48034.85</v>
      </c>
      <c r="J20" s="96">
        <f t="shared" si="0"/>
        <v>3.4469521485339261</v>
      </c>
      <c r="K20" s="103">
        <v>237.94</v>
      </c>
      <c r="L20" s="103">
        <v>127.18</v>
      </c>
      <c r="M20" s="95" t="e">
        <v>#N/A</v>
      </c>
      <c r="N20" s="99">
        <f t="shared" si="1"/>
        <v>262.00793142327024</v>
      </c>
      <c r="O20" s="104"/>
      <c r="P20" s="108"/>
      <c r="Q20" s="108"/>
      <c r="R20" s="108"/>
      <c r="S20" s="108"/>
      <c r="T20" s="55"/>
      <c r="U20" s="111"/>
      <c r="V20" s="111"/>
    </row>
    <row r="21" spans="1:22" x14ac:dyDescent="0.3">
      <c r="A21" s="54">
        <f t="shared" si="2"/>
        <v>43283</v>
      </c>
      <c r="B21" s="55">
        <v>2018</v>
      </c>
      <c r="C21" s="55">
        <v>183</v>
      </c>
      <c r="D21" s="56">
        <v>7</v>
      </c>
      <c r="E21" s="56">
        <v>2</v>
      </c>
      <c r="F21" s="13">
        <v>1.3935456000000002</v>
      </c>
      <c r="G21" s="57">
        <v>10</v>
      </c>
      <c r="H21" s="57" t="e">
        <v>#N/A</v>
      </c>
      <c r="I21" s="95">
        <v>51530.79</v>
      </c>
      <c r="J21" s="96">
        <f t="shared" si="0"/>
        <v>3.697818715081874</v>
      </c>
      <c r="K21" s="103">
        <v>255.81</v>
      </c>
      <c r="L21" s="103">
        <v>168.17</v>
      </c>
      <c r="M21" s="95" t="e">
        <v>#N/A</v>
      </c>
      <c r="N21" s="99">
        <f t="shared" si="1"/>
        <v>304.24551589843918</v>
      </c>
      <c r="O21" s="104"/>
      <c r="P21" s="108"/>
      <c r="Q21" s="108"/>
      <c r="R21" s="108"/>
      <c r="S21" s="108"/>
      <c r="T21" s="55"/>
      <c r="U21" s="111"/>
      <c r="V21" s="111"/>
    </row>
    <row r="22" spans="1:22" x14ac:dyDescent="0.3">
      <c r="A22" s="54">
        <f t="shared" si="2"/>
        <v>43283</v>
      </c>
      <c r="B22" s="55">
        <v>2018</v>
      </c>
      <c r="C22" s="55">
        <v>183</v>
      </c>
      <c r="D22" s="56">
        <v>8</v>
      </c>
      <c r="E22" s="56">
        <v>1</v>
      </c>
      <c r="F22" s="13">
        <v>1.3935456000000002</v>
      </c>
      <c r="G22" s="57">
        <v>12</v>
      </c>
      <c r="H22" s="57" t="e">
        <v>#N/A</v>
      </c>
      <c r="I22" s="95">
        <v>35219.54</v>
      </c>
      <c r="J22" s="96">
        <f t="shared" si="0"/>
        <v>2.5273331565181647</v>
      </c>
      <c r="K22" s="103">
        <v>179.83</v>
      </c>
      <c r="L22" s="103">
        <v>88.25</v>
      </c>
      <c r="M22" s="95" t="e">
        <v>#N/A</v>
      </c>
      <c r="N22" s="99">
        <f t="shared" si="1"/>
        <v>192.37260696743616</v>
      </c>
      <c r="O22" s="104"/>
      <c r="P22" s="108"/>
      <c r="Q22" s="108"/>
      <c r="R22" s="108"/>
      <c r="S22" s="108"/>
      <c r="T22" s="55"/>
      <c r="U22" s="111"/>
      <c r="V22" s="111"/>
    </row>
    <row r="23" spans="1:22" x14ac:dyDescent="0.3">
      <c r="A23" s="54">
        <f t="shared" ref="A23:A31" si="3">DATE(B23,1,C20)</f>
        <v>43283</v>
      </c>
      <c r="B23" s="55">
        <v>2018</v>
      </c>
      <c r="C23" s="55">
        <v>183</v>
      </c>
      <c r="D23" s="56">
        <v>8</v>
      </c>
      <c r="E23" s="56">
        <v>2</v>
      </c>
      <c r="F23" s="13">
        <v>1.3935456000000002</v>
      </c>
      <c r="G23" s="57">
        <v>11</v>
      </c>
      <c r="H23" s="57" t="e">
        <v>#N/A</v>
      </c>
      <c r="I23" s="95">
        <v>36971.370000000003</v>
      </c>
      <c r="J23" s="96">
        <f t="shared" si="0"/>
        <v>2.653043431086862</v>
      </c>
      <c r="K23" s="103">
        <v>148.19999999999999</v>
      </c>
      <c r="L23" s="103">
        <v>78.099999999999994</v>
      </c>
      <c r="M23" s="95" t="e">
        <v>#N/A</v>
      </c>
      <c r="N23" s="99">
        <f t="shared" si="1"/>
        <v>162.39152848676065</v>
      </c>
      <c r="O23" s="104"/>
      <c r="P23" s="108"/>
      <c r="Q23" s="108"/>
      <c r="R23" s="108"/>
      <c r="S23" s="108"/>
      <c r="T23" s="55"/>
      <c r="U23" s="111"/>
      <c r="V23" s="111"/>
    </row>
    <row r="24" spans="1:22" x14ac:dyDescent="0.3">
      <c r="A24" s="54">
        <f t="shared" si="3"/>
        <v>43283</v>
      </c>
      <c r="B24" s="55">
        <v>2018</v>
      </c>
      <c r="C24" s="55">
        <v>183</v>
      </c>
      <c r="D24" s="56">
        <v>9</v>
      </c>
      <c r="E24" s="56">
        <v>1</v>
      </c>
      <c r="F24" s="13">
        <v>1.3935456000000002</v>
      </c>
      <c r="G24" s="57">
        <v>12</v>
      </c>
      <c r="H24" s="57" t="e">
        <v>#N/A</v>
      </c>
      <c r="I24" s="95">
        <v>35265.5</v>
      </c>
      <c r="J24" s="96">
        <f t="shared" si="0"/>
        <v>2.5306312186698445</v>
      </c>
      <c r="K24" s="103">
        <v>177.1</v>
      </c>
      <c r="L24" s="103">
        <v>98.02</v>
      </c>
      <c r="M24" s="95" t="e">
        <v>#N/A</v>
      </c>
      <c r="N24" s="99">
        <f t="shared" si="1"/>
        <v>197.42446892301189</v>
      </c>
      <c r="O24" s="104"/>
      <c r="P24" s="108"/>
      <c r="Q24" s="108"/>
      <c r="R24" s="108"/>
      <c r="S24" s="108"/>
      <c r="T24" s="55"/>
      <c r="U24" s="111"/>
      <c r="V24" s="111"/>
    </row>
    <row r="25" spans="1:22" x14ac:dyDescent="0.3">
      <c r="A25" s="54">
        <f t="shared" si="3"/>
        <v>43283</v>
      </c>
      <c r="B25" s="55">
        <v>2018</v>
      </c>
      <c r="C25" s="55">
        <v>183</v>
      </c>
      <c r="D25" s="56">
        <v>9</v>
      </c>
      <c r="E25" s="56">
        <v>2</v>
      </c>
      <c r="F25" s="13">
        <v>1.3935456000000002</v>
      </c>
      <c r="G25" s="57">
        <v>13</v>
      </c>
      <c r="H25" s="57" t="e">
        <v>#N/A</v>
      </c>
      <c r="I25" s="95">
        <v>37342.07</v>
      </c>
      <c r="J25" s="96">
        <f t="shared" si="0"/>
        <v>2.6796446416966906</v>
      </c>
      <c r="K25" s="103">
        <v>187.53</v>
      </c>
      <c r="L25" s="103">
        <v>96.05</v>
      </c>
      <c r="M25" s="95" t="e">
        <v>#N/A</v>
      </c>
      <c r="N25" s="99">
        <f t="shared" si="1"/>
        <v>203.49531439803616</v>
      </c>
      <c r="O25" s="104"/>
      <c r="P25" s="108"/>
      <c r="Q25" s="108"/>
      <c r="R25" s="108"/>
      <c r="S25" s="108"/>
      <c r="T25" s="55"/>
      <c r="U25" s="111"/>
      <c r="V25" s="111"/>
    </row>
    <row r="26" spans="1:22" x14ac:dyDescent="0.3">
      <c r="A26" s="54">
        <f t="shared" si="3"/>
        <v>43283</v>
      </c>
      <c r="B26" s="55">
        <v>2018</v>
      </c>
      <c r="C26" s="55">
        <v>183</v>
      </c>
      <c r="D26" s="56">
        <v>2</v>
      </c>
      <c r="E26" s="56">
        <v>1</v>
      </c>
      <c r="F26" s="13">
        <v>1.3935456000000002</v>
      </c>
      <c r="G26" s="57">
        <v>12</v>
      </c>
      <c r="H26" s="57">
        <v>11</v>
      </c>
      <c r="I26" s="95">
        <v>71391.58</v>
      </c>
      <c r="J26" s="96">
        <f t="shared" si="0"/>
        <v>5.1230171441824357</v>
      </c>
      <c r="K26" s="103">
        <v>413.7</v>
      </c>
      <c r="L26" s="103">
        <v>652.26</v>
      </c>
      <c r="M26" s="95">
        <v>35.5</v>
      </c>
      <c r="N26" s="99">
        <f t="shared" si="1"/>
        <v>790.40111783927262</v>
      </c>
      <c r="O26" s="104"/>
      <c r="P26" s="108"/>
      <c r="Q26" s="108"/>
      <c r="R26" s="108"/>
      <c r="S26" s="108"/>
      <c r="T26" s="55"/>
      <c r="U26" s="111"/>
      <c r="V26" s="111"/>
    </row>
    <row r="27" spans="1:22" x14ac:dyDescent="0.3">
      <c r="A27" s="54">
        <f t="shared" si="3"/>
        <v>43283</v>
      </c>
      <c r="B27" s="55">
        <v>2018</v>
      </c>
      <c r="C27" s="55">
        <v>183</v>
      </c>
      <c r="D27" s="56">
        <v>2</v>
      </c>
      <c r="E27" s="56">
        <v>2</v>
      </c>
      <c r="F27" s="13">
        <v>1.3935456000000002</v>
      </c>
      <c r="G27" s="57">
        <v>14</v>
      </c>
      <c r="H27" s="57" t="e">
        <v>#N/A</v>
      </c>
      <c r="I27" s="95">
        <v>72486.84</v>
      </c>
      <c r="J27" s="96">
        <f t="shared" si="0"/>
        <v>5.2016123476691387</v>
      </c>
      <c r="K27" s="103">
        <v>414.65</v>
      </c>
      <c r="L27" s="103">
        <v>573.04999999999995</v>
      </c>
      <c r="M27" s="95" t="e">
        <v>#N/A</v>
      </c>
      <c r="N27" s="99">
        <f t="shared" si="1"/>
        <v>708.76762123894605</v>
      </c>
      <c r="O27" s="104"/>
      <c r="P27" s="108"/>
      <c r="Q27" s="108"/>
      <c r="R27" s="108"/>
      <c r="S27" s="108"/>
      <c r="T27" s="55"/>
      <c r="U27" s="111"/>
      <c r="V27" s="111"/>
    </row>
    <row r="28" spans="1:22" x14ac:dyDescent="0.3">
      <c r="A28" s="54">
        <f t="shared" si="3"/>
        <v>43283</v>
      </c>
      <c r="B28" s="55">
        <v>2018</v>
      </c>
      <c r="C28" s="55">
        <v>183</v>
      </c>
      <c r="D28" s="56">
        <v>3</v>
      </c>
      <c r="E28" s="56">
        <v>1</v>
      </c>
      <c r="F28" s="13">
        <v>1.3935456000000002</v>
      </c>
      <c r="G28" s="57">
        <v>13</v>
      </c>
      <c r="H28" s="57" t="e">
        <v>#N/A</v>
      </c>
      <c r="I28" s="95">
        <v>56871.13</v>
      </c>
      <c r="J28" s="96">
        <f t="shared" si="0"/>
        <v>4.0810383241136847</v>
      </c>
      <c r="K28" s="103">
        <v>274.14</v>
      </c>
      <c r="L28" s="103">
        <v>338.91</v>
      </c>
      <c r="M28" s="95" t="e">
        <v>#N/A</v>
      </c>
      <c r="N28" s="99">
        <f t="shared" si="1"/>
        <v>439.92101873092628</v>
      </c>
      <c r="O28" s="104"/>
      <c r="P28" s="108"/>
      <c r="Q28" s="108"/>
      <c r="R28" s="108"/>
      <c r="S28" s="108"/>
      <c r="T28" s="55"/>
      <c r="U28" s="111"/>
      <c r="V28" s="111"/>
    </row>
    <row r="29" spans="1:22" x14ac:dyDescent="0.3">
      <c r="A29" s="54">
        <f t="shared" si="3"/>
        <v>43283</v>
      </c>
      <c r="B29" s="55">
        <v>2018</v>
      </c>
      <c r="C29" s="55">
        <v>183</v>
      </c>
      <c r="D29" s="56">
        <v>3</v>
      </c>
      <c r="E29" s="56">
        <v>2</v>
      </c>
      <c r="F29" s="13">
        <v>1.3935456000000002</v>
      </c>
      <c r="G29" s="57">
        <v>12</v>
      </c>
      <c r="H29" s="57">
        <v>5</v>
      </c>
      <c r="I29" s="95">
        <v>60283.68</v>
      </c>
      <c r="J29" s="96">
        <f t="shared" si="0"/>
        <v>4.3259208740639696</v>
      </c>
      <c r="K29" s="103">
        <v>334.54</v>
      </c>
      <c r="L29" s="103">
        <v>537.12</v>
      </c>
      <c r="M29" s="95">
        <v>14.9</v>
      </c>
      <c r="N29" s="99">
        <f t="shared" si="1"/>
        <v>636.19016126921144</v>
      </c>
      <c r="O29" s="104"/>
      <c r="P29" s="108"/>
      <c r="Q29" s="108"/>
      <c r="R29" s="108"/>
      <c r="S29" s="108"/>
      <c r="T29" s="55"/>
      <c r="U29" s="111"/>
      <c r="V29" s="111"/>
    </row>
    <row r="30" spans="1:22" x14ac:dyDescent="0.3">
      <c r="A30" s="54">
        <f t="shared" si="3"/>
        <v>43283</v>
      </c>
      <c r="B30" s="55">
        <v>2018</v>
      </c>
      <c r="C30" s="55">
        <v>183</v>
      </c>
      <c r="D30" s="56">
        <v>4</v>
      </c>
      <c r="E30" s="56">
        <v>1</v>
      </c>
      <c r="F30" s="13">
        <v>1.3935456000000002</v>
      </c>
      <c r="G30" s="57">
        <v>13</v>
      </c>
      <c r="H30" s="57">
        <v>4</v>
      </c>
      <c r="I30" s="95">
        <v>67381.320000000007</v>
      </c>
      <c r="J30" s="96">
        <f t="shared" si="0"/>
        <v>4.8352432815976742</v>
      </c>
      <c r="K30" s="103">
        <v>387.3</v>
      </c>
      <c r="L30" s="103">
        <v>623.57000000000005</v>
      </c>
      <c r="M30" s="95">
        <v>10.1</v>
      </c>
      <c r="N30" s="99">
        <f t="shared" si="1"/>
        <v>732.64197454320833</v>
      </c>
      <c r="O30" s="104"/>
      <c r="P30" s="108"/>
      <c r="Q30" s="108"/>
      <c r="R30" s="108"/>
      <c r="S30" s="108"/>
      <c r="T30" s="55"/>
      <c r="U30" s="111"/>
      <c r="V30" s="111"/>
    </row>
    <row r="31" spans="1:22" x14ac:dyDescent="0.3">
      <c r="A31" s="54">
        <f t="shared" si="3"/>
        <v>43283</v>
      </c>
      <c r="B31" s="55">
        <v>2018</v>
      </c>
      <c r="C31" s="55">
        <v>183</v>
      </c>
      <c r="D31" s="56">
        <v>4</v>
      </c>
      <c r="E31" s="56">
        <v>2</v>
      </c>
      <c r="F31" s="13">
        <v>1.3935456000000002</v>
      </c>
      <c r="G31" s="57">
        <v>12</v>
      </c>
      <c r="H31" s="57">
        <v>5</v>
      </c>
      <c r="I31" s="95">
        <v>64729.120000000003</v>
      </c>
      <c r="J31" s="96">
        <f t="shared" si="0"/>
        <v>4.6449229935496907</v>
      </c>
      <c r="K31" s="103">
        <v>348.62</v>
      </c>
      <c r="L31" s="103">
        <v>589.07000000000005</v>
      </c>
      <c r="M31" s="95">
        <v>12</v>
      </c>
      <c r="N31" s="99">
        <f t="shared" si="1"/>
        <v>681.49187224300374</v>
      </c>
      <c r="O31" s="104"/>
      <c r="P31" s="108"/>
      <c r="Q31" s="108"/>
      <c r="R31" s="108"/>
      <c r="S31" s="108"/>
      <c r="T31" s="55"/>
      <c r="U31" s="111"/>
      <c r="V31" s="111"/>
    </row>
    <row r="32" spans="1:22" x14ac:dyDescent="0.3">
      <c r="A32" s="54">
        <f t="shared" ref="A32:A34" si="4">DATE(B32,1,C29)</f>
        <v>43283</v>
      </c>
      <c r="B32" s="55">
        <v>2018</v>
      </c>
      <c r="C32" s="55">
        <v>183</v>
      </c>
      <c r="D32" s="56">
        <v>7</v>
      </c>
      <c r="E32" s="56">
        <v>1</v>
      </c>
      <c r="F32" s="13">
        <v>1.3935456000000002</v>
      </c>
      <c r="G32" s="57">
        <v>14</v>
      </c>
      <c r="H32" s="57">
        <v>2</v>
      </c>
      <c r="I32" s="95">
        <v>73231.11</v>
      </c>
      <c r="J32" s="96">
        <f t="shared" si="0"/>
        <v>5.2550207183747695</v>
      </c>
      <c r="K32" s="103">
        <v>417.06</v>
      </c>
      <c r="L32" s="103">
        <v>622.44000000000005</v>
      </c>
      <c r="M32" s="95">
        <v>9.4</v>
      </c>
      <c r="N32" s="99">
        <f t="shared" si="1"/>
        <v>752.68437573912183</v>
      </c>
      <c r="O32" s="104"/>
      <c r="Q32" s="108"/>
      <c r="R32" s="108"/>
      <c r="S32" s="108"/>
      <c r="T32" s="55"/>
      <c r="U32" s="111"/>
      <c r="V32" s="111"/>
    </row>
    <row r="33" spans="1:22" x14ac:dyDescent="0.3">
      <c r="A33" s="54">
        <f t="shared" si="4"/>
        <v>43283</v>
      </c>
      <c r="B33" s="55">
        <v>2018</v>
      </c>
      <c r="C33" s="55">
        <v>183</v>
      </c>
      <c r="D33" s="56">
        <v>7</v>
      </c>
      <c r="E33" s="56">
        <v>2</v>
      </c>
      <c r="F33" s="13">
        <v>1.3935456000000002</v>
      </c>
      <c r="G33" s="57">
        <v>13</v>
      </c>
      <c r="H33" s="57">
        <v>16</v>
      </c>
      <c r="I33" s="95">
        <v>81980.820000000007</v>
      </c>
      <c r="J33" s="96">
        <f t="shared" si="0"/>
        <v>5.8828946824560315</v>
      </c>
      <c r="K33" s="103">
        <v>425.16</v>
      </c>
      <c r="L33" s="103">
        <v>646.16</v>
      </c>
      <c r="M33" s="95">
        <v>56.3</v>
      </c>
      <c r="N33" s="99">
        <f t="shared" si="1"/>
        <v>809.17337760601436</v>
      </c>
      <c r="O33" s="104"/>
      <c r="Q33" s="108"/>
      <c r="R33" s="108"/>
      <c r="S33" s="108"/>
      <c r="T33" s="55"/>
      <c r="U33" s="111"/>
      <c r="V33" s="111"/>
    </row>
    <row r="34" spans="1:22" x14ac:dyDescent="0.3">
      <c r="A34" s="54">
        <f t="shared" si="4"/>
        <v>43283</v>
      </c>
      <c r="B34" s="55">
        <v>2018</v>
      </c>
      <c r="C34" s="55">
        <v>183</v>
      </c>
      <c r="D34" s="56">
        <v>8</v>
      </c>
      <c r="E34" s="56">
        <v>1</v>
      </c>
      <c r="F34" s="13">
        <v>1.3935456000000002</v>
      </c>
      <c r="G34" s="57">
        <v>14</v>
      </c>
      <c r="H34" s="57">
        <v>4</v>
      </c>
      <c r="I34" s="95">
        <v>62841</v>
      </c>
      <c r="J34" s="96">
        <f t="shared" ref="J34:J65" si="5">I34/(F34*10000)</f>
        <v>4.5094326299763701</v>
      </c>
      <c r="K34" s="103">
        <v>449.75</v>
      </c>
      <c r="L34" s="103">
        <v>651.11</v>
      </c>
      <c r="M34" s="95">
        <v>11</v>
      </c>
      <c r="N34" s="99">
        <f t="shared" ref="N34:N65" si="6">SUMIF(K34:M34,"&lt;&gt;#N/A")/F34</f>
        <v>797.8640957281915</v>
      </c>
      <c r="O34" s="104"/>
      <c r="R34" s="108"/>
      <c r="S34" s="108"/>
      <c r="T34" s="55"/>
      <c r="U34" s="111"/>
      <c r="V34" s="111"/>
    </row>
    <row r="35" spans="1:22" x14ac:dyDescent="0.3">
      <c r="A35" s="54">
        <f t="shared" ref="A35:A82" si="7">DATE(B35,1,C32)</f>
        <v>43283</v>
      </c>
      <c r="B35" s="55">
        <v>2018</v>
      </c>
      <c r="C35" s="55">
        <v>183</v>
      </c>
      <c r="D35" s="56">
        <v>8</v>
      </c>
      <c r="E35" s="56">
        <v>2</v>
      </c>
      <c r="F35" s="13">
        <v>1.3935456000000002</v>
      </c>
      <c r="G35" s="57">
        <v>13</v>
      </c>
      <c r="H35" s="57">
        <v>11</v>
      </c>
      <c r="I35" s="95">
        <v>72083.759999999995</v>
      </c>
      <c r="J35" s="96">
        <f t="shared" si="5"/>
        <v>5.1726875675973565</v>
      </c>
      <c r="K35" s="103">
        <v>360.28</v>
      </c>
      <c r="L35" s="103">
        <v>531.65</v>
      </c>
      <c r="M35" s="95">
        <v>35.200000000000003</v>
      </c>
      <c r="N35" s="99">
        <f t="shared" si="6"/>
        <v>665.3029509762722</v>
      </c>
      <c r="O35" s="104"/>
      <c r="R35" s="108"/>
      <c r="S35" s="108"/>
      <c r="T35" s="55"/>
      <c r="U35" s="111"/>
      <c r="V35" s="111"/>
    </row>
    <row r="36" spans="1:22" x14ac:dyDescent="0.3">
      <c r="A36" s="54">
        <f t="shared" si="7"/>
        <v>43283</v>
      </c>
      <c r="B36" s="55">
        <v>2018</v>
      </c>
      <c r="C36" s="55">
        <v>183</v>
      </c>
      <c r="D36" s="56">
        <v>9</v>
      </c>
      <c r="E36" s="56">
        <v>1</v>
      </c>
      <c r="F36" s="13">
        <v>1.3935456000000002</v>
      </c>
      <c r="G36" s="57">
        <v>12</v>
      </c>
      <c r="H36" s="57">
        <v>16</v>
      </c>
      <c r="I36" s="95">
        <v>73374.48</v>
      </c>
      <c r="J36" s="96">
        <f t="shared" si="5"/>
        <v>5.2653088639510601</v>
      </c>
      <c r="K36" s="103">
        <v>417.91</v>
      </c>
      <c r="L36" s="103">
        <v>844.9</v>
      </c>
      <c r="M36" s="95">
        <v>44.5</v>
      </c>
      <c r="N36" s="99">
        <f t="shared" si="6"/>
        <v>938.11784845791897</v>
      </c>
      <c r="O36" s="104"/>
      <c r="R36" s="108"/>
      <c r="S36" s="108"/>
      <c r="T36" s="55"/>
      <c r="U36" s="111"/>
      <c r="V36" s="111"/>
    </row>
    <row r="37" spans="1:22" x14ac:dyDescent="0.3">
      <c r="A37" s="54">
        <f t="shared" si="7"/>
        <v>43283</v>
      </c>
      <c r="B37" s="55">
        <v>2018</v>
      </c>
      <c r="C37" s="55">
        <v>183</v>
      </c>
      <c r="D37" s="56">
        <v>9</v>
      </c>
      <c r="E37" s="56">
        <v>2</v>
      </c>
      <c r="F37" s="13">
        <v>1.3935456000000002</v>
      </c>
      <c r="G37" s="57">
        <v>14</v>
      </c>
      <c r="H37" s="57">
        <v>6</v>
      </c>
      <c r="I37" s="95">
        <v>66113.649999999994</v>
      </c>
      <c r="J37" s="96">
        <f t="shared" si="5"/>
        <v>4.7442760394780041</v>
      </c>
      <c r="K37" s="103">
        <v>413.02</v>
      </c>
      <c r="L37" s="103">
        <v>484.82</v>
      </c>
      <c r="M37" s="95">
        <v>21.3</v>
      </c>
      <c r="N37" s="99">
        <f t="shared" si="6"/>
        <v>659.56937469430477</v>
      </c>
      <c r="O37" s="104"/>
      <c r="R37" s="108"/>
      <c r="S37" s="108"/>
      <c r="T37" s="55"/>
      <c r="U37" s="111"/>
      <c r="V37" s="111"/>
    </row>
    <row r="38" spans="1:22" x14ac:dyDescent="0.3">
      <c r="A38" s="54">
        <f t="shared" si="7"/>
        <v>43283</v>
      </c>
      <c r="B38" s="55">
        <v>2018</v>
      </c>
      <c r="C38" s="55">
        <v>197</v>
      </c>
      <c r="D38" s="56">
        <v>2</v>
      </c>
      <c r="E38" s="56">
        <v>1</v>
      </c>
      <c r="F38" s="13">
        <v>1.3935456000000002</v>
      </c>
      <c r="G38" s="57">
        <v>12</v>
      </c>
      <c r="H38" s="57">
        <v>11</v>
      </c>
      <c r="I38" s="95">
        <v>71391.58</v>
      </c>
      <c r="J38" s="96">
        <f t="shared" si="5"/>
        <v>5.1230171441824357</v>
      </c>
      <c r="K38" s="103">
        <v>413.7</v>
      </c>
      <c r="L38" s="103">
        <v>652.26</v>
      </c>
      <c r="M38" s="95">
        <v>35.5</v>
      </c>
      <c r="N38" s="99">
        <f t="shared" si="6"/>
        <v>790.40111783927262</v>
      </c>
      <c r="O38" s="104"/>
      <c r="R38" s="108"/>
      <c r="S38" s="108"/>
      <c r="T38" s="55"/>
      <c r="U38" s="111"/>
      <c r="V38" s="111"/>
    </row>
    <row r="39" spans="1:22" x14ac:dyDescent="0.3">
      <c r="A39" s="54">
        <f t="shared" si="7"/>
        <v>43283</v>
      </c>
      <c r="B39" s="55">
        <v>2018</v>
      </c>
      <c r="C39" s="55">
        <v>197</v>
      </c>
      <c r="D39" s="56">
        <v>2</v>
      </c>
      <c r="E39" s="56">
        <v>2</v>
      </c>
      <c r="F39" s="13">
        <v>1.3935456000000002</v>
      </c>
      <c r="G39" s="57">
        <v>14</v>
      </c>
      <c r="H39" s="57" t="e">
        <v>#N/A</v>
      </c>
      <c r="I39" s="95">
        <v>72486.84</v>
      </c>
      <c r="J39" s="96">
        <f t="shared" si="5"/>
        <v>5.2016123476691387</v>
      </c>
      <c r="K39" s="103">
        <v>414.65</v>
      </c>
      <c r="L39" s="103">
        <v>573.04999999999995</v>
      </c>
      <c r="M39" s="95" t="e">
        <v>#N/A</v>
      </c>
      <c r="N39" s="99">
        <f t="shared" si="6"/>
        <v>708.76762123894605</v>
      </c>
      <c r="O39" s="104"/>
      <c r="R39" s="108"/>
      <c r="S39" s="108"/>
      <c r="T39" s="55"/>
      <c r="U39" s="111"/>
      <c r="V39" s="111"/>
    </row>
    <row r="40" spans="1:22" x14ac:dyDescent="0.3">
      <c r="A40" s="54">
        <f t="shared" si="7"/>
        <v>43283</v>
      </c>
      <c r="B40" s="55">
        <v>2018</v>
      </c>
      <c r="C40" s="55">
        <v>197</v>
      </c>
      <c r="D40" s="56">
        <v>3</v>
      </c>
      <c r="E40" s="56">
        <v>1</v>
      </c>
      <c r="F40" s="13">
        <v>1.3935456000000002</v>
      </c>
      <c r="G40" s="57">
        <v>13</v>
      </c>
      <c r="H40" s="57" t="e">
        <v>#N/A</v>
      </c>
      <c r="I40" s="95">
        <v>56871.13</v>
      </c>
      <c r="J40" s="96">
        <f t="shared" si="5"/>
        <v>4.0810383241136847</v>
      </c>
      <c r="K40" s="103">
        <v>274.14</v>
      </c>
      <c r="L40" s="103">
        <v>338.91</v>
      </c>
      <c r="M40" s="95" t="e">
        <v>#N/A</v>
      </c>
      <c r="N40" s="99">
        <f t="shared" si="6"/>
        <v>439.92101873092628</v>
      </c>
      <c r="O40" s="104"/>
      <c r="S40" s="108"/>
      <c r="T40" s="55"/>
      <c r="U40" s="111"/>
      <c r="V40" s="111"/>
    </row>
    <row r="41" spans="1:22" x14ac:dyDescent="0.3">
      <c r="A41" s="54">
        <f t="shared" si="7"/>
        <v>43297</v>
      </c>
      <c r="B41" s="55">
        <v>2018</v>
      </c>
      <c r="C41" s="55">
        <v>197</v>
      </c>
      <c r="D41" s="56">
        <v>3</v>
      </c>
      <c r="E41" s="56">
        <v>2</v>
      </c>
      <c r="F41" s="13">
        <v>1.3935456000000002</v>
      </c>
      <c r="G41" s="57">
        <v>12</v>
      </c>
      <c r="H41" s="57">
        <v>5</v>
      </c>
      <c r="I41" s="95">
        <v>60283.68</v>
      </c>
      <c r="J41" s="96">
        <f t="shared" si="5"/>
        <v>4.3259208740639696</v>
      </c>
      <c r="K41" s="103">
        <v>334.54</v>
      </c>
      <c r="L41" s="103">
        <v>537.12</v>
      </c>
      <c r="M41" s="95">
        <v>14.9</v>
      </c>
      <c r="N41" s="99">
        <f t="shared" si="6"/>
        <v>636.19016126921144</v>
      </c>
      <c r="O41" s="104"/>
      <c r="S41" s="112"/>
      <c r="T41" s="13"/>
      <c r="V41" s="113"/>
    </row>
    <row r="42" spans="1:22" x14ac:dyDescent="0.3">
      <c r="A42" s="54">
        <f t="shared" si="7"/>
        <v>43297</v>
      </c>
      <c r="B42" s="55">
        <v>2018</v>
      </c>
      <c r="C42" s="55">
        <v>197</v>
      </c>
      <c r="D42" s="56">
        <v>4</v>
      </c>
      <c r="E42" s="56">
        <v>1</v>
      </c>
      <c r="F42" s="13">
        <v>1.3935456000000002</v>
      </c>
      <c r="G42" s="57">
        <v>13</v>
      </c>
      <c r="H42" s="57">
        <v>4</v>
      </c>
      <c r="I42" s="95">
        <v>67381.320000000007</v>
      </c>
      <c r="J42" s="96">
        <f t="shared" si="5"/>
        <v>4.8352432815976742</v>
      </c>
      <c r="K42" s="103">
        <v>387.3</v>
      </c>
      <c r="L42" s="103">
        <v>623.57000000000005</v>
      </c>
      <c r="M42" s="95">
        <v>10.1</v>
      </c>
      <c r="N42" s="99">
        <f t="shared" si="6"/>
        <v>732.64197454320833</v>
      </c>
      <c r="O42" s="104"/>
      <c r="S42" s="112"/>
      <c r="T42" s="13"/>
      <c r="V42" s="113"/>
    </row>
    <row r="43" spans="1:22" x14ac:dyDescent="0.3">
      <c r="A43" s="54">
        <f t="shared" si="7"/>
        <v>43297</v>
      </c>
      <c r="B43" s="55">
        <v>2018</v>
      </c>
      <c r="C43" s="55">
        <v>197</v>
      </c>
      <c r="D43" s="56">
        <v>4</v>
      </c>
      <c r="E43" s="56">
        <v>2</v>
      </c>
      <c r="F43" s="13">
        <v>1.3935456000000002</v>
      </c>
      <c r="G43" s="57">
        <v>12</v>
      </c>
      <c r="H43" s="57">
        <v>5</v>
      </c>
      <c r="I43" s="95">
        <v>64729.120000000003</v>
      </c>
      <c r="J43" s="96">
        <f t="shared" si="5"/>
        <v>4.6449229935496907</v>
      </c>
      <c r="K43" s="103">
        <v>348.62</v>
      </c>
      <c r="L43" s="103">
        <v>589.07000000000005</v>
      </c>
      <c r="M43" s="95">
        <v>12</v>
      </c>
      <c r="N43" s="99">
        <f t="shared" si="6"/>
        <v>681.49187224300374</v>
      </c>
      <c r="O43" s="104"/>
      <c r="S43" s="112"/>
      <c r="T43" s="13"/>
      <c r="V43" s="113"/>
    </row>
    <row r="44" spans="1:22" x14ac:dyDescent="0.3">
      <c r="A44" s="54">
        <f t="shared" si="7"/>
        <v>43297</v>
      </c>
      <c r="B44" s="55">
        <v>2018</v>
      </c>
      <c r="C44" s="55">
        <v>197</v>
      </c>
      <c r="D44" s="56">
        <v>7</v>
      </c>
      <c r="E44" s="56">
        <v>1</v>
      </c>
      <c r="F44" s="13">
        <v>1.3935456000000002</v>
      </c>
      <c r="G44" s="57">
        <v>14</v>
      </c>
      <c r="H44" s="57">
        <v>2</v>
      </c>
      <c r="I44" s="95">
        <v>73231.11</v>
      </c>
      <c r="J44" s="96">
        <f t="shared" si="5"/>
        <v>5.2550207183747695</v>
      </c>
      <c r="K44" s="103">
        <v>417.06</v>
      </c>
      <c r="L44" s="103">
        <v>622.44000000000005</v>
      </c>
      <c r="M44" s="95">
        <v>9.4</v>
      </c>
      <c r="N44" s="99">
        <f t="shared" si="6"/>
        <v>752.68437573912183</v>
      </c>
      <c r="O44" s="104"/>
      <c r="S44" s="112"/>
      <c r="T44" s="13"/>
      <c r="V44" s="113"/>
    </row>
    <row r="45" spans="1:22" x14ac:dyDescent="0.3">
      <c r="A45" s="54">
        <f t="shared" si="7"/>
        <v>43297</v>
      </c>
      <c r="B45" s="55">
        <v>2018</v>
      </c>
      <c r="C45" s="55">
        <v>197</v>
      </c>
      <c r="D45" s="56">
        <v>7</v>
      </c>
      <c r="E45" s="56">
        <v>2</v>
      </c>
      <c r="F45" s="13">
        <v>1.3935456000000002</v>
      </c>
      <c r="G45" s="57">
        <v>13</v>
      </c>
      <c r="H45" s="57">
        <v>16</v>
      </c>
      <c r="I45" s="95">
        <v>81980.820000000007</v>
      </c>
      <c r="J45" s="96">
        <f t="shared" si="5"/>
        <v>5.8828946824560315</v>
      </c>
      <c r="K45" s="103">
        <v>425.16</v>
      </c>
      <c r="L45" s="103">
        <v>646.16</v>
      </c>
      <c r="M45" s="95">
        <v>56.3</v>
      </c>
      <c r="N45" s="99">
        <f t="shared" si="6"/>
        <v>809.17337760601436</v>
      </c>
      <c r="O45" s="104"/>
      <c r="S45" s="112"/>
      <c r="T45" s="13"/>
      <c r="V45" s="113"/>
    </row>
    <row r="46" spans="1:22" x14ac:dyDescent="0.3">
      <c r="A46" s="54">
        <f t="shared" si="7"/>
        <v>43297</v>
      </c>
      <c r="B46" s="55">
        <v>2018</v>
      </c>
      <c r="C46" s="55">
        <v>197</v>
      </c>
      <c r="D46" s="56">
        <v>8</v>
      </c>
      <c r="E46" s="56">
        <v>1</v>
      </c>
      <c r="F46" s="13">
        <v>1.3935456000000002</v>
      </c>
      <c r="G46" s="57">
        <v>14</v>
      </c>
      <c r="H46" s="57">
        <v>4</v>
      </c>
      <c r="I46" s="95">
        <v>62841</v>
      </c>
      <c r="J46" s="96">
        <f t="shared" si="5"/>
        <v>4.5094326299763701</v>
      </c>
      <c r="K46" s="103">
        <v>449.75</v>
      </c>
      <c r="L46" s="103">
        <v>651.11</v>
      </c>
      <c r="M46" s="95">
        <v>11</v>
      </c>
      <c r="N46" s="99">
        <f t="shared" si="6"/>
        <v>797.8640957281915</v>
      </c>
      <c r="O46" s="104"/>
      <c r="S46" s="112"/>
      <c r="T46" s="13"/>
      <c r="V46" s="113"/>
    </row>
    <row r="47" spans="1:22" x14ac:dyDescent="0.3">
      <c r="A47" s="54">
        <f t="shared" si="7"/>
        <v>43297</v>
      </c>
      <c r="B47" s="55">
        <v>2018</v>
      </c>
      <c r="C47" s="55">
        <v>197</v>
      </c>
      <c r="D47" s="56">
        <v>8</v>
      </c>
      <c r="E47" s="56">
        <v>2</v>
      </c>
      <c r="F47" s="13">
        <v>1.3935456000000002</v>
      </c>
      <c r="G47" s="57">
        <v>13</v>
      </c>
      <c r="H47" s="57">
        <v>11</v>
      </c>
      <c r="I47" s="95">
        <v>72083.759999999995</v>
      </c>
      <c r="J47" s="96">
        <f t="shared" si="5"/>
        <v>5.1726875675973565</v>
      </c>
      <c r="K47" s="103">
        <v>360.28</v>
      </c>
      <c r="L47" s="103">
        <v>531.65</v>
      </c>
      <c r="M47" s="95">
        <v>35.200000000000003</v>
      </c>
      <c r="N47" s="99">
        <f t="shared" si="6"/>
        <v>665.3029509762722</v>
      </c>
      <c r="O47" s="104"/>
    </row>
    <row r="48" spans="1:22" x14ac:dyDescent="0.3">
      <c r="A48" s="54">
        <f t="shared" si="7"/>
        <v>43297</v>
      </c>
      <c r="B48" s="55">
        <v>2018</v>
      </c>
      <c r="C48" s="55">
        <v>197</v>
      </c>
      <c r="D48" s="56">
        <v>9</v>
      </c>
      <c r="E48" s="56">
        <v>1</v>
      </c>
      <c r="F48" s="13">
        <v>1.3935456000000002</v>
      </c>
      <c r="G48" s="57">
        <v>12</v>
      </c>
      <c r="H48" s="57">
        <v>16</v>
      </c>
      <c r="I48" s="95">
        <v>73374.48</v>
      </c>
      <c r="J48" s="96">
        <f t="shared" si="5"/>
        <v>5.2653088639510601</v>
      </c>
      <c r="K48" s="103">
        <v>417.91</v>
      </c>
      <c r="L48" s="103">
        <v>844.9</v>
      </c>
      <c r="M48" s="95">
        <v>44.5</v>
      </c>
      <c r="N48" s="99">
        <f t="shared" si="6"/>
        <v>938.11784845791897</v>
      </c>
      <c r="O48" s="104"/>
      <c r="S48" s="112"/>
      <c r="T48" s="13"/>
      <c r="V48" s="113"/>
    </row>
    <row r="49" spans="1:22" x14ac:dyDescent="0.3">
      <c r="A49" s="54">
        <f t="shared" si="7"/>
        <v>43297</v>
      </c>
      <c r="B49" s="55">
        <v>2018</v>
      </c>
      <c r="C49" s="55">
        <v>197</v>
      </c>
      <c r="D49" s="56">
        <v>9</v>
      </c>
      <c r="E49" s="56">
        <v>2</v>
      </c>
      <c r="F49" s="13">
        <v>1.3935456000000002</v>
      </c>
      <c r="G49" s="57">
        <v>14</v>
      </c>
      <c r="H49" s="57">
        <v>6</v>
      </c>
      <c r="I49" s="95">
        <v>66113.649999999994</v>
      </c>
      <c r="J49" s="96">
        <f t="shared" si="5"/>
        <v>4.7442760394780041</v>
      </c>
      <c r="K49" s="103">
        <v>413.02</v>
      </c>
      <c r="L49" s="103">
        <v>484.82</v>
      </c>
      <c r="M49" s="95">
        <v>21.3</v>
      </c>
      <c r="N49" s="99">
        <f t="shared" si="6"/>
        <v>659.56937469430477</v>
      </c>
      <c r="O49" s="104"/>
      <c r="S49" s="112"/>
      <c r="T49" s="13"/>
      <c r="V49" s="113"/>
    </row>
    <row r="50" spans="1:22" x14ac:dyDescent="0.3">
      <c r="A50" s="54">
        <f t="shared" si="7"/>
        <v>43297</v>
      </c>
      <c r="B50" s="55">
        <v>2018</v>
      </c>
      <c r="C50" s="55">
        <v>211</v>
      </c>
      <c r="D50" s="56">
        <v>2</v>
      </c>
      <c r="E50" s="56">
        <v>1</v>
      </c>
      <c r="F50" s="13">
        <v>1.3935456000000002</v>
      </c>
      <c r="G50" s="57">
        <v>12</v>
      </c>
      <c r="H50" s="57">
        <v>18</v>
      </c>
      <c r="I50" s="95">
        <v>65778.41</v>
      </c>
      <c r="J50" s="96">
        <f t="shared" si="5"/>
        <v>4.7202194172906857</v>
      </c>
      <c r="K50" s="103">
        <v>337.91</v>
      </c>
      <c r="L50" s="103">
        <v>616.86</v>
      </c>
      <c r="M50" s="57">
        <v>108.1</v>
      </c>
      <c r="N50" s="99">
        <f t="shared" si="6"/>
        <v>762.70916430721729</v>
      </c>
      <c r="O50" s="104"/>
      <c r="S50" s="112"/>
      <c r="T50" s="13"/>
      <c r="V50" s="113"/>
    </row>
    <row r="51" spans="1:22" x14ac:dyDescent="0.3">
      <c r="A51" s="54">
        <f t="shared" si="7"/>
        <v>43297</v>
      </c>
      <c r="B51" s="55">
        <v>2018</v>
      </c>
      <c r="C51" s="55">
        <v>211</v>
      </c>
      <c r="D51" s="56">
        <v>2</v>
      </c>
      <c r="E51" s="56">
        <v>2</v>
      </c>
      <c r="F51" s="13">
        <v>1.3935456000000002</v>
      </c>
      <c r="G51" s="57">
        <v>11</v>
      </c>
      <c r="H51" s="57">
        <v>13</v>
      </c>
      <c r="I51" s="95">
        <v>50782.61</v>
      </c>
      <c r="J51" s="96">
        <f t="shared" si="5"/>
        <v>3.6441297651113818</v>
      </c>
      <c r="K51" s="103">
        <v>272.29000000000002</v>
      </c>
      <c r="L51" s="103">
        <v>599.24</v>
      </c>
      <c r="M51" s="57">
        <v>129.9</v>
      </c>
      <c r="N51" s="99">
        <f t="shared" si="6"/>
        <v>718.62018724037432</v>
      </c>
      <c r="O51" s="104"/>
      <c r="S51" s="112"/>
      <c r="T51" s="13"/>
      <c r="V51" s="113"/>
    </row>
    <row r="52" spans="1:22" x14ac:dyDescent="0.3">
      <c r="A52" s="54">
        <f t="shared" si="7"/>
        <v>43297</v>
      </c>
      <c r="B52" s="55">
        <v>2018</v>
      </c>
      <c r="C52" s="55">
        <v>211</v>
      </c>
      <c r="D52" s="56">
        <v>3</v>
      </c>
      <c r="E52" s="56">
        <v>1</v>
      </c>
      <c r="F52" s="13">
        <v>1.3935456000000002</v>
      </c>
      <c r="G52" s="57">
        <v>12</v>
      </c>
      <c r="H52" s="57">
        <v>25</v>
      </c>
      <c r="I52" s="95">
        <v>62329.81</v>
      </c>
      <c r="J52" s="96">
        <f t="shared" si="5"/>
        <v>4.4727499408702514</v>
      </c>
      <c r="K52" s="103">
        <v>382.33</v>
      </c>
      <c r="L52" s="103">
        <v>856.77</v>
      </c>
      <c r="M52" s="57">
        <v>188.57</v>
      </c>
      <c r="N52" s="99">
        <f t="shared" si="6"/>
        <v>1024.4874656415977</v>
      </c>
      <c r="O52" s="104"/>
      <c r="S52" s="112"/>
      <c r="T52" s="13"/>
      <c r="V52" s="113"/>
    </row>
    <row r="53" spans="1:22" x14ac:dyDescent="0.3">
      <c r="A53" s="54">
        <f t="shared" si="7"/>
        <v>43311</v>
      </c>
      <c r="B53" s="55">
        <v>2018</v>
      </c>
      <c r="C53" s="55">
        <v>211</v>
      </c>
      <c r="D53" s="56">
        <v>3</v>
      </c>
      <c r="E53" s="56">
        <v>2</v>
      </c>
      <c r="F53" s="13">
        <v>1.3935456000000002</v>
      </c>
      <c r="G53" s="57">
        <v>8</v>
      </c>
      <c r="H53" s="57">
        <v>12</v>
      </c>
      <c r="I53" s="95">
        <v>36414.03</v>
      </c>
      <c r="J53" s="96">
        <f t="shared" si="5"/>
        <v>2.6130490455425353</v>
      </c>
      <c r="K53" s="103">
        <v>227.16</v>
      </c>
      <c r="L53" s="103">
        <v>521.77</v>
      </c>
      <c r="M53" s="57">
        <v>75.900000000000006</v>
      </c>
      <c r="N53" s="99">
        <f t="shared" si="6"/>
        <v>591.89308193431191</v>
      </c>
      <c r="O53" s="104"/>
      <c r="S53" s="112"/>
      <c r="T53" s="13"/>
      <c r="V53" s="113"/>
    </row>
    <row r="54" spans="1:22" x14ac:dyDescent="0.3">
      <c r="A54" s="54">
        <f t="shared" si="7"/>
        <v>43311</v>
      </c>
      <c r="B54" s="55">
        <v>2018</v>
      </c>
      <c r="C54" s="55">
        <v>211</v>
      </c>
      <c r="D54" s="56">
        <v>4</v>
      </c>
      <c r="E54" s="56">
        <v>1</v>
      </c>
      <c r="F54" s="13">
        <v>1.3935456000000002</v>
      </c>
      <c r="G54" s="57">
        <v>14</v>
      </c>
      <c r="H54" s="57">
        <v>16</v>
      </c>
      <c r="I54" s="95">
        <v>48023.05</v>
      </c>
      <c r="J54" s="96">
        <f t="shared" si="5"/>
        <v>3.4461053875811452</v>
      </c>
      <c r="K54" s="103">
        <v>274.62</v>
      </c>
      <c r="L54" s="103">
        <v>662.21</v>
      </c>
      <c r="M54" s="57">
        <v>83.69</v>
      </c>
      <c r="N54" s="99">
        <f t="shared" si="6"/>
        <v>732.3190572307069</v>
      </c>
      <c r="O54" s="104"/>
      <c r="S54" s="112"/>
      <c r="T54" s="13"/>
      <c r="V54" s="113"/>
    </row>
    <row r="55" spans="1:22" x14ac:dyDescent="0.3">
      <c r="A55" s="54">
        <f t="shared" si="7"/>
        <v>43311</v>
      </c>
      <c r="B55" s="55">
        <v>2018</v>
      </c>
      <c r="C55" s="55">
        <v>211</v>
      </c>
      <c r="D55" s="56">
        <v>4</v>
      </c>
      <c r="E55" s="56">
        <v>2</v>
      </c>
      <c r="F55" s="13">
        <v>1.3935456000000002</v>
      </c>
      <c r="G55" s="57">
        <v>14</v>
      </c>
      <c r="H55" s="57">
        <v>21</v>
      </c>
      <c r="I55" s="95">
        <v>62588.71</v>
      </c>
      <c r="J55" s="96">
        <f t="shared" si="5"/>
        <v>4.4913284502494921</v>
      </c>
      <c r="K55" s="103">
        <v>351.74</v>
      </c>
      <c r="L55" s="103">
        <v>816.12</v>
      </c>
      <c r="M55" s="57">
        <v>141.80000000000001</v>
      </c>
      <c r="N55" s="99">
        <f t="shared" si="6"/>
        <v>939.80419442320363</v>
      </c>
      <c r="O55" s="104"/>
      <c r="S55" s="112"/>
      <c r="T55" s="13"/>
      <c r="V55" s="113"/>
    </row>
    <row r="56" spans="1:22" x14ac:dyDescent="0.3">
      <c r="A56" s="54">
        <f t="shared" si="7"/>
        <v>43311</v>
      </c>
      <c r="B56" s="55">
        <v>2018</v>
      </c>
      <c r="C56" s="55">
        <v>211</v>
      </c>
      <c r="D56" s="56">
        <v>7</v>
      </c>
      <c r="E56" s="56">
        <v>1</v>
      </c>
      <c r="F56" s="13">
        <v>1.3935456000000002</v>
      </c>
      <c r="G56" s="57">
        <v>11</v>
      </c>
      <c r="H56" s="57">
        <v>18</v>
      </c>
      <c r="I56" s="95">
        <v>51294.1</v>
      </c>
      <c r="J56" s="96">
        <f t="shared" si="5"/>
        <v>3.680833982038334</v>
      </c>
      <c r="K56" s="103">
        <v>309.81</v>
      </c>
      <c r="L56" s="103">
        <v>710.34</v>
      </c>
      <c r="M56" s="57">
        <v>173.45</v>
      </c>
      <c r="N56" s="99">
        <f t="shared" si="6"/>
        <v>856.52023155898166</v>
      </c>
      <c r="O56" s="104"/>
      <c r="S56" s="112"/>
      <c r="T56" s="13"/>
      <c r="V56" s="113"/>
    </row>
    <row r="57" spans="1:22" x14ac:dyDescent="0.3">
      <c r="A57" s="54">
        <f t="shared" si="7"/>
        <v>43311</v>
      </c>
      <c r="B57" s="55">
        <v>2018</v>
      </c>
      <c r="C57" s="55">
        <v>211</v>
      </c>
      <c r="D57" s="56">
        <v>7</v>
      </c>
      <c r="E57" s="56">
        <v>2</v>
      </c>
      <c r="F57" s="13">
        <v>1.3935456000000002</v>
      </c>
      <c r="G57" s="57">
        <v>13</v>
      </c>
      <c r="H57" s="57">
        <v>16</v>
      </c>
      <c r="I57" s="95">
        <v>58174.13</v>
      </c>
      <c r="J57" s="96">
        <f t="shared" si="5"/>
        <v>4.1745408259335033</v>
      </c>
      <c r="K57" s="103">
        <v>345.18</v>
      </c>
      <c r="L57" s="103">
        <v>794.68</v>
      </c>
      <c r="M57" s="57">
        <v>157.21</v>
      </c>
      <c r="N57" s="99">
        <f t="shared" si="6"/>
        <v>930.76968561344518</v>
      </c>
      <c r="O57" s="104"/>
      <c r="S57" s="112"/>
      <c r="T57" s="13"/>
      <c r="V57" s="113"/>
    </row>
    <row r="58" spans="1:22" x14ac:dyDescent="0.3">
      <c r="A58" s="54">
        <f t="shared" si="7"/>
        <v>43311</v>
      </c>
      <c r="B58" s="55">
        <v>2018</v>
      </c>
      <c r="C58" s="55">
        <v>211</v>
      </c>
      <c r="D58" s="56">
        <v>8</v>
      </c>
      <c r="E58" s="56">
        <v>1</v>
      </c>
      <c r="F58" s="13">
        <v>1.3935456000000002</v>
      </c>
      <c r="G58" s="57">
        <v>16</v>
      </c>
      <c r="H58" s="57">
        <v>23</v>
      </c>
      <c r="I58" s="95">
        <v>58994.68</v>
      </c>
      <c r="J58" s="96">
        <f t="shared" si="5"/>
        <v>4.2334230038830443</v>
      </c>
      <c r="K58" s="103">
        <v>361.56</v>
      </c>
      <c r="L58" s="103">
        <v>780.07</v>
      </c>
      <c r="M58" s="57">
        <v>190.39</v>
      </c>
      <c r="N58" s="99">
        <f t="shared" si="6"/>
        <v>955.8495968843788</v>
      </c>
      <c r="O58" s="104"/>
      <c r="S58" s="112"/>
      <c r="T58" s="13"/>
      <c r="V58" s="113"/>
    </row>
    <row r="59" spans="1:22" x14ac:dyDescent="0.3">
      <c r="A59" s="54">
        <f t="shared" si="7"/>
        <v>43311</v>
      </c>
      <c r="B59" s="55">
        <v>2018</v>
      </c>
      <c r="C59" s="55">
        <v>211</v>
      </c>
      <c r="D59" s="56">
        <v>8</v>
      </c>
      <c r="E59" s="56">
        <v>2</v>
      </c>
      <c r="F59" s="13">
        <v>1.3935456000000002</v>
      </c>
      <c r="G59" s="57">
        <v>11</v>
      </c>
      <c r="H59" s="57">
        <v>18</v>
      </c>
      <c r="I59" s="95">
        <v>50394.17</v>
      </c>
      <c r="J59" s="96">
        <f t="shared" si="5"/>
        <v>3.6162555426962699</v>
      </c>
      <c r="K59" s="103">
        <v>288.39</v>
      </c>
      <c r="L59" s="103">
        <v>653.35</v>
      </c>
      <c r="M59" s="57">
        <v>170.16</v>
      </c>
      <c r="N59" s="99">
        <f t="shared" si="6"/>
        <v>797.89279948930266</v>
      </c>
      <c r="O59" s="104"/>
      <c r="S59" s="112"/>
      <c r="T59" s="13"/>
      <c r="V59" s="113"/>
    </row>
    <row r="60" spans="1:22" x14ac:dyDescent="0.3">
      <c r="A60" s="54">
        <f t="shared" si="7"/>
        <v>43311</v>
      </c>
      <c r="B60" s="55">
        <v>2018</v>
      </c>
      <c r="C60" s="55">
        <v>211</v>
      </c>
      <c r="D60" s="56">
        <v>9</v>
      </c>
      <c r="E60" s="56">
        <v>1</v>
      </c>
      <c r="F60" s="13">
        <v>1.3935456000000002</v>
      </c>
      <c r="G60" s="57">
        <v>12</v>
      </c>
      <c r="H60" s="57">
        <v>20</v>
      </c>
      <c r="I60" s="95">
        <v>49960.63</v>
      </c>
      <c r="J60" s="96">
        <f t="shared" si="5"/>
        <v>3.5851449712158678</v>
      </c>
      <c r="K60" s="103">
        <v>301.17</v>
      </c>
      <c r="L60" s="103">
        <v>675.44</v>
      </c>
      <c r="M60" s="57">
        <v>132.15</v>
      </c>
      <c r="N60" s="99">
        <f t="shared" si="6"/>
        <v>795.63955424207154</v>
      </c>
      <c r="O60" s="104"/>
      <c r="S60" s="112"/>
      <c r="T60" s="13"/>
      <c r="V60" s="113"/>
    </row>
    <row r="61" spans="1:22" x14ac:dyDescent="0.3">
      <c r="A61" s="54">
        <f t="shared" si="7"/>
        <v>43311</v>
      </c>
      <c r="B61" s="55">
        <v>2018</v>
      </c>
      <c r="C61" s="55">
        <v>211</v>
      </c>
      <c r="D61" s="56">
        <v>9</v>
      </c>
      <c r="E61" s="56">
        <v>2</v>
      </c>
      <c r="F61" s="13">
        <v>1.3935456000000002</v>
      </c>
      <c r="G61" s="57">
        <v>13</v>
      </c>
      <c r="H61" s="57">
        <v>21</v>
      </c>
      <c r="I61" s="95">
        <v>49901.55</v>
      </c>
      <c r="J61" s="96">
        <f t="shared" si="5"/>
        <v>3.5809054256997399</v>
      </c>
      <c r="K61" s="103">
        <v>343.6</v>
      </c>
      <c r="L61" s="103">
        <v>770.63</v>
      </c>
      <c r="M61" s="57">
        <v>190.82</v>
      </c>
      <c r="N61" s="99">
        <f t="shared" si="6"/>
        <v>936.49608595513473</v>
      </c>
      <c r="O61" s="104"/>
      <c r="S61" s="112"/>
      <c r="T61" s="13"/>
      <c r="V61" s="113"/>
    </row>
    <row r="62" spans="1:22" x14ac:dyDescent="0.3">
      <c r="A62" s="54">
        <f t="shared" si="7"/>
        <v>43311</v>
      </c>
      <c r="B62" s="55">
        <v>2018</v>
      </c>
      <c r="C62" s="55">
        <v>232</v>
      </c>
      <c r="D62" s="56">
        <v>2</v>
      </c>
      <c r="E62" s="56">
        <v>1</v>
      </c>
      <c r="F62" s="13">
        <v>1.3935456000000002</v>
      </c>
      <c r="G62" s="57">
        <v>14</v>
      </c>
      <c r="H62" s="57">
        <v>15</v>
      </c>
      <c r="I62" s="95">
        <v>68243.710000000006</v>
      </c>
      <c r="J62" s="96">
        <f t="shared" si="5"/>
        <v>4.897127872959449</v>
      </c>
      <c r="K62" s="103">
        <v>423.17</v>
      </c>
      <c r="L62" s="103">
        <v>911.45</v>
      </c>
      <c r="M62" s="57">
        <v>1292.04</v>
      </c>
      <c r="N62" s="99">
        <f t="shared" si="6"/>
        <v>1884.875529010317</v>
      </c>
      <c r="O62" s="104"/>
      <c r="S62" s="112"/>
      <c r="T62" s="13"/>
      <c r="V62" s="113"/>
    </row>
    <row r="63" spans="1:22" x14ac:dyDescent="0.3">
      <c r="A63" s="54">
        <f t="shared" si="7"/>
        <v>43311</v>
      </c>
      <c r="B63" s="55">
        <v>2018</v>
      </c>
      <c r="C63" s="55">
        <v>232</v>
      </c>
      <c r="D63" s="56">
        <v>2</v>
      </c>
      <c r="E63" s="56">
        <v>2</v>
      </c>
      <c r="F63" s="13">
        <v>1.3935456000000002</v>
      </c>
      <c r="G63" s="57">
        <v>11</v>
      </c>
      <c r="H63" s="57">
        <v>15</v>
      </c>
      <c r="I63" s="95">
        <v>42274.83</v>
      </c>
      <c r="J63" s="96">
        <f t="shared" si="5"/>
        <v>3.0336165533442174</v>
      </c>
      <c r="K63" s="103">
        <v>258.64</v>
      </c>
      <c r="L63" s="103">
        <v>534.62</v>
      </c>
      <c r="M63" s="57">
        <v>522.32000000000005</v>
      </c>
      <c r="N63" s="99">
        <f t="shared" si="6"/>
        <v>944.05235106766497</v>
      </c>
      <c r="O63" s="104"/>
      <c r="S63" s="112"/>
      <c r="T63" s="13"/>
      <c r="V63" s="113"/>
    </row>
    <row r="64" spans="1:22" x14ac:dyDescent="0.3">
      <c r="A64" s="54">
        <f t="shared" si="7"/>
        <v>43311</v>
      </c>
      <c r="B64" s="55">
        <v>2018</v>
      </c>
      <c r="C64" s="55">
        <v>232</v>
      </c>
      <c r="D64" s="56">
        <v>3</v>
      </c>
      <c r="E64" s="56">
        <v>1</v>
      </c>
      <c r="F64" s="13">
        <v>1.3935456000000002</v>
      </c>
      <c r="G64" s="57">
        <v>12</v>
      </c>
      <c r="H64" s="57">
        <v>22</v>
      </c>
      <c r="I64" s="95">
        <v>51853.8</v>
      </c>
      <c r="J64" s="96">
        <f t="shared" si="5"/>
        <v>3.7209977197732171</v>
      </c>
      <c r="K64" s="103">
        <v>338.89</v>
      </c>
      <c r="L64" s="103">
        <v>787.15</v>
      </c>
      <c r="M64" s="57">
        <v>922.84</v>
      </c>
      <c r="N64" s="99">
        <f t="shared" si="6"/>
        <v>1470.2640516392144</v>
      </c>
      <c r="O64" s="104"/>
      <c r="S64" s="112"/>
      <c r="T64" s="13"/>
      <c r="V64" s="113"/>
    </row>
    <row r="65" spans="1:22" x14ac:dyDescent="0.3">
      <c r="A65" s="54">
        <f t="shared" si="7"/>
        <v>43332</v>
      </c>
      <c r="B65" s="55">
        <v>2018</v>
      </c>
      <c r="C65" s="55">
        <v>232</v>
      </c>
      <c r="D65" s="56">
        <v>3</v>
      </c>
      <c r="E65" s="56">
        <v>2</v>
      </c>
      <c r="F65" s="13">
        <v>1.3935456000000002</v>
      </c>
      <c r="G65" s="57">
        <v>14</v>
      </c>
      <c r="H65" s="57">
        <v>23</v>
      </c>
      <c r="I65" s="95">
        <v>54059.65</v>
      </c>
      <c r="J65" s="96">
        <f t="shared" si="5"/>
        <v>3.8792881983912113</v>
      </c>
      <c r="K65" s="103">
        <v>364.87</v>
      </c>
      <c r="L65" s="103">
        <v>813.86</v>
      </c>
      <c r="M65" s="57">
        <v>1001.31</v>
      </c>
      <c r="N65" s="99">
        <f t="shared" si="6"/>
        <v>1564.383684322924</v>
      </c>
      <c r="O65" s="104"/>
      <c r="S65" s="112"/>
      <c r="T65" s="13"/>
      <c r="V65" s="113"/>
    </row>
    <row r="66" spans="1:22" x14ac:dyDescent="0.3">
      <c r="A66" s="54">
        <f t="shared" si="7"/>
        <v>43332</v>
      </c>
      <c r="B66" s="55">
        <v>2018</v>
      </c>
      <c r="C66" s="55">
        <v>232</v>
      </c>
      <c r="D66" s="56">
        <v>4</v>
      </c>
      <c r="E66" s="56">
        <v>1</v>
      </c>
      <c r="F66" s="13">
        <v>1.3935456000000002</v>
      </c>
      <c r="G66" s="57">
        <v>8</v>
      </c>
      <c r="H66" s="57">
        <v>14</v>
      </c>
      <c r="I66" s="95">
        <v>34771.79</v>
      </c>
      <c r="J66" s="96">
        <f t="shared" ref="J66:J85" si="8">I66/(F66*10000)</f>
        <v>2.4952028839242861</v>
      </c>
      <c r="K66" s="103">
        <v>229.28</v>
      </c>
      <c r="L66" s="103">
        <v>547.42999999999995</v>
      </c>
      <c r="M66" s="57">
        <v>648.67999999999995</v>
      </c>
      <c r="N66" s="99">
        <f t="shared" ref="N66:N85" si="9">SUMIF(K66:M66,"&lt;&gt;#N/A")/F66</f>
        <v>1022.8513512582579</v>
      </c>
      <c r="O66" s="104"/>
      <c r="S66" s="112"/>
      <c r="T66" s="13"/>
      <c r="V66" s="113"/>
    </row>
    <row r="67" spans="1:22" x14ac:dyDescent="0.3">
      <c r="A67" s="54">
        <f t="shared" si="7"/>
        <v>43332</v>
      </c>
      <c r="B67" s="55">
        <v>2018</v>
      </c>
      <c r="C67" s="55">
        <v>232</v>
      </c>
      <c r="D67" s="56">
        <v>4</v>
      </c>
      <c r="E67" s="56">
        <v>2</v>
      </c>
      <c r="F67" s="13">
        <v>1.3935456000000002</v>
      </c>
      <c r="G67" s="57">
        <v>12</v>
      </c>
      <c r="H67" s="57">
        <v>14</v>
      </c>
      <c r="I67" s="95">
        <v>43865.9</v>
      </c>
      <c r="J67" s="96">
        <f t="shared" si="8"/>
        <v>3.1477907863223131</v>
      </c>
      <c r="K67" s="103">
        <v>285.69</v>
      </c>
      <c r="L67" s="103">
        <v>604.04</v>
      </c>
      <c r="M67" s="57">
        <v>517.97</v>
      </c>
      <c r="N67" s="99">
        <f t="shared" si="9"/>
        <v>1010.1571129068183</v>
      </c>
      <c r="O67" s="104"/>
      <c r="S67" s="112"/>
      <c r="T67" s="13"/>
      <c r="V67" s="113"/>
    </row>
    <row r="68" spans="1:22" x14ac:dyDescent="0.3">
      <c r="A68" s="54">
        <f t="shared" si="7"/>
        <v>43332</v>
      </c>
      <c r="B68" s="55">
        <v>2018</v>
      </c>
      <c r="C68" s="55">
        <v>232</v>
      </c>
      <c r="D68" s="56">
        <v>7</v>
      </c>
      <c r="E68" s="56">
        <v>1</v>
      </c>
      <c r="F68" s="13">
        <v>1.3935456000000002</v>
      </c>
      <c r="G68" s="57">
        <v>11</v>
      </c>
      <c r="H68" s="57">
        <v>20</v>
      </c>
      <c r="I68" s="95">
        <v>57756.72</v>
      </c>
      <c r="J68" s="96">
        <f t="shared" si="8"/>
        <v>4.1445877336199111</v>
      </c>
      <c r="K68" s="103">
        <v>411.11</v>
      </c>
      <c r="L68" s="103">
        <v>761.19</v>
      </c>
      <c r="M68" s="57">
        <v>1211.4100000000001</v>
      </c>
      <c r="N68" s="99">
        <f t="shared" si="9"/>
        <v>1710.5360599610087</v>
      </c>
      <c r="O68" s="104"/>
      <c r="S68" s="112"/>
      <c r="T68" s="13"/>
      <c r="V68" s="113"/>
    </row>
    <row r="69" spans="1:22" x14ac:dyDescent="0.3">
      <c r="A69" s="54">
        <f t="shared" si="7"/>
        <v>43332</v>
      </c>
      <c r="B69" s="55">
        <v>2018</v>
      </c>
      <c r="C69" s="55">
        <v>232</v>
      </c>
      <c r="D69" s="56">
        <v>7</v>
      </c>
      <c r="E69" s="56">
        <v>2</v>
      </c>
      <c r="F69" s="13">
        <v>1.3935456000000002</v>
      </c>
      <c r="G69" s="57">
        <v>14</v>
      </c>
      <c r="H69" s="57">
        <v>20</v>
      </c>
      <c r="I69" s="95">
        <v>54008.959999999999</v>
      </c>
      <c r="J69" s="96">
        <f t="shared" si="8"/>
        <v>3.875650714264391</v>
      </c>
      <c r="K69" s="103">
        <v>360.47</v>
      </c>
      <c r="L69" s="103">
        <v>818.64</v>
      </c>
      <c r="M69" s="57">
        <v>1207.1199999999999</v>
      </c>
      <c r="N69" s="99">
        <f t="shared" si="9"/>
        <v>1712.3443969110158</v>
      </c>
      <c r="O69" s="104"/>
      <c r="S69" s="112"/>
      <c r="T69" s="13"/>
      <c r="V69" s="113"/>
    </row>
    <row r="70" spans="1:22" x14ac:dyDescent="0.3">
      <c r="A70" s="54">
        <f t="shared" si="7"/>
        <v>43332</v>
      </c>
      <c r="B70" s="55">
        <v>2018</v>
      </c>
      <c r="C70" s="55">
        <v>232</v>
      </c>
      <c r="D70" s="56">
        <v>8</v>
      </c>
      <c r="E70" s="56">
        <v>1</v>
      </c>
      <c r="F70" s="13">
        <v>1.3935456000000002</v>
      </c>
      <c r="G70" s="57">
        <v>12</v>
      </c>
      <c r="H70" s="57">
        <v>23</v>
      </c>
      <c r="I70" s="95">
        <v>54796.92</v>
      </c>
      <c r="J70" s="96">
        <f t="shared" si="8"/>
        <v>3.9321942532773946</v>
      </c>
      <c r="K70" s="103">
        <v>350.5</v>
      </c>
      <c r="L70" s="103">
        <v>692.48</v>
      </c>
      <c r="M70" s="57">
        <v>937.9</v>
      </c>
      <c r="N70" s="99">
        <f t="shared" si="9"/>
        <v>1421.4676577501302</v>
      </c>
      <c r="O70" s="104"/>
      <c r="S70" s="112"/>
      <c r="T70" s="13"/>
      <c r="V70" s="113"/>
    </row>
    <row r="71" spans="1:22" x14ac:dyDescent="0.3">
      <c r="A71" s="54">
        <f t="shared" si="7"/>
        <v>43332</v>
      </c>
      <c r="B71" s="55">
        <v>2018</v>
      </c>
      <c r="C71" s="55">
        <v>232</v>
      </c>
      <c r="D71" s="56">
        <v>8</v>
      </c>
      <c r="E71" s="56">
        <v>2</v>
      </c>
      <c r="F71" s="13">
        <v>1.3935456000000002</v>
      </c>
      <c r="G71" s="57">
        <v>12</v>
      </c>
      <c r="H71" s="57">
        <v>21</v>
      </c>
      <c r="I71" s="95">
        <v>46825.19</v>
      </c>
      <c r="J71" s="96">
        <f t="shared" si="8"/>
        <v>3.3601476693694123</v>
      </c>
      <c r="K71" s="103">
        <v>313.89999999999998</v>
      </c>
      <c r="L71" s="103">
        <v>665.43</v>
      </c>
      <c r="M71" s="57">
        <v>791.67</v>
      </c>
      <c r="N71" s="99">
        <f t="shared" si="9"/>
        <v>1270.8590231995277</v>
      </c>
      <c r="O71" s="104"/>
      <c r="S71" s="112"/>
      <c r="T71" s="13"/>
      <c r="V71" s="113"/>
    </row>
    <row r="72" spans="1:22" x14ac:dyDescent="0.3">
      <c r="A72" s="54">
        <f t="shared" si="7"/>
        <v>43332</v>
      </c>
      <c r="B72" s="55">
        <v>2018</v>
      </c>
      <c r="C72" s="55">
        <v>232</v>
      </c>
      <c r="D72" s="56">
        <v>9</v>
      </c>
      <c r="E72" s="56">
        <v>1</v>
      </c>
      <c r="F72" s="13">
        <v>1.3935456000000002</v>
      </c>
      <c r="G72" s="57">
        <v>13</v>
      </c>
      <c r="H72" s="57">
        <v>19</v>
      </c>
      <c r="I72" s="95">
        <v>51769.53</v>
      </c>
      <c r="J72" s="96">
        <f t="shared" si="8"/>
        <v>3.714950554901109</v>
      </c>
      <c r="K72" s="103">
        <v>366.74</v>
      </c>
      <c r="L72" s="103">
        <v>696.93</v>
      </c>
      <c r="M72" s="57">
        <v>942.56</v>
      </c>
      <c r="N72" s="99">
        <f t="shared" si="9"/>
        <v>1439.6586663543696</v>
      </c>
      <c r="O72" s="104"/>
      <c r="S72" s="112"/>
      <c r="T72" s="13"/>
      <c r="V72" s="113"/>
    </row>
    <row r="73" spans="1:22" x14ac:dyDescent="0.3">
      <c r="A73" s="54">
        <f t="shared" si="7"/>
        <v>43332</v>
      </c>
      <c r="B73" s="55">
        <v>2018</v>
      </c>
      <c r="C73" s="55">
        <v>232</v>
      </c>
      <c r="D73" s="56">
        <v>9</v>
      </c>
      <c r="E73" s="56">
        <v>2</v>
      </c>
      <c r="F73" s="13">
        <v>1.3935456000000002</v>
      </c>
      <c r="G73" s="57">
        <v>12</v>
      </c>
      <c r="H73" s="57">
        <v>21</v>
      </c>
      <c r="I73" s="95">
        <v>47637.7</v>
      </c>
      <c r="J73" s="96">
        <f t="shared" si="8"/>
        <v>3.4184529017206176</v>
      </c>
      <c r="K73" s="103">
        <v>367.8</v>
      </c>
      <c r="L73" s="103">
        <v>747.44</v>
      </c>
      <c r="M73" s="57">
        <v>1069.6600000000001</v>
      </c>
      <c r="N73" s="99">
        <f t="shared" si="9"/>
        <v>1567.8711912979381</v>
      </c>
      <c r="O73" s="104"/>
      <c r="S73" s="112"/>
      <c r="T73" s="13"/>
      <c r="V73" s="113"/>
    </row>
    <row r="74" spans="1:22" x14ac:dyDescent="0.3">
      <c r="A74" s="54">
        <f t="shared" si="7"/>
        <v>43332</v>
      </c>
      <c r="B74" s="55">
        <v>2018</v>
      </c>
      <c r="C74" s="55">
        <v>247</v>
      </c>
      <c r="D74" s="56">
        <v>2</v>
      </c>
      <c r="E74" s="56">
        <v>1</v>
      </c>
      <c r="F74" s="13">
        <v>1.3935456000000002</v>
      </c>
      <c r="G74" s="57">
        <v>12</v>
      </c>
      <c r="H74" s="57">
        <v>12</v>
      </c>
      <c r="I74" s="95">
        <v>49353.27</v>
      </c>
      <c r="J74" s="96">
        <f t="shared" si="8"/>
        <v>3.5415611803445821</v>
      </c>
      <c r="K74" s="103">
        <v>333.88</v>
      </c>
      <c r="L74" s="103">
        <v>730.09</v>
      </c>
      <c r="M74" s="57">
        <v>1773.54</v>
      </c>
      <c r="N74" s="99">
        <f t="shared" si="9"/>
        <v>2036.1802297678669</v>
      </c>
      <c r="O74" s="104"/>
      <c r="S74" s="112"/>
      <c r="T74" s="13"/>
      <c r="V74" s="113"/>
    </row>
    <row r="75" spans="1:22" x14ac:dyDescent="0.3">
      <c r="A75" s="54">
        <f t="shared" si="7"/>
        <v>43332</v>
      </c>
      <c r="B75" s="55">
        <v>2018</v>
      </c>
      <c r="C75" s="55">
        <v>247</v>
      </c>
      <c r="D75" s="56">
        <v>2</v>
      </c>
      <c r="E75" s="56">
        <v>2</v>
      </c>
      <c r="F75" s="13">
        <v>1.3935456000000002</v>
      </c>
      <c r="G75" s="57">
        <v>15</v>
      </c>
      <c r="H75" s="57">
        <v>15</v>
      </c>
      <c r="I75" s="95">
        <v>59888.97</v>
      </c>
      <c r="J75" s="96">
        <f t="shared" si="8"/>
        <v>4.2975967201934395</v>
      </c>
      <c r="K75" s="103">
        <v>399.05</v>
      </c>
      <c r="L75" s="103">
        <v>873.56</v>
      </c>
      <c r="M75" s="57">
        <v>2129.9299999999998</v>
      </c>
      <c r="N75" s="99">
        <f t="shared" si="9"/>
        <v>2441.6423832847663</v>
      </c>
      <c r="O75" s="104"/>
      <c r="S75" s="112"/>
      <c r="T75" s="13"/>
      <c r="V75" s="113"/>
    </row>
    <row r="76" spans="1:22" x14ac:dyDescent="0.3">
      <c r="A76" s="54">
        <f t="shared" si="7"/>
        <v>43332</v>
      </c>
      <c r="B76" s="55">
        <v>2018</v>
      </c>
      <c r="C76" s="55">
        <v>247</v>
      </c>
      <c r="D76" s="56">
        <v>3</v>
      </c>
      <c r="E76" s="56">
        <v>1</v>
      </c>
      <c r="F76" s="13">
        <v>1.3935456000000002</v>
      </c>
      <c r="G76" s="57">
        <v>11</v>
      </c>
      <c r="H76" s="57">
        <v>11</v>
      </c>
      <c r="I76" s="95">
        <v>45858.89</v>
      </c>
      <c r="J76" s="96">
        <f t="shared" si="8"/>
        <v>3.2908065584649684</v>
      </c>
      <c r="K76" s="103">
        <v>308.26</v>
      </c>
      <c r="L76" s="103">
        <v>558.53</v>
      </c>
      <c r="M76" s="57">
        <v>1484.15</v>
      </c>
      <c r="N76" s="99">
        <f t="shared" si="9"/>
        <v>1687.0205036706368</v>
      </c>
      <c r="O76" s="104"/>
      <c r="S76" s="112"/>
      <c r="T76" s="13"/>
      <c r="V76" s="113"/>
    </row>
    <row r="77" spans="1:22" x14ac:dyDescent="0.3">
      <c r="A77" s="54">
        <f t="shared" si="7"/>
        <v>43347</v>
      </c>
      <c r="B77" s="55">
        <v>2018</v>
      </c>
      <c r="C77" s="55">
        <v>247</v>
      </c>
      <c r="D77" s="56">
        <v>3</v>
      </c>
      <c r="E77" s="56">
        <v>2</v>
      </c>
      <c r="F77" s="13">
        <v>1.3935456000000002</v>
      </c>
      <c r="G77" s="57">
        <v>12</v>
      </c>
      <c r="H77" s="57">
        <v>12</v>
      </c>
      <c r="I77" s="95">
        <v>47566.98</v>
      </c>
      <c r="J77" s="96">
        <f t="shared" si="8"/>
        <v>3.4133780767561532</v>
      </c>
      <c r="K77" s="103">
        <v>321.8</v>
      </c>
      <c r="L77" s="103">
        <v>688.57</v>
      </c>
      <c r="M77" s="57">
        <v>1716.95</v>
      </c>
      <c r="N77" s="99">
        <f t="shared" si="9"/>
        <v>1957.1085438467171</v>
      </c>
      <c r="S77" s="112"/>
      <c r="T77" s="13"/>
      <c r="V77" s="113"/>
    </row>
    <row r="78" spans="1:22" x14ac:dyDescent="0.3">
      <c r="A78" s="54">
        <f t="shared" si="7"/>
        <v>43347</v>
      </c>
      <c r="B78" s="55">
        <v>2018</v>
      </c>
      <c r="C78" s="55">
        <v>247</v>
      </c>
      <c r="D78" s="56">
        <v>4</v>
      </c>
      <c r="E78" s="56">
        <v>1</v>
      </c>
      <c r="F78" s="13">
        <v>1.3935456000000002</v>
      </c>
      <c r="G78" s="57">
        <v>12</v>
      </c>
      <c r="H78" s="57">
        <v>12</v>
      </c>
      <c r="I78" s="95">
        <v>43188.51</v>
      </c>
      <c r="J78" s="96">
        <f t="shared" si="8"/>
        <v>3.0991816844744799</v>
      </c>
      <c r="K78" s="103">
        <v>305.12</v>
      </c>
      <c r="L78" s="103">
        <v>627.54999999999995</v>
      </c>
      <c r="M78" s="57">
        <v>1526.05</v>
      </c>
      <c r="N78" s="99">
        <f t="shared" si="9"/>
        <v>1764.3627879848348</v>
      </c>
      <c r="S78" s="112"/>
      <c r="T78" s="13"/>
      <c r="V78" s="113"/>
    </row>
    <row r="79" spans="1:22" x14ac:dyDescent="0.3">
      <c r="A79" s="54">
        <f t="shared" si="7"/>
        <v>43347</v>
      </c>
      <c r="B79" s="55">
        <v>2018</v>
      </c>
      <c r="C79" s="55">
        <v>247</v>
      </c>
      <c r="D79" s="56">
        <v>4</v>
      </c>
      <c r="E79" s="56">
        <v>2</v>
      </c>
      <c r="F79" s="13">
        <v>1.3935456000000002</v>
      </c>
      <c r="G79" s="57">
        <v>11</v>
      </c>
      <c r="H79" s="57">
        <v>11</v>
      </c>
      <c r="I79" s="95">
        <v>44571.48</v>
      </c>
      <c r="J79" s="96">
        <f t="shared" si="8"/>
        <v>3.19842278573446</v>
      </c>
      <c r="K79" s="103">
        <v>313.39</v>
      </c>
      <c r="L79" s="103">
        <v>686.6</v>
      </c>
      <c r="M79" s="57">
        <v>1878.6</v>
      </c>
      <c r="N79" s="99">
        <f t="shared" si="9"/>
        <v>2065.6589924290956</v>
      </c>
      <c r="S79" s="112"/>
      <c r="T79" s="13"/>
      <c r="V79" s="113"/>
    </row>
    <row r="80" spans="1:22" x14ac:dyDescent="0.3">
      <c r="A80" s="54">
        <f t="shared" si="7"/>
        <v>43347</v>
      </c>
      <c r="B80" s="55">
        <v>2018</v>
      </c>
      <c r="C80" s="55">
        <v>247</v>
      </c>
      <c r="D80" s="56">
        <v>7</v>
      </c>
      <c r="E80" s="56">
        <v>1</v>
      </c>
      <c r="F80" s="13">
        <v>1.3935456000000002</v>
      </c>
      <c r="G80" s="57">
        <v>11</v>
      </c>
      <c r="H80" s="57">
        <v>11</v>
      </c>
      <c r="I80" s="95">
        <v>53742.400000000001</v>
      </c>
      <c r="J80" s="96">
        <f t="shared" si="8"/>
        <v>3.85652252785987</v>
      </c>
      <c r="K80" s="103">
        <v>402.7</v>
      </c>
      <c r="L80" s="103">
        <v>930.89</v>
      </c>
      <c r="M80" s="57">
        <v>2048.39</v>
      </c>
      <c r="N80" s="99">
        <f t="shared" si="9"/>
        <v>2426.8886500735957</v>
      </c>
      <c r="S80" s="112"/>
      <c r="T80" s="13"/>
      <c r="V80" s="113"/>
    </row>
    <row r="81" spans="1:22" x14ac:dyDescent="0.3">
      <c r="A81" s="54">
        <f t="shared" si="7"/>
        <v>43347</v>
      </c>
      <c r="B81" s="55">
        <v>2018</v>
      </c>
      <c r="C81" s="55">
        <v>247</v>
      </c>
      <c r="D81" s="56">
        <v>7</v>
      </c>
      <c r="E81" s="56">
        <v>2</v>
      </c>
      <c r="F81" s="13">
        <v>1.3935456000000002</v>
      </c>
      <c r="G81" s="57">
        <v>13</v>
      </c>
      <c r="H81" s="57">
        <v>13</v>
      </c>
      <c r="I81" s="95">
        <v>38337.85</v>
      </c>
      <c r="J81" s="96">
        <f t="shared" si="8"/>
        <v>2.7511012197950317</v>
      </c>
      <c r="K81" s="103">
        <v>407.01</v>
      </c>
      <c r="L81" s="103">
        <v>690.77</v>
      </c>
      <c r="M81" s="57">
        <v>1857.5</v>
      </c>
      <c r="N81" s="99">
        <f t="shared" si="9"/>
        <v>2120.6912784195933</v>
      </c>
      <c r="S81" s="112"/>
      <c r="T81" s="13"/>
      <c r="V81" s="113"/>
    </row>
    <row r="82" spans="1:22" x14ac:dyDescent="0.3">
      <c r="A82" s="54">
        <f t="shared" si="7"/>
        <v>43347</v>
      </c>
      <c r="B82" s="55">
        <v>2018</v>
      </c>
      <c r="C82" s="55">
        <v>247</v>
      </c>
      <c r="D82" s="56">
        <v>8</v>
      </c>
      <c r="E82" s="56">
        <v>1</v>
      </c>
      <c r="F82" s="13">
        <v>1.3935456000000002</v>
      </c>
      <c r="G82" s="57">
        <v>12</v>
      </c>
      <c r="H82" s="57">
        <v>12</v>
      </c>
      <c r="I82" s="95">
        <v>43713.48</v>
      </c>
      <c r="J82" s="96">
        <f t="shared" si="8"/>
        <v>3.1368532181508804</v>
      </c>
      <c r="K82" s="103">
        <v>362.85</v>
      </c>
      <c r="L82" s="103">
        <v>623.52</v>
      </c>
      <c r="M82" s="57">
        <v>1621.52</v>
      </c>
      <c r="N82" s="99">
        <f t="shared" si="9"/>
        <v>1871.4062891088743</v>
      </c>
      <c r="S82" s="112"/>
      <c r="T82" s="13"/>
      <c r="V82" s="113"/>
    </row>
    <row r="83" spans="1:22" x14ac:dyDescent="0.3">
      <c r="A83" s="54">
        <f t="shared" ref="A83:A85" si="10">DATE(B83,1,C80)</f>
        <v>43347</v>
      </c>
      <c r="B83" s="55">
        <v>2018</v>
      </c>
      <c r="C83" s="55">
        <v>247</v>
      </c>
      <c r="D83" s="56">
        <v>8</v>
      </c>
      <c r="E83" s="56">
        <v>2</v>
      </c>
      <c r="F83" s="13">
        <v>1.3935456000000002</v>
      </c>
      <c r="G83" s="57">
        <v>11</v>
      </c>
      <c r="H83" s="57">
        <v>11</v>
      </c>
      <c r="I83" s="95">
        <v>31167.26</v>
      </c>
      <c r="J83" s="96">
        <f t="shared" si="8"/>
        <v>2.2365439638286682</v>
      </c>
      <c r="K83" s="103">
        <v>286.91000000000003</v>
      </c>
      <c r="L83" s="103">
        <v>571.14</v>
      </c>
      <c r="M83" s="57">
        <v>1272.3699999999999</v>
      </c>
      <c r="N83" s="99">
        <f t="shared" si="9"/>
        <v>1528.7766686644484</v>
      </c>
      <c r="S83" s="112"/>
      <c r="T83" s="13"/>
      <c r="V83" s="113"/>
    </row>
    <row r="84" spans="1:22" x14ac:dyDescent="0.3">
      <c r="A84" s="54">
        <f t="shared" si="10"/>
        <v>43347</v>
      </c>
      <c r="B84" s="55">
        <v>2018</v>
      </c>
      <c r="C84" s="55">
        <v>247</v>
      </c>
      <c r="D84" s="56">
        <v>9</v>
      </c>
      <c r="E84" s="56">
        <v>1</v>
      </c>
      <c r="F84" s="13">
        <v>1.3935456000000002</v>
      </c>
      <c r="G84" s="57">
        <v>13</v>
      </c>
      <c r="H84" s="57">
        <v>13</v>
      </c>
      <c r="I84" s="95">
        <v>43457.89</v>
      </c>
      <c r="J84" s="96">
        <f t="shared" si="8"/>
        <v>3.1185122323948349</v>
      </c>
      <c r="K84" s="103">
        <v>337.56</v>
      </c>
      <c r="L84" s="103">
        <v>673.3</v>
      </c>
      <c r="M84" s="57">
        <v>1697.38</v>
      </c>
      <c r="N84" s="99">
        <f t="shared" si="9"/>
        <v>1943.4168497966621</v>
      </c>
    </row>
    <row r="85" spans="1:22" x14ac:dyDescent="0.3">
      <c r="A85" s="54">
        <f t="shared" si="10"/>
        <v>43347</v>
      </c>
      <c r="B85" s="55">
        <v>2018</v>
      </c>
      <c r="C85" s="55">
        <v>247</v>
      </c>
      <c r="D85" s="56">
        <v>9</v>
      </c>
      <c r="E85" s="56">
        <v>2</v>
      </c>
      <c r="F85" s="13">
        <v>1.3935456000000002</v>
      </c>
      <c r="G85" s="57">
        <v>11</v>
      </c>
      <c r="H85" s="57">
        <v>11</v>
      </c>
      <c r="I85" s="95">
        <v>40403.589999999997</v>
      </c>
      <c r="J85" s="96">
        <f t="shared" si="8"/>
        <v>2.8993374884897913</v>
      </c>
      <c r="K85" s="103">
        <v>323.64999999999998</v>
      </c>
      <c r="L85" s="103">
        <v>662.99</v>
      </c>
      <c r="M85" s="57">
        <v>1460.12</v>
      </c>
      <c r="N85" s="99">
        <f t="shared" si="9"/>
        <v>1755.7803634125783</v>
      </c>
    </row>
    <row r="87" spans="1:22" x14ac:dyDescent="0.3">
      <c r="N87" s="146"/>
    </row>
    <row r="88" spans="1:22" x14ac:dyDescent="0.3">
      <c r="N88" s="146"/>
    </row>
    <row r="89" spans="1:22" x14ac:dyDescent="0.3">
      <c r="N89" s="146"/>
    </row>
    <row r="90" spans="1:22" x14ac:dyDescent="0.3">
      <c r="N90" s="146"/>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2E5EC1-69EA-42FE-89C7-5419EF62BBFA}">
  <sheetPr codeName="Sheet4"/>
  <dimension ref="A1:H20"/>
  <sheetViews>
    <sheetView workbookViewId="0"/>
  </sheetViews>
  <sheetFormatPr defaultRowHeight="14.4" x14ac:dyDescent="0.3"/>
  <cols>
    <col min="1" max="1" width="22.88671875" style="43" customWidth="1"/>
    <col min="2" max="2" width="27.109375" style="43" customWidth="1"/>
    <col min="3" max="3" width="90.109375" style="43" customWidth="1"/>
    <col min="4" max="4" width="17.21875" style="43" customWidth="1"/>
    <col min="5" max="5" width="10.77734375" style="43" customWidth="1"/>
    <col min="6" max="6" width="12.33203125" style="43" customWidth="1"/>
    <col min="7" max="7" width="11.33203125" style="43" customWidth="1"/>
    <col min="8" max="8" width="12.33203125" style="43" customWidth="1"/>
    <col min="9" max="16384" width="8.88671875" style="43"/>
  </cols>
  <sheetData>
    <row r="1" spans="1:8" ht="27.6" x14ac:dyDescent="0.3">
      <c r="A1" s="19" t="s">
        <v>25</v>
      </c>
      <c r="B1" s="19" t="s">
        <v>26</v>
      </c>
      <c r="C1" s="19" t="s">
        <v>27</v>
      </c>
      <c r="D1" s="19" t="s">
        <v>28</v>
      </c>
      <c r="E1" s="19" t="s">
        <v>29</v>
      </c>
      <c r="F1" s="19" t="s">
        <v>30</v>
      </c>
      <c r="G1" s="19" t="s">
        <v>31</v>
      </c>
      <c r="H1" s="19" t="s">
        <v>32</v>
      </c>
    </row>
    <row r="2" spans="1:8" x14ac:dyDescent="0.3">
      <c r="A2" s="43" t="s">
        <v>227</v>
      </c>
      <c r="B2" s="116" t="s">
        <v>3</v>
      </c>
      <c r="C2" s="117" t="s">
        <v>33</v>
      </c>
      <c r="D2" s="118" t="s">
        <v>34</v>
      </c>
      <c r="E2" s="11">
        <v>10</v>
      </c>
      <c r="F2" s="11"/>
      <c r="G2" s="11" t="s">
        <v>35</v>
      </c>
      <c r="H2" s="11" t="s">
        <v>36</v>
      </c>
    </row>
    <row r="3" spans="1:8" x14ac:dyDescent="0.3">
      <c r="A3" s="43" t="s">
        <v>227</v>
      </c>
      <c r="B3" s="117" t="s">
        <v>0</v>
      </c>
      <c r="C3" s="117" t="s">
        <v>0</v>
      </c>
      <c r="D3" s="117" t="s">
        <v>37</v>
      </c>
      <c r="E3" s="11">
        <v>4</v>
      </c>
      <c r="F3" s="11"/>
      <c r="G3" s="11" t="s">
        <v>35</v>
      </c>
      <c r="H3" s="11" t="s">
        <v>36</v>
      </c>
    </row>
    <row r="4" spans="1:8" x14ac:dyDescent="0.3">
      <c r="A4" s="43" t="s">
        <v>227</v>
      </c>
      <c r="B4" s="117" t="s">
        <v>62</v>
      </c>
      <c r="C4" s="117" t="s">
        <v>38</v>
      </c>
      <c r="D4" s="117" t="s">
        <v>39</v>
      </c>
      <c r="E4" s="11">
        <v>3</v>
      </c>
      <c r="F4" s="11" t="s">
        <v>40</v>
      </c>
      <c r="G4" s="11" t="s">
        <v>35</v>
      </c>
      <c r="H4" s="11" t="s">
        <v>36</v>
      </c>
    </row>
    <row r="5" spans="1:8" ht="277.2" x14ac:dyDescent="0.3">
      <c r="A5" s="43" t="s">
        <v>227</v>
      </c>
      <c r="B5" s="72" t="s">
        <v>92</v>
      </c>
      <c r="C5" s="117" t="s">
        <v>133</v>
      </c>
      <c r="D5" s="72" t="s">
        <v>94</v>
      </c>
      <c r="E5" s="11"/>
      <c r="G5" s="11" t="s">
        <v>35</v>
      </c>
      <c r="H5" s="11" t="s">
        <v>36</v>
      </c>
    </row>
    <row r="6" spans="1:8" ht="27.6" x14ac:dyDescent="0.3">
      <c r="A6" s="43" t="s">
        <v>227</v>
      </c>
      <c r="B6" s="72" t="s">
        <v>45</v>
      </c>
      <c r="C6" s="41" t="s">
        <v>129</v>
      </c>
      <c r="D6" s="43" t="s">
        <v>39</v>
      </c>
      <c r="E6" s="11"/>
      <c r="G6" s="11" t="s">
        <v>35</v>
      </c>
      <c r="H6" s="11" t="s">
        <v>36</v>
      </c>
    </row>
    <row r="7" spans="1:8" x14ac:dyDescent="0.3">
      <c r="A7" s="43" t="s">
        <v>227</v>
      </c>
      <c r="B7" s="69" t="s">
        <v>81</v>
      </c>
      <c r="C7" s="117" t="s">
        <v>67</v>
      </c>
      <c r="D7" s="43" t="s">
        <v>42</v>
      </c>
      <c r="G7" s="11" t="s">
        <v>35</v>
      </c>
      <c r="H7" s="11" t="s">
        <v>36</v>
      </c>
    </row>
    <row r="8" spans="1:8" x14ac:dyDescent="0.3">
      <c r="A8" s="43" t="s">
        <v>227</v>
      </c>
      <c r="B8" s="69" t="s">
        <v>134</v>
      </c>
      <c r="C8" s="117" t="s">
        <v>66</v>
      </c>
      <c r="D8" s="43" t="s">
        <v>39</v>
      </c>
      <c r="E8" s="11"/>
      <c r="G8" s="11" t="s">
        <v>35</v>
      </c>
      <c r="H8" s="72" t="s">
        <v>43</v>
      </c>
    </row>
    <row r="9" spans="1:8" x14ac:dyDescent="0.3">
      <c r="A9" s="43" t="s">
        <v>227</v>
      </c>
      <c r="B9" s="69" t="s">
        <v>123</v>
      </c>
      <c r="C9" s="69" t="s">
        <v>130</v>
      </c>
      <c r="D9" s="43" t="s">
        <v>39</v>
      </c>
      <c r="E9" s="11"/>
      <c r="G9" s="11" t="s">
        <v>35</v>
      </c>
      <c r="H9" s="72" t="s">
        <v>43</v>
      </c>
    </row>
    <row r="10" spans="1:8" x14ac:dyDescent="0.3">
      <c r="A10" s="43" t="s">
        <v>227</v>
      </c>
      <c r="B10" s="69" t="s">
        <v>135</v>
      </c>
      <c r="C10" s="117" t="s">
        <v>131</v>
      </c>
      <c r="D10" s="43" t="s">
        <v>42</v>
      </c>
      <c r="G10" s="11" t="s">
        <v>35</v>
      </c>
      <c r="H10" s="72" t="s">
        <v>43</v>
      </c>
    </row>
    <row r="11" spans="1:8" x14ac:dyDescent="0.3">
      <c r="A11" s="43" t="s">
        <v>227</v>
      </c>
      <c r="B11" s="69" t="s">
        <v>136</v>
      </c>
      <c r="C11" s="117" t="s">
        <v>132</v>
      </c>
      <c r="D11" s="43" t="s">
        <v>42</v>
      </c>
      <c r="G11" s="11" t="s">
        <v>35</v>
      </c>
      <c r="H11" s="72" t="s">
        <v>43</v>
      </c>
    </row>
    <row r="12" spans="1:8" x14ac:dyDescent="0.3">
      <c r="A12" s="43" t="s">
        <v>227</v>
      </c>
      <c r="B12" s="119" t="s">
        <v>137</v>
      </c>
      <c r="C12" s="117" t="s">
        <v>144</v>
      </c>
      <c r="D12" s="43" t="s">
        <v>42</v>
      </c>
      <c r="G12" s="11" t="s">
        <v>35</v>
      </c>
      <c r="H12" s="72" t="s">
        <v>43</v>
      </c>
    </row>
    <row r="13" spans="1:8" ht="28.8" x14ac:dyDescent="0.3">
      <c r="A13" s="43" t="s">
        <v>227</v>
      </c>
      <c r="B13" s="69" t="s">
        <v>139</v>
      </c>
      <c r="C13" s="117" t="s">
        <v>145</v>
      </c>
      <c r="D13" s="43" t="s">
        <v>42</v>
      </c>
      <c r="G13" s="11" t="s">
        <v>35</v>
      </c>
      <c r="H13" s="72" t="s">
        <v>43</v>
      </c>
    </row>
    <row r="14" spans="1:8" ht="28.8" x14ac:dyDescent="0.3">
      <c r="A14" s="43" t="s">
        <v>227</v>
      </c>
      <c r="B14" s="69" t="s">
        <v>140</v>
      </c>
      <c r="C14" s="117" t="s">
        <v>146</v>
      </c>
      <c r="D14" s="43" t="s">
        <v>42</v>
      </c>
      <c r="G14" s="11" t="s">
        <v>35</v>
      </c>
      <c r="H14" s="72" t="s">
        <v>43</v>
      </c>
    </row>
    <row r="15" spans="1:8" ht="28.8" x14ac:dyDescent="0.3">
      <c r="A15" s="43" t="s">
        <v>227</v>
      </c>
      <c r="B15" s="69" t="s">
        <v>141</v>
      </c>
      <c r="C15" s="117" t="s">
        <v>148</v>
      </c>
      <c r="D15" s="43" t="s">
        <v>42</v>
      </c>
      <c r="G15" s="11" t="s">
        <v>35</v>
      </c>
      <c r="H15" s="72" t="s">
        <v>43</v>
      </c>
    </row>
    <row r="16" spans="1:8" ht="28.8" x14ac:dyDescent="0.3">
      <c r="A16" s="43" t="s">
        <v>227</v>
      </c>
      <c r="B16" s="69" t="s">
        <v>142</v>
      </c>
      <c r="C16" s="117" t="s">
        <v>147</v>
      </c>
      <c r="D16" s="43" t="s">
        <v>42</v>
      </c>
      <c r="G16" s="11" t="s">
        <v>35</v>
      </c>
      <c r="H16" s="72" t="s">
        <v>43</v>
      </c>
    </row>
    <row r="17" spans="1:8" ht="28.8" x14ac:dyDescent="0.3">
      <c r="A17" s="43" t="s">
        <v>227</v>
      </c>
      <c r="B17" s="119" t="s">
        <v>138</v>
      </c>
      <c r="C17" s="117" t="s">
        <v>149</v>
      </c>
      <c r="D17" s="43" t="s">
        <v>42</v>
      </c>
      <c r="G17" s="11" t="s">
        <v>35</v>
      </c>
      <c r="H17" s="72" t="s">
        <v>43</v>
      </c>
    </row>
    <row r="18" spans="1:8" ht="28.8" x14ac:dyDescent="0.3">
      <c r="A18" s="43" t="s">
        <v>227</v>
      </c>
      <c r="B18" s="119" t="s">
        <v>143</v>
      </c>
      <c r="C18" s="117" t="s">
        <v>150</v>
      </c>
      <c r="D18" s="43" t="s">
        <v>42</v>
      </c>
      <c r="G18" s="11" t="s">
        <v>35</v>
      </c>
      <c r="H18" s="72" t="s">
        <v>43</v>
      </c>
    </row>
    <row r="19" spans="1:8" ht="28.8" x14ac:dyDescent="0.3">
      <c r="A19" s="43" t="s">
        <v>227</v>
      </c>
      <c r="B19" s="69" t="s">
        <v>184</v>
      </c>
      <c r="C19" s="69" t="s">
        <v>185</v>
      </c>
      <c r="D19" s="72" t="s">
        <v>42</v>
      </c>
      <c r="E19" s="72"/>
      <c r="F19" s="72"/>
      <c r="G19" s="72" t="s">
        <v>35</v>
      </c>
      <c r="H19" s="72" t="s">
        <v>43</v>
      </c>
    </row>
    <row r="20" spans="1:8" x14ac:dyDescent="0.3">
      <c r="E20" s="11" t="s">
        <v>75</v>
      </c>
      <c r="G20" s="11" t="s">
        <v>35</v>
      </c>
      <c r="H20" s="11" t="s">
        <v>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C5459D-D041-4AA8-B7E8-B04622A126E7}">
  <sheetPr codeName="Sheet9"/>
  <dimension ref="A1:R21"/>
  <sheetViews>
    <sheetView workbookViewId="0"/>
  </sheetViews>
  <sheetFormatPr defaultRowHeight="14.4" x14ac:dyDescent="0.3"/>
  <cols>
    <col min="1" max="1" width="10.6640625" style="10" bestFit="1" customWidth="1"/>
    <col min="2" max="3" width="8.88671875" style="10"/>
    <col min="4" max="4" width="9.109375" style="33"/>
    <col min="5" max="5" width="8.88671875" style="10"/>
    <col min="6" max="6" width="9.109375" style="33"/>
    <col min="7" max="7" width="10.5546875" style="10" customWidth="1"/>
    <col min="8" max="8" width="8.109375" style="10" bestFit="1" customWidth="1"/>
    <col min="9" max="10" width="8.88671875" style="10"/>
    <col min="11" max="11" width="9.109375" style="47"/>
    <col min="12" max="12" width="11.77734375" style="10" customWidth="1"/>
    <col min="13" max="13" width="8.88671875" style="10"/>
    <col min="14" max="14" width="10.88671875" style="10" customWidth="1"/>
    <col min="15" max="15" width="11.44140625" style="10" customWidth="1"/>
    <col min="16" max="17" width="9.109375" style="47"/>
    <col min="18" max="16384" width="8.88671875" style="10"/>
  </cols>
  <sheetData>
    <row r="1" spans="1:18" ht="86.4" x14ac:dyDescent="0.3">
      <c r="A1" s="33" t="s">
        <v>3</v>
      </c>
      <c r="B1" s="33" t="s">
        <v>0</v>
      </c>
      <c r="C1" s="33" t="s">
        <v>1</v>
      </c>
      <c r="D1" s="123" t="s">
        <v>92</v>
      </c>
      <c r="E1" s="33" t="s">
        <v>45</v>
      </c>
      <c r="F1" s="48" t="s">
        <v>81</v>
      </c>
      <c r="G1" s="48" t="s">
        <v>134</v>
      </c>
      <c r="H1" s="48" t="s">
        <v>123</v>
      </c>
      <c r="I1" s="48" t="s">
        <v>135</v>
      </c>
      <c r="J1" s="48" t="s">
        <v>136</v>
      </c>
      <c r="K1" s="124" t="s">
        <v>137</v>
      </c>
      <c r="L1" s="48" t="s">
        <v>139</v>
      </c>
      <c r="M1" s="48" t="s">
        <v>140</v>
      </c>
      <c r="N1" s="48" t="s">
        <v>141</v>
      </c>
      <c r="O1" s="48" t="s">
        <v>142</v>
      </c>
      <c r="P1" s="124" t="s">
        <v>138</v>
      </c>
      <c r="Q1" s="124" t="s">
        <v>143</v>
      </c>
      <c r="R1" s="48" t="s">
        <v>184</v>
      </c>
    </row>
    <row r="2" spans="1:18" x14ac:dyDescent="0.3">
      <c r="A2" s="32">
        <f>DATE(B2,1,C2)</f>
        <v>43433</v>
      </c>
      <c r="B2" s="33">
        <v>2018</v>
      </c>
      <c r="C2" s="33">
        <v>333</v>
      </c>
      <c r="D2" s="33">
        <v>2</v>
      </c>
      <c r="E2" s="10">
        <v>1</v>
      </c>
      <c r="F2" s="10">
        <v>1.3935456000000002</v>
      </c>
      <c r="G2" s="10">
        <v>11</v>
      </c>
      <c r="H2" s="10">
        <v>12</v>
      </c>
      <c r="I2" s="10">
        <v>2344.1</v>
      </c>
      <c r="J2" s="10">
        <v>2142.9</v>
      </c>
      <c r="K2" s="120">
        <f t="shared" ref="K2:K21" si="0">(I2-J2)/I2</f>
        <v>8.5832515677658733E-2</v>
      </c>
      <c r="L2" s="10">
        <v>4170</v>
      </c>
      <c r="M2" s="121">
        <f t="shared" ref="M2:M21" si="1">L2-I2</f>
        <v>1825.9</v>
      </c>
      <c r="N2" s="83">
        <v>372</v>
      </c>
      <c r="O2" s="83">
        <v>240.9</v>
      </c>
      <c r="P2" s="122">
        <f t="shared" ref="P2:P21" si="2">(N2-O2)/N2</f>
        <v>0.35241935483870968</v>
      </c>
      <c r="Q2" s="121">
        <f t="shared" ref="Q2:Q21" si="3">M2-M2*P2</f>
        <v>1182.4175</v>
      </c>
      <c r="R2" s="122">
        <f>((J2+Q2)/1000)/(F2)</f>
        <v>2.3862279784744751</v>
      </c>
    </row>
    <row r="3" spans="1:18" x14ac:dyDescent="0.3">
      <c r="A3" s="32">
        <f>DATE(B2,1,C2)</f>
        <v>43433</v>
      </c>
      <c r="B3" s="33">
        <v>2018</v>
      </c>
      <c r="C3" s="33">
        <v>333</v>
      </c>
      <c r="D3" s="33">
        <v>2</v>
      </c>
      <c r="E3" s="10">
        <v>2</v>
      </c>
      <c r="F3" s="10">
        <v>1.3935456000000002</v>
      </c>
      <c r="G3" s="10">
        <v>12</v>
      </c>
      <c r="H3" s="10">
        <v>12</v>
      </c>
      <c r="I3" s="10">
        <v>2024.3</v>
      </c>
      <c r="J3" s="10">
        <v>1857.5</v>
      </c>
      <c r="K3" s="120">
        <f t="shared" si="0"/>
        <v>8.2398853924813498E-2</v>
      </c>
      <c r="L3" s="10">
        <v>3630</v>
      </c>
      <c r="M3" s="121">
        <f t="shared" si="1"/>
        <v>1605.7</v>
      </c>
      <c r="N3" s="83">
        <v>423.1</v>
      </c>
      <c r="O3" s="83">
        <v>237.1</v>
      </c>
      <c r="P3" s="122">
        <f t="shared" si="2"/>
        <v>0.4396123847790121</v>
      </c>
      <c r="Q3" s="121">
        <f t="shared" si="3"/>
        <v>899.81439376034029</v>
      </c>
      <c r="R3" s="122">
        <f t="shared" ref="R3:R21" si="4">((J3+Q3)/1000)/(F3)</f>
        <v>1.9786323416760385</v>
      </c>
    </row>
    <row r="4" spans="1:18" x14ac:dyDescent="0.3">
      <c r="A4" s="32">
        <f t="shared" ref="A4:A21" si="5">DATE(B3,1,C3)</f>
        <v>43433</v>
      </c>
      <c r="B4" s="33">
        <v>2018</v>
      </c>
      <c r="C4" s="33">
        <v>333</v>
      </c>
      <c r="D4" s="33">
        <v>3</v>
      </c>
      <c r="E4" s="10">
        <v>1</v>
      </c>
      <c r="F4" s="10">
        <v>1.3935456000000002</v>
      </c>
      <c r="G4" s="10">
        <v>11</v>
      </c>
      <c r="H4" s="10">
        <v>11</v>
      </c>
      <c r="I4" s="10">
        <v>2244.6999999999998</v>
      </c>
      <c r="J4" s="10">
        <v>2010</v>
      </c>
      <c r="K4" s="120">
        <f t="shared" si="0"/>
        <v>0.10455740187998389</v>
      </c>
      <c r="L4" s="10">
        <v>4220</v>
      </c>
      <c r="M4" s="121">
        <f t="shared" si="1"/>
        <v>1975.3000000000002</v>
      </c>
      <c r="N4" s="83">
        <v>538.79999999999995</v>
      </c>
      <c r="O4" s="83">
        <v>288.39999999999998</v>
      </c>
      <c r="P4" s="122">
        <f t="shared" si="2"/>
        <v>0.4647364513734224</v>
      </c>
      <c r="Q4" s="121">
        <f t="shared" si="3"/>
        <v>1057.3060876020788</v>
      </c>
      <c r="R4" s="122">
        <f t="shared" si="4"/>
        <v>2.2010805298384772</v>
      </c>
    </row>
    <row r="5" spans="1:18" x14ac:dyDescent="0.3">
      <c r="A5" s="32">
        <f t="shared" si="5"/>
        <v>43433</v>
      </c>
      <c r="B5" s="33">
        <v>2018</v>
      </c>
      <c r="C5" s="33">
        <v>333</v>
      </c>
      <c r="D5" s="33">
        <v>3</v>
      </c>
      <c r="E5" s="10">
        <v>2</v>
      </c>
      <c r="F5" s="10">
        <v>1.3935456000000002</v>
      </c>
      <c r="G5" s="10">
        <v>9</v>
      </c>
      <c r="H5" s="10">
        <v>9</v>
      </c>
      <c r="I5" s="10">
        <v>2084.6</v>
      </c>
      <c r="J5" s="10">
        <v>1871.7</v>
      </c>
      <c r="K5" s="120">
        <f t="shared" si="0"/>
        <v>0.10212990501774914</v>
      </c>
      <c r="L5" s="10">
        <v>3730</v>
      </c>
      <c r="M5" s="121">
        <f t="shared" si="1"/>
        <v>1645.4</v>
      </c>
      <c r="N5" s="83">
        <v>677.8</v>
      </c>
      <c r="O5" s="83">
        <v>329.3</v>
      </c>
      <c r="P5" s="122">
        <f t="shared" si="2"/>
        <v>0.51416347005016227</v>
      </c>
      <c r="Q5" s="121">
        <f t="shared" si="3"/>
        <v>799.39542637946306</v>
      </c>
      <c r="R5" s="122">
        <f t="shared" si="4"/>
        <v>1.9167621256021063</v>
      </c>
    </row>
    <row r="6" spans="1:18" x14ac:dyDescent="0.3">
      <c r="A6" s="32">
        <f t="shared" si="5"/>
        <v>43433</v>
      </c>
      <c r="B6" s="33">
        <v>2018</v>
      </c>
      <c r="C6" s="33">
        <v>333</v>
      </c>
      <c r="D6" s="33">
        <v>4</v>
      </c>
      <c r="E6" s="10">
        <v>1</v>
      </c>
      <c r="F6" s="10">
        <v>1.3935456000000002</v>
      </c>
      <c r="G6" s="10">
        <v>13</v>
      </c>
      <c r="H6" s="10">
        <v>11</v>
      </c>
      <c r="I6" s="10">
        <v>2225.9</v>
      </c>
      <c r="J6" s="10">
        <v>2029.4</v>
      </c>
      <c r="K6" s="120">
        <f t="shared" si="0"/>
        <v>8.827889842310975E-2</v>
      </c>
      <c r="L6" s="10">
        <v>3870</v>
      </c>
      <c r="M6" s="121">
        <f t="shared" si="1"/>
        <v>1644.1</v>
      </c>
      <c r="N6" s="83">
        <v>368.8</v>
      </c>
      <c r="O6" s="83">
        <v>217.2</v>
      </c>
      <c r="P6" s="122">
        <f t="shared" si="2"/>
        <v>0.41106290672451196</v>
      </c>
      <c r="Q6" s="121">
        <f t="shared" si="3"/>
        <v>968.27147505422988</v>
      </c>
      <c r="R6" s="122">
        <f t="shared" si="4"/>
        <v>2.1511111477473217</v>
      </c>
    </row>
    <row r="7" spans="1:18" x14ac:dyDescent="0.3">
      <c r="A7" s="32">
        <f t="shared" si="5"/>
        <v>43433</v>
      </c>
      <c r="B7" s="33">
        <v>2018</v>
      </c>
      <c r="C7" s="33">
        <v>333</v>
      </c>
      <c r="D7" s="33">
        <v>4</v>
      </c>
      <c r="E7" s="10">
        <v>2</v>
      </c>
      <c r="F7" s="10">
        <v>1.3935456000000002</v>
      </c>
      <c r="G7" s="10">
        <v>10</v>
      </c>
      <c r="H7" s="10">
        <v>10</v>
      </c>
      <c r="I7" s="10">
        <v>1776.2</v>
      </c>
      <c r="J7" s="10">
        <v>1607.3000000000002</v>
      </c>
      <c r="K7" s="120">
        <f t="shared" si="0"/>
        <v>9.5090642945614159E-2</v>
      </c>
      <c r="L7" s="10">
        <v>3220</v>
      </c>
      <c r="M7" s="121">
        <f t="shared" si="1"/>
        <v>1443.8</v>
      </c>
      <c r="N7" s="83">
        <v>544.29999999999995</v>
      </c>
      <c r="O7" s="83">
        <v>278.5</v>
      </c>
      <c r="P7" s="122">
        <f t="shared" si="2"/>
        <v>0.48833363953701997</v>
      </c>
      <c r="Q7" s="121">
        <f t="shared" si="3"/>
        <v>738.74389123645051</v>
      </c>
      <c r="R7" s="122">
        <f t="shared" si="4"/>
        <v>1.6835070852625493</v>
      </c>
    </row>
    <row r="8" spans="1:18" x14ac:dyDescent="0.3">
      <c r="A8" s="32">
        <f t="shared" si="5"/>
        <v>43433</v>
      </c>
      <c r="B8" s="33">
        <v>2018</v>
      </c>
      <c r="C8" s="33">
        <v>333</v>
      </c>
      <c r="D8" s="33" t="s">
        <v>63</v>
      </c>
      <c r="E8" s="10">
        <v>1</v>
      </c>
      <c r="F8" s="33">
        <f>3*0.762</f>
        <v>2.286</v>
      </c>
      <c r="G8" s="10">
        <v>20</v>
      </c>
      <c r="H8" s="10">
        <v>20</v>
      </c>
      <c r="I8" s="10">
        <v>3538.8</v>
      </c>
      <c r="J8" s="10">
        <v>3225.1</v>
      </c>
      <c r="K8" s="120">
        <f t="shared" si="0"/>
        <v>8.8645868656041668E-2</v>
      </c>
      <c r="L8" s="10">
        <v>6580</v>
      </c>
      <c r="M8" s="121">
        <f t="shared" si="1"/>
        <v>3041.2</v>
      </c>
      <c r="N8" s="83">
        <v>1163.2</v>
      </c>
      <c r="O8" s="83">
        <v>596.9</v>
      </c>
      <c r="P8" s="122">
        <f t="shared" si="2"/>
        <v>0.48684662998624489</v>
      </c>
      <c r="Q8" s="121">
        <f t="shared" si="3"/>
        <v>1560.6020288858319</v>
      </c>
      <c r="R8" s="122">
        <f t="shared" si="4"/>
        <v>2.0934829522685181</v>
      </c>
    </row>
    <row r="9" spans="1:18" x14ac:dyDescent="0.3">
      <c r="A9" s="32">
        <f t="shared" si="5"/>
        <v>43433</v>
      </c>
      <c r="B9" s="33">
        <v>2018</v>
      </c>
      <c r="C9" s="33">
        <v>333</v>
      </c>
      <c r="D9" s="33" t="s">
        <v>63</v>
      </c>
      <c r="E9" s="10">
        <v>2</v>
      </c>
      <c r="F9" s="33">
        <f t="shared" ref="F9:F11" si="6">3*0.762</f>
        <v>2.286</v>
      </c>
      <c r="G9" s="10">
        <v>20</v>
      </c>
      <c r="H9" s="10">
        <v>20</v>
      </c>
      <c r="I9" s="10">
        <v>3685</v>
      </c>
      <c r="J9" s="10">
        <v>3381.6</v>
      </c>
      <c r="K9" s="120">
        <f t="shared" si="0"/>
        <v>8.2333785617367733E-2</v>
      </c>
      <c r="L9" s="10">
        <v>6720</v>
      </c>
      <c r="M9" s="121">
        <f t="shared" si="1"/>
        <v>3035</v>
      </c>
      <c r="N9" s="83">
        <v>1269.9000000000001</v>
      </c>
      <c r="O9" s="83">
        <v>666.40000000000009</v>
      </c>
      <c r="P9" s="122">
        <f t="shared" si="2"/>
        <v>0.47523427041499328</v>
      </c>
      <c r="Q9" s="121">
        <f t="shared" si="3"/>
        <v>1592.6639892904955</v>
      </c>
      <c r="R9" s="122">
        <f t="shared" si="4"/>
        <v>2.1759684992521851</v>
      </c>
    </row>
    <row r="10" spans="1:18" x14ac:dyDescent="0.3">
      <c r="A10" s="32">
        <f t="shared" si="5"/>
        <v>43433</v>
      </c>
      <c r="B10" s="33">
        <v>2018</v>
      </c>
      <c r="C10" s="33">
        <v>333</v>
      </c>
      <c r="D10" s="33" t="s">
        <v>63</v>
      </c>
      <c r="E10" s="10">
        <v>3</v>
      </c>
      <c r="F10" s="33">
        <f t="shared" si="6"/>
        <v>2.286</v>
      </c>
      <c r="G10" s="10">
        <v>21</v>
      </c>
      <c r="H10" s="10">
        <v>21</v>
      </c>
      <c r="I10" s="10">
        <v>3925.5</v>
      </c>
      <c r="J10" s="10">
        <v>3547.3</v>
      </c>
      <c r="K10" s="120">
        <f t="shared" si="0"/>
        <v>9.6344414724238908E-2</v>
      </c>
      <c r="L10" s="10">
        <v>7190</v>
      </c>
      <c r="M10" s="121">
        <f t="shared" si="1"/>
        <v>3264.5</v>
      </c>
      <c r="N10" s="83">
        <v>1149.9000000000001</v>
      </c>
      <c r="O10" s="83">
        <v>579.90000000000009</v>
      </c>
      <c r="P10" s="122">
        <f t="shared" si="2"/>
        <v>0.49569527785024781</v>
      </c>
      <c r="Q10" s="121">
        <f t="shared" si="3"/>
        <v>1646.3027654578661</v>
      </c>
      <c r="R10" s="122">
        <f t="shared" si="4"/>
        <v>2.2719172202352871</v>
      </c>
    </row>
    <row r="11" spans="1:18" x14ac:dyDescent="0.3">
      <c r="A11" s="32">
        <f t="shared" si="5"/>
        <v>43433</v>
      </c>
      <c r="B11" s="33">
        <v>2018</v>
      </c>
      <c r="C11" s="33">
        <v>333</v>
      </c>
      <c r="D11" s="33" t="s">
        <v>63</v>
      </c>
      <c r="E11" s="10">
        <v>4</v>
      </c>
      <c r="F11" s="33">
        <f t="shared" si="6"/>
        <v>2.286</v>
      </c>
      <c r="G11" s="10">
        <v>19</v>
      </c>
      <c r="H11" s="10">
        <v>19</v>
      </c>
      <c r="I11" s="10">
        <v>3895.3</v>
      </c>
      <c r="J11" s="10">
        <v>3507.1000000000004</v>
      </c>
      <c r="K11" s="120">
        <f t="shared" si="0"/>
        <v>9.965856288347491E-2</v>
      </c>
      <c r="L11" s="10">
        <v>7580</v>
      </c>
      <c r="M11" s="121">
        <f t="shared" si="1"/>
        <v>3684.7</v>
      </c>
      <c r="N11" s="83">
        <v>1399.6999999999998</v>
      </c>
      <c r="O11" s="83">
        <v>688</v>
      </c>
      <c r="P11" s="122">
        <f t="shared" si="2"/>
        <v>0.5084660998785453</v>
      </c>
      <c r="Q11" s="121">
        <f t="shared" si="3"/>
        <v>1811.154961777524</v>
      </c>
      <c r="R11" s="122">
        <f t="shared" si="4"/>
        <v>2.326445740060159</v>
      </c>
    </row>
    <row r="12" spans="1:18" x14ac:dyDescent="0.3">
      <c r="A12" s="32">
        <f t="shared" si="5"/>
        <v>43433</v>
      </c>
      <c r="B12" s="33">
        <v>2018</v>
      </c>
      <c r="C12" s="33">
        <v>333</v>
      </c>
      <c r="D12" s="33">
        <v>7</v>
      </c>
      <c r="E12" s="10">
        <v>1</v>
      </c>
      <c r="F12" s="10">
        <v>1.3935456000000002</v>
      </c>
      <c r="G12" s="10">
        <v>10</v>
      </c>
      <c r="H12" s="10">
        <v>10</v>
      </c>
      <c r="I12" s="10">
        <v>1651.3000000000002</v>
      </c>
      <c r="J12" s="10">
        <v>1533.4</v>
      </c>
      <c r="K12" s="120">
        <f t="shared" si="0"/>
        <v>7.1398292254587339E-2</v>
      </c>
      <c r="L12" s="10">
        <v>2770</v>
      </c>
      <c r="M12" s="121">
        <f t="shared" si="1"/>
        <v>1118.6999999999998</v>
      </c>
      <c r="N12" s="83">
        <v>403.9</v>
      </c>
      <c r="O12" s="83">
        <v>207.3</v>
      </c>
      <c r="P12" s="122">
        <f t="shared" si="2"/>
        <v>0.48675414706610542</v>
      </c>
      <c r="Q12" s="121">
        <f t="shared" si="3"/>
        <v>574.1681356771478</v>
      </c>
      <c r="R12" s="122">
        <f t="shared" si="4"/>
        <v>1.5123783073027159</v>
      </c>
    </row>
    <row r="13" spans="1:18" x14ac:dyDescent="0.3">
      <c r="A13" s="32">
        <f t="shared" si="5"/>
        <v>43433</v>
      </c>
      <c r="B13" s="33">
        <v>2018</v>
      </c>
      <c r="C13" s="33">
        <v>333</v>
      </c>
      <c r="D13" s="33">
        <v>7</v>
      </c>
      <c r="E13" s="10">
        <v>2</v>
      </c>
      <c r="F13" s="10">
        <v>1.3935456000000002</v>
      </c>
      <c r="G13" s="10">
        <v>13</v>
      </c>
      <c r="H13" s="10">
        <v>14</v>
      </c>
      <c r="I13" s="10">
        <v>2299.6</v>
      </c>
      <c r="J13" s="10">
        <v>2126.8000000000002</v>
      </c>
      <c r="K13" s="120">
        <f t="shared" si="0"/>
        <v>7.5143503217950838E-2</v>
      </c>
      <c r="L13" s="10">
        <v>4110</v>
      </c>
      <c r="M13" s="121">
        <f t="shared" si="1"/>
        <v>1810.4</v>
      </c>
      <c r="N13" s="83">
        <v>379.2</v>
      </c>
      <c r="O13" s="83">
        <v>200.8</v>
      </c>
      <c r="P13" s="122">
        <f t="shared" si="2"/>
        <v>0.47046413502109702</v>
      </c>
      <c r="Q13" s="121">
        <f t="shared" si="3"/>
        <v>958.67172995780595</v>
      </c>
      <c r="R13" s="122">
        <f t="shared" si="4"/>
        <v>2.2141160863037461</v>
      </c>
    </row>
    <row r="14" spans="1:18" x14ac:dyDescent="0.3">
      <c r="A14" s="32">
        <f t="shared" si="5"/>
        <v>43433</v>
      </c>
      <c r="B14" s="33">
        <v>2018</v>
      </c>
      <c r="C14" s="33">
        <v>333</v>
      </c>
      <c r="D14" s="33">
        <v>8</v>
      </c>
      <c r="E14" s="10">
        <v>1</v>
      </c>
      <c r="F14" s="10">
        <v>1.3935456000000002</v>
      </c>
      <c r="G14" s="10">
        <v>13</v>
      </c>
      <c r="H14" s="10">
        <v>13</v>
      </c>
      <c r="I14" s="10">
        <v>2831.1</v>
      </c>
      <c r="J14" s="10">
        <v>2598.6000000000004</v>
      </c>
      <c r="K14" s="120">
        <f t="shared" si="0"/>
        <v>8.2123556214898641E-2</v>
      </c>
      <c r="L14" s="10">
        <v>5290</v>
      </c>
      <c r="M14" s="121">
        <f t="shared" si="1"/>
        <v>2458.9</v>
      </c>
      <c r="N14" s="83">
        <v>608.1</v>
      </c>
      <c r="O14" s="83">
        <v>297.39999999999998</v>
      </c>
      <c r="P14" s="122">
        <f t="shared" si="2"/>
        <v>0.51093570136490718</v>
      </c>
      <c r="Q14" s="121">
        <f t="shared" si="3"/>
        <v>1202.5602039138298</v>
      </c>
      <c r="R14" s="122">
        <f t="shared" si="4"/>
        <v>2.7276898609660347</v>
      </c>
    </row>
    <row r="15" spans="1:18" x14ac:dyDescent="0.3">
      <c r="A15" s="32">
        <f t="shared" si="5"/>
        <v>43433</v>
      </c>
      <c r="B15" s="33">
        <v>2018</v>
      </c>
      <c r="C15" s="33">
        <v>333</v>
      </c>
      <c r="D15" s="33">
        <v>8</v>
      </c>
      <c r="E15" s="10">
        <v>2</v>
      </c>
      <c r="F15" s="10">
        <v>1.3935456000000002</v>
      </c>
      <c r="G15" s="10">
        <v>13</v>
      </c>
      <c r="H15" s="10">
        <v>13</v>
      </c>
      <c r="I15" s="10">
        <v>2485.6999999999998</v>
      </c>
      <c r="J15" s="10">
        <v>2245.9</v>
      </c>
      <c r="K15" s="120">
        <f t="shared" si="0"/>
        <v>9.6471818803556236E-2</v>
      </c>
      <c r="L15" s="10">
        <v>4660</v>
      </c>
      <c r="M15" s="121">
        <f t="shared" si="1"/>
        <v>2174.3000000000002</v>
      </c>
      <c r="N15" s="83">
        <v>711.4</v>
      </c>
      <c r="O15" s="83">
        <v>365.2</v>
      </c>
      <c r="P15" s="122">
        <f t="shared" si="2"/>
        <v>0.48664605004217037</v>
      </c>
      <c r="Q15" s="121">
        <f t="shared" si="3"/>
        <v>1116.1854933933091</v>
      </c>
      <c r="R15" s="122">
        <f t="shared" si="4"/>
        <v>2.4126124709469923</v>
      </c>
    </row>
    <row r="16" spans="1:18" ht="15.6" x14ac:dyDescent="0.3">
      <c r="A16" s="32">
        <f t="shared" si="5"/>
        <v>43433</v>
      </c>
      <c r="B16" s="33">
        <v>2018</v>
      </c>
      <c r="C16" s="33">
        <v>333</v>
      </c>
      <c r="D16" s="7">
        <v>9</v>
      </c>
      <c r="E16" s="8">
        <v>1</v>
      </c>
      <c r="F16" s="10">
        <v>1.3935456000000002</v>
      </c>
      <c r="G16" s="10">
        <v>11</v>
      </c>
      <c r="H16" s="10">
        <v>10</v>
      </c>
      <c r="I16" s="10">
        <v>1784.8</v>
      </c>
      <c r="J16" s="10">
        <v>1634.5</v>
      </c>
      <c r="K16" s="120">
        <f t="shared" si="0"/>
        <v>8.421111609143879E-2</v>
      </c>
      <c r="L16" s="10">
        <v>3220</v>
      </c>
      <c r="M16" s="121">
        <f t="shared" si="1"/>
        <v>1435.2</v>
      </c>
      <c r="N16" s="83">
        <v>487.7</v>
      </c>
      <c r="O16" s="83">
        <v>274.10000000000002</v>
      </c>
      <c r="P16" s="122">
        <f t="shared" si="2"/>
        <v>0.4379741644453557</v>
      </c>
      <c r="Q16" s="121">
        <f t="shared" si="3"/>
        <v>806.61947918802548</v>
      </c>
      <c r="R16" s="122">
        <f t="shared" si="4"/>
        <v>1.751732759364333</v>
      </c>
    </row>
    <row r="17" spans="1:18" ht="15.6" x14ac:dyDescent="0.3">
      <c r="A17" s="32">
        <f t="shared" si="5"/>
        <v>43433</v>
      </c>
      <c r="B17" s="33">
        <v>2018</v>
      </c>
      <c r="C17" s="33">
        <v>333</v>
      </c>
      <c r="D17" s="7">
        <v>9</v>
      </c>
      <c r="E17" s="8">
        <v>2</v>
      </c>
      <c r="F17" s="10">
        <v>1.3935456000000002</v>
      </c>
      <c r="G17" s="10">
        <v>9</v>
      </c>
      <c r="H17" s="10">
        <v>9</v>
      </c>
      <c r="I17" s="10">
        <v>1668.6999999999998</v>
      </c>
      <c r="J17" s="10">
        <v>1528.6</v>
      </c>
      <c r="K17" s="120">
        <f t="shared" si="0"/>
        <v>8.3957571762449765E-2</v>
      </c>
      <c r="L17" s="10">
        <v>3140</v>
      </c>
      <c r="M17" s="121">
        <f t="shared" si="1"/>
        <v>1471.3000000000002</v>
      </c>
      <c r="N17" s="83">
        <v>777</v>
      </c>
      <c r="O17" s="83">
        <v>385.8</v>
      </c>
      <c r="P17" s="122">
        <f t="shared" si="2"/>
        <v>0.50347490347490342</v>
      </c>
      <c r="Q17" s="121">
        <f t="shared" si="3"/>
        <v>730.5373745173747</v>
      </c>
      <c r="R17" s="122">
        <f t="shared" si="4"/>
        <v>1.6211434878897211</v>
      </c>
    </row>
    <row r="18" spans="1:18" ht="15.6" x14ac:dyDescent="0.3">
      <c r="A18" s="32">
        <f t="shared" si="5"/>
        <v>43433</v>
      </c>
      <c r="B18" s="33">
        <v>2018</v>
      </c>
      <c r="C18" s="33">
        <v>333</v>
      </c>
      <c r="D18" s="7" t="s">
        <v>64</v>
      </c>
      <c r="E18" s="8">
        <v>1</v>
      </c>
      <c r="F18" s="33">
        <f t="shared" ref="F18:F21" si="7">3*0.762</f>
        <v>2.286</v>
      </c>
      <c r="G18" s="10">
        <v>20</v>
      </c>
      <c r="H18" s="10">
        <v>20</v>
      </c>
      <c r="I18" s="10">
        <v>3591.3</v>
      </c>
      <c r="J18" s="10">
        <v>3302.3999999999996</v>
      </c>
      <c r="K18" s="120">
        <f t="shared" si="0"/>
        <v>8.0444407317684555E-2</v>
      </c>
      <c r="L18" s="10">
        <v>6480</v>
      </c>
      <c r="M18" s="121">
        <f t="shared" si="1"/>
        <v>2888.7</v>
      </c>
      <c r="N18" s="83">
        <v>1029.7</v>
      </c>
      <c r="O18" s="83">
        <v>528.6</v>
      </c>
      <c r="P18" s="122">
        <f t="shared" si="2"/>
        <v>0.48664659609595029</v>
      </c>
      <c r="Q18" s="121">
        <f t="shared" si="3"/>
        <v>1482.9239778576284</v>
      </c>
      <c r="R18" s="122">
        <f t="shared" si="4"/>
        <v>2.0933175756157603</v>
      </c>
    </row>
    <row r="19" spans="1:18" ht="15.6" x14ac:dyDescent="0.3">
      <c r="A19" s="32">
        <f t="shared" si="5"/>
        <v>43433</v>
      </c>
      <c r="B19" s="33">
        <v>2018</v>
      </c>
      <c r="C19" s="33">
        <v>333</v>
      </c>
      <c r="D19" s="7" t="s">
        <v>64</v>
      </c>
      <c r="E19" s="8">
        <v>2</v>
      </c>
      <c r="F19" s="33">
        <f t="shared" si="7"/>
        <v>2.286</v>
      </c>
      <c r="G19" s="10">
        <v>20</v>
      </c>
      <c r="H19" s="10">
        <v>20</v>
      </c>
      <c r="I19" s="10">
        <v>4126.8</v>
      </c>
      <c r="J19" s="10">
        <v>3735.9</v>
      </c>
      <c r="K19" s="120">
        <f t="shared" si="0"/>
        <v>9.4722302995056726E-2</v>
      </c>
      <c r="L19" s="10">
        <v>7610</v>
      </c>
      <c r="M19" s="121">
        <f t="shared" si="1"/>
        <v>3483.2</v>
      </c>
      <c r="N19" s="83">
        <v>1247.2</v>
      </c>
      <c r="O19" s="83">
        <v>607.79999999999995</v>
      </c>
      <c r="P19" s="122">
        <f t="shared" si="2"/>
        <v>0.51266837716484936</v>
      </c>
      <c r="Q19" s="121">
        <f t="shared" si="3"/>
        <v>1697.4735086593967</v>
      </c>
      <c r="R19" s="122">
        <f t="shared" si="4"/>
        <v>2.3768038095622908</v>
      </c>
    </row>
    <row r="20" spans="1:18" ht="15.6" x14ac:dyDescent="0.3">
      <c r="A20" s="32">
        <f t="shared" si="5"/>
        <v>43433</v>
      </c>
      <c r="B20" s="33">
        <v>2018</v>
      </c>
      <c r="C20" s="33">
        <v>333</v>
      </c>
      <c r="D20" s="7" t="s">
        <v>64</v>
      </c>
      <c r="E20" s="8">
        <v>3</v>
      </c>
      <c r="F20" s="33">
        <f t="shared" si="7"/>
        <v>2.286</v>
      </c>
      <c r="G20" s="10">
        <v>22</v>
      </c>
      <c r="H20" s="10">
        <v>22</v>
      </c>
      <c r="I20" s="10">
        <v>3928</v>
      </c>
      <c r="J20" s="10">
        <v>3592.3</v>
      </c>
      <c r="K20" s="120">
        <f t="shared" si="0"/>
        <v>8.5463340122199541E-2</v>
      </c>
      <c r="L20" s="10">
        <v>7170</v>
      </c>
      <c r="M20" s="121">
        <f t="shared" si="1"/>
        <v>3242</v>
      </c>
      <c r="N20" s="83">
        <v>1175.8</v>
      </c>
      <c r="O20" s="83">
        <v>569.9</v>
      </c>
      <c r="P20" s="122">
        <f t="shared" si="2"/>
        <v>0.51530872597380506</v>
      </c>
      <c r="Q20" s="121">
        <f t="shared" si="3"/>
        <v>1571.3691103929241</v>
      </c>
      <c r="R20" s="122">
        <f t="shared" si="4"/>
        <v>2.2588228829365375</v>
      </c>
    </row>
    <row r="21" spans="1:18" ht="15.6" x14ac:dyDescent="0.3">
      <c r="A21" s="32">
        <f t="shared" si="5"/>
        <v>43433</v>
      </c>
      <c r="B21" s="33">
        <v>2018</v>
      </c>
      <c r="C21" s="33">
        <v>333</v>
      </c>
      <c r="D21" s="7" t="s">
        <v>64</v>
      </c>
      <c r="E21" s="8">
        <v>4</v>
      </c>
      <c r="F21" s="33">
        <f t="shared" si="7"/>
        <v>2.286</v>
      </c>
      <c r="G21" s="10">
        <v>20</v>
      </c>
      <c r="H21" s="10">
        <v>20</v>
      </c>
      <c r="I21" s="10">
        <v>4028.2</v>
      </c>
      <c r="J21" s="10">
        <v>3643</v>
      </c>
      <c r="K21" s="120">
        <f t="shared" si="0"/>
        <v>9.5625837843205358E-2</v>
      </c>
      <c r="L21" s="10">
        <v>7760</v>
      </c>
      <c r="M21" s="121">
        <f t="shared" si="1"/>
        <v>3731.8</v>
      </c>
      <c r="N21" s="83">
        <v>1422.3</v>
      </c>
      <c r="O21" s="83">
        <v>681.1</v>
      </c>
      <c r="P21" s="122">
        <f t="shared" si="2"/>
        <v>0.52112775082612661</v>
      </c>
      <c r="Q21" s="121">
        <f t="shared" si="3"/>
        <v>1787.0554594670607</v>
      </c>
      <c r="R21" s="122">
        <f t="shared" si="4"/>
        <v>2.3753523444737801</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2</vt:i4>
      </vt:variant>
    </vt:vector>
  </HeadingPairs>
  <TitlesOfParts>
    <vt:vector size="15" baseType="lpstr">
      <vt:lpstr>2018 E Maize Introduction</vt:lpstr>
      <vt:lpstr>Dic. 2018 E Maize Lys. Measur.</vt:lpstr>
      <vt:lpstr>2018 E Maize Lys. Measur.</vt:lpstr>
      <vt:lpstr>Dic. 2018 E Maize Growth</vt:lpstr>
      <vt:lpstr>2018 E Maize Growth</vt:lpstr>
      <vt:lpstr>Dic. 2018 E Maize LAI Biomass</vt:lpstr>
      <vt:lpstr>2018 E Maize LAI Biomass</vt:lpstr>
      <vt:lpstr>Dic 2018 E Maize Hand Biomass</vt:lpstr>
      <vt:lpstr>2018 E Maize Hand Biomass</vt:lpstr>
      <vt:lpstr>Dic. 2018 E Maize Comb. Harv.</vt:lpstr>
      <vt:lpstr>2018 E Maize Comb. Harv.</vt:lpstr>
      <vt:lpstr>Dic. 2018 E Maize Hand Yield</vt:lpstr>
      <vt:lpstr>2018 E Maize Hand Yield</vt:lpstr>
      <vt:lpstr>'2018 E Maize Lys. Measur.'!plants94</vt:lpstr>
      <vt:lpstr>'2018 E Maize Lys. Measur.'!plants94_1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Copeland, Karen - ARS</dc:creator>
  <cp:lastModifiedBy>Evett, Steve</cp:lastModifiedBy>
  <cp:lastPrinted>2021-11-13T21:42:27Z</cp:lastPrinted>
  <dcterms:created xsi:type="dcterms:W3CDTF">2021-04-23T16:18:27Z</dcterms:created>
  <dcterms:modified xsi:type="dcterms:W3CDTF">2022-04-05T19:57:56Z</dcterms:modified>
</cp:coreProperties>
</file>