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C:\WPDOCS\RES\Lysimeters\Final\Ag_Data_Commons\Crop_growth_&amp;_yield_data\"/>
    </mc:Choice>
  </mc:AlternateContent>
  <xr:revisionPtr revIDLastSave="0" documentId="13_ncr:1_{CBFE1D9C-C266-406D-B352-D16B4C196C1B}" xr6:coauthVersionLast="46" xr6:coauthVersionMax="46" xr10:uidLastSave="{00000000-0000-0000-0000-000000000000}"/>
  <bookViews>
    <workbookView xWindow="-108" yWindow="-108" windowWidth="23256" windowHeight="13404" tabRatio="904" xr2:uid="{F3D3EBF0-2BAD-4F2C-A4E6-F8D6DFC2C68D}"/>
  </bookViews>
  <sheets>
    <sheet name="2013 W Maize Introduction" sheetId="6" r:id="rId1"/>
    <sheet name="Dic. 2013 W LYS Maize Measur." sheetId="7" r:id="rId2"/>
    <sheet name="2013 W LYS Maize Measur." sheetId="1" r:id="rId3"/>
    <sheet name="Dic. 2013 W Maize Growth" sheetId="9" r:id="rId4"/>
    <sheet name="2013 W Maize Growth" sheetId="10" r:id="rId5"/>
    <sheet name="Dic. 2013 W Maize LAI Biomass" sheetId="11" r:id="rId6"/>
    <sheet name="2013 W Maize LAI Biomass" sheetId="12" r:id="rId7"/>
    <sheet name="Dic. 2013 W Maize Pop. Density" sheetId="8" r:id="rId8"/>
    <sheet name="2013 W Maize Pop. Density" sheetId="3" r:id="rId9"/>
    <sheet name="Dic. 2013 W Maize Comb. Harv." sheetId="13" r:id="rId10"/>
    <sheet name="2013 W Maize Comb. Harv." sheetId="14" r:id="rId11"/>
    <sheet name="Dic, 2013 W Maize Hand Yield" sheetId="15" r:id="rId12"/>
    <sheet name="2013 W Maize Hand Yield" sheetId="16" r:id="rId13"/>
  </sheets>
  <definedNames>
    <definedName name="plants94" localSheetId="2">'2013 W LYS Maize Measur.'!$D$2:$P$19</definedName>
    <definedName name="plants94_1" localSheetId="2">'2013 W LYS Maize Measur.'!$D$2:$P$13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85" i="12" l="1"/>
  <c r="A84" i="12"/>
  <c r="A83" i="12"/>
  <c r="A82" i="12"/>
  <c r="A81" i="12"/>
  <c r="A80" i="12"/>
  <c r="A79" i="12"/>
  <c r="A78" i="12"/>
  <c r="A77" i="12"/>
  <c r="A76" i="12"/>
  <c r="A75" i="12"/>
  <c r="A74" i="12"/>
  <c r="N85" i="12"/>
  <c r="N84" i="12"/>
  <c r="N83" i="12"/>
  <c r="N82" i="12"/>
  <c r="N81" i="12"/>
  <c r="N80" i="12"/>
  <c r="N79" i="12"/>
  <c r="N78" i="12"/>
  <c r="N77" i="12"/>
  <c r="N76" i="12"/>
  <c r="N75" i="12"/>
  <c r="N74" i="12"/>
  <c r="J85" i="12"/>
  <c r="J84" i="12"/>
  <c r="J83" i="12"/>
  <c r="J82" i="12"/>
  <c r="J81" i="12"/>
  <c r="J80" i="12"/>
  <c r="J79" i="12"/>
  <c r="J78" i="12"/>
  <c r="J77" i="12"/>
  <c r="J76" i="12"/>
  <c r="J75" i="12"/>
  <c r="J74" i="12"/>
  <c r="N73" i="12" l="1"/>
  <c r="Q21" i="16" l="1"/>
  <c r="Q20" i="16"/>
  <c r="Q19" i="16"/>
  <c r="Q18" i="16"/>
  <c r="Q17" i="16"/>
  <c r="Q16" i="16"/>
  <c r="Q15" i="16"/>
  <c r="Q14" i="16"/>
  <c r="Q13" i="16"/>
  <c r="Q12" i="16"/>
  <c r="Q11" i="16"/>
  <c r="Q10" i="16"/>
  <c r="Q9" i="16"/>
  <c r="Q8" i="16"/>
  <c r="Q7" i="16"/>
  <c r="Q6" i="16"/>
  <c r="Q5" i="16"/>
  <c r="Q4" i="16"/>
  <c r="Q3" i="16"/>
  <c r="Q2" i="16"/>
  <c r="I48" i="3"/>
  <c r="I47" i="3"/>
  <c r="I46" i="3"/>
  <c r="I45" i="3"/>
  <c r="I44" i="3"/>
  <c r="I43" i="3"/>
  <c r="I42" i="3"/>
  <c r="I49" i="3"/>
  <c r="G40" i="3"/>
  <c r="I40" i="3" s="1"/>
  <c r="G39" i="3"/>
  <c r="I39" i="3" s="1"/>
  <c r="G38" i="3"/>
  <c r="I38" i="3" s="1"/>
  <c r="G37" i="3"/>
  <c r="I37" i="3" s="1"/>
  <c r="G36" i="3"/>
  <c r="I36" i="3" s="1"/>
  <c r="G35" i="3"/>
  <c r="I35" i="3" s="1"/>
  <c r="G34" i="3"/>
  <c r="I34" i="3" s="1"/>
  <c r="G33" i="3"/>
  <c r="I33" i="3" s="1"/>
  <c r="G32" i="3"/>
  <c r="I32" i="3" s="1"/>
  <c r="G31" i="3"/>
  <c r="I31" i="3" s="1"/>
  <c r="G30" i="3"/>
  <c r="I30" i="3" s="1"/>
  <c r="G29" i="3"/>
  <c r="I29" i="3" s="1"/>
  <c r="G28" i="3"/>
  <c r="I28" i="3" s="1"/>
  <c r="G27" i="3"/>
  <c r="I27" i="3" s="1"/>
  <c r="G26" i="3"/>
  <c r="I26" i="3" s="1"/>
  <c r="G25" i="3"/>
  <c r="I25" i="3" s="1"/>
  <c r="G24" i="3"/>
  <c r="I24" i="3" s="1"/>
  <c r="G23" i="3"/>
  <c r="I23" i="3" s="1"/>
  <c r="G22" i="3"/>
  <c r="I22" i="3" s="1"/>
  <c r="G21" i="3"/>
  <c r="I21" i="3" s="1"/>
  <c r="G20" i="3"/>
  <c r="I20" i="3" s="1"/>
  <c r="G19" i="3"/>
  <c r="I19" i="3" s="1"/>
  <c r="G18" i="3"/>
  <c r="I18" i="3" s="1"/>
  <c r="G17" i="3"/>
  <c r="I17" i="3" s="1"/>
  <c r="G16" i="3"/>
  <c r="I16" i="3" s="1"/>
  <c r="G15" i="3"/>
  <c r="I15" i="3" s="1"/>
  <c r="G14" i="3"/>
  <c r="I14" i="3" s="1"/>
  <c r="G13" i="3"/>
  <c r="I13" i="3" s="1"/>
  <c r="G12" i="3"/>
  <c r="I12" i="3" s="1"/>
  <c r="G11" i="3"/>
  <c r="I11" i="3" s="1"/>
  <c r="G10" i="3"/>
  <c r="I10" i="3" s="1"/>
  <c r="G9" i="3"/>
  <c r="I9" i="3" s="1"/>
  <c r="G8" i="3"/>
  <c r="I8" i="3" s="1"/>
  <c r="G7" i="3"/>
  <c r="I7" i="3" s="1"/>
  <c r="G6" i="3"/>
  <c r="I6" i="3" s="1"/>
  <c r="G5" i="3"/>
  <c r="I5" i="3" s="1"/>
  <c r="G4" i="3"/>
  <c r="I4" i="3" s="1"/>
  <c r="G3" i="3"/>
  <c r="I3" i="3" s="1"/>
  <c r="G2" i="3"/>
  <c r="I2" i="3" s="1"/>
  <c r="G41" i="3"/>
  <c r="I41" i="3" s="1"/>
  <c r="N60" i="12" l="1"/>
  <c r="N59" i="12"/>
  <c r="N58" i="12"/>
  <c r="N57" i="12"/>
  <c r="N56" i="12"/>
  <c r="N55" i="12"/>
  <c r="N54" i="12"/>
  <c r="N53" i="12"/>
  <c r="N52" i="12"/>
  <c r="N51" i="12"/>
  <c r="N50" i="12"/>
  <c r="N49" i="12"/>
  <c r="N48" i="12"/>
  <c r="N47" i="12"/>
  <c r="N46" i="12"/>
  <c r="N45" i="12"/>
  <c r="N44" i="12"/>
  <c r="N43" i="12"/>
  <c r="N42" i="12"/>
  <c r="N41" i="12"/>
  <c r="N40" i="12"/>
  <c r="N39" i="12"/>
  <c r="N38" i="12"/>
  <c r="N37" i="12"/>
  <c r="N36" i="12"/>
  <c r="N35" i="12"/>
  <c r="N34" i="12"/>
  <c r="N33" i="12"/>
  <c r="N32" i="12"/>
  <c r="N31" i="12"/>
  <c r="N30" i="12"/>
  <c r="N29" i="12"/>
  <c r="N28" i="12"/>
  <c r="N27" i="12"/>
  <c r="N26" i="12"/>
  <c r="N25" i="12"/>
  <c r="N24" i="12"/>
  <c r="N23" i="12"/>
  <c r="N22" i="12"/>
  <c r="N21" i="12"/>
  <c r="N20" i="12"/>
  <c r="N19" i="12"/>
  <c r="N18" i="12"/>
  <c r="N17" i="12"/>
  <c r="N16" i="12"/>
  <c r="N15" i="12"/>
  <c r="N14" i="12"/>
  <c r="N13" i="12"/>
  <c r="N12" i="12"/>
  <c r="N11" i="12"/>
  <c r="N10" i="12"/>
  <c r="N9" i="12"/>
  <c r="N8" i="12"/>
  <c r="N7" i="12"/>
  <c r="N6" i="12"/>
  <c r="N5" i="12"/>
  <c r="N4" i="12"/>
  <c r="N3" i="12"/>
  <c r="N2" i="12"/>
  <c r="N61" i="12"/>
  <c r="N72" i="12"/>
  <c r="N71" i="12"/>
  <c r="N70" i="12"/>
  <c r="N69" i="12"/>
  <c r="N68" i="12"/>
  <c r="N67" i="12"/>
  <c r="N66" i="12"/>
  <c r="N65" i="12"/>
  <c r="N64" i="12"/>
  <c r="N63" i="12"/>
  <c r="N62" i="12"/>
  <c r="N17" i="16" l="1"/>
  <c r="O17" i="16" s="1"/>
  <c r="P17" i="16" s="1"/>
  <c r="N9" i="16"/>
  <c r="O9" i="16" s="1"/>
  <c r="P9" i="16" s="1"/>
  <c r="M21" i="16"/>
  <c r="N21" i="16" s="1"/>
  <c r="O21" i="16" s="1"/>
  <c r="P21" i="16" s="1"/>
  <c r="M20" i="16"/>
  <c r="N20" i="16" s="1"/>
  <c r="O20" i="16" s="1"/>
  <c r="P20" i="16" s="1"/>
  <c r="M19" i="16"/>
  <c r="N19" i="16" s="1"/>
  <c r="O19" i="16" s="1"/>
  <c r="P19" i="16" s="1"/>
  <c r="M18" i="16"/>
  <c r="N18" i="16" s="1"/>
  <c r="O18" i="16" s="1"/>
  <c r="P18" i="16" s="1"/>
  <c r="M17" i="16"/>
  <c r="M16" i="16"/>
  <c r="N16" i="16" s="1"/>
  <c r="O16" i="16" s="1"/>
  <c r="P16" i="16" s="1"/>
  <c r="M15" i="16"/>
  <c r="N15" i="16" s="1"/>
  <c r="O15" i="16" s="1"/>
  <c r="P15" i="16" s="1"/>
  <c r="M14" i="16"/>
  <c r="N14" i="16" s="1"/>
  <c r="O14" i="16" s="1"/>
  <c r="P14" i="16" s="1"/>
  <c r="M13" i="16"/>
  <c r="N13" i="16" s="1"/>
  <c r="O13" i="16" s="1"/>
  <c r="P13" i="16" s="1"/>
  <c r="M12" i="16"/>
  <c r="N12" i="16" s="1"/>
  <c r="O12" i="16" s="1"/>
  <c r="P12" i="16" s="1"/>
  <c r="M11" i="16"/>
  <c r="N11" i="16" s="1"/>
  <c r="O11" i="16" s="1"/>
  <c r="P11" i="16" s="1"/>
  <c r="M10" i="16"/>
  <c r="N10" i="16" s="1"/>
  <c r="O10" i="16" s="1"/>
  <c r="P10" i="16" s="1"/>
  <c r="M9" i="16"/>
  <c r="M8" i="16"/>
  <c r="N8" i="16" s="1"/>
  <c r="O8" i="16" s="1"/>
  <c r="P8" i="16" s="1"/>
  <c r="M7" i="16"/>
  <c r="N7" i="16" s="1"/>
  <c r="O7" i="16" s="1"/>
  <c r="P7" i="16" s="1"/>
  <c r="M6" i="16"/>
  <c r="N6" i="16" s="1"/>
  <c r="O6" i="16" s="1"/>
  <c r="P6" i="16" s="1"/>
  <c r="M5" i="16"/>
  <c r="N5" i="16" s="1"/>
  <c r="O5" i="16" s="1"/>
  <c r="P5" i="16" s="1"/>
  <c r="M4" i="16"/>
  <c r="N4" i="16" s="1"/>
  <c r="O4" i="16" s="1"/>
  <c r="P4" i="16" s="1"/>
  <c r="M3" i="16"/>
  <c r="N3" i="16" s="1"/>
  <c r="O3" i="16" s="1"/>
  <c r="P3" i="16" s="1"/>
  <c r="M2" i="16"/>
  <c r="N2" i="16" s="1"/>
  <c r="O2" i="16" s="1"/>
  <c r="P2" i="16" s="1"/>
  <c r="J11" i="14"/>
  <c r="K11" i="14" s="1"/>
  <c r="O11" i="14" s="1"/>
  <c r="J10" i="14"/>
  <c r="K10" i="14" s="1"/>
  <c r="O10" i="14" s="1"/>
  <c r="J9" i="14"/>
  <c r="L9" i="14" s="1"/>
  <c r="M9" i="14" s="1"/>
  <c r="N9" i="14" s="1"/>
  <c r="J8" i="14"/>
  <c r="L8" i="14" s="1"/>
  <c r="M8" i="14" s="1"/>
  <c r="N8" i="14" s="1"/>
  <c r="J7" i="14"/>
  <c r="K7" i="14" s="1"/>
  <c r="O7" i="14" s="1"/>
  <c r="J6" i="14"/>
  <c r="K6" i="14" s="1"/>
  <c r="O6" i="14" s="1"/>
  <c r="J5" i="14"/>
  <c r="L5" i="14" s="1"/>
  <c r="M5" i="14" s="1"/>
  <c r="N5" i="14" s="1"/>
  <c r="J4" i="14"/>
  <c r="L4" i="14" s="1"/>
  <c r="M4" i="14" s="1"/>
  <c r="N4" i="14" s="1"/>
  <c r="J3" i="14"/>
  <c r="K3" i="14" s="1"/>
  <c r="O3" i="14" s="1"/>
  <c r="J2" i="14"/>
  <c r="K2" i="14" s="1"/>
  <c r="O2" i="14" s="1"/>
  <c r="J73" i="12"/>
  <c r="J72" i="12"/>
  <c r="J71" i="12"/>
  <c r="J70" i="12"/>
  <c r="J69" i="12"/>
  <c r="J68" i="12"/>
  <c r="J67" i="12"/>
  <c r="J66" i="12"/>
  <c r="J65" i="12"/>
  <c r="J64" i="12"/>
  <c r="J63" i="12"/>
  <c r="J62" i="12"/>
  <c r="J61" i="12"/>
  <c r="J60" i="12"/>
  <c r="J59" i="12"/>
  <c r="J58" i="12"/>
  <c r="J57" i="12"/>
  <c r="J56" i="12"/>
  <c r="J55" i="12"/>
  <c r="J54" i="12"/>
  <c r="J53" i="12"/>
  <c r="J52" i="12"/>
  <c r="J51" i="12"/>
  <c r="J50" i="12"/>
  <c r="J49" i="12"/>
  <c r="J48" i="12"/>
  <c r="J47" i="12"/>
  <c r="J46" i="12"/>
  <c r="J45" i="12"/>
  <c r="J44" i="12"/>
  <c r="J43" i="12"/>
  <c r="J42" i="12"/>
  <c r="J41" i="12"/>
  <c r="J40" i="12"/>
  <c r="J39" i="12"/>
  <c r="J38" i="12"/>
  <c r="J37" i="12"/>
  <c r="J36" i="12"/>
  <c r="J35" i="12"/>
  <c r="J34" i="12"/>
  <c r="J33" i="12"/>
  <c r="J32" i="12"/>
  <c r="J31" i="12"/>
  <c r="J30" i="12"/>
  <c r="J29" i="12"/>
  <c r="J28" i="12"/>
  <c r="J27" i="12"/>
  <c r="J26" i="12"/>
  <c r="J25" i="12"/>
  <c r="J24" i="12"/>
  <c r="J23" i="12"/>
  <c r="J22" i="12"/>
  <c r="J21" i="12"/>
  <c r="J20" i="12"/>
  <c r="J19" i="12"/>
  <c r="J18" i="12"/>
  <c r="J17" i="12"/>
  <c r="J16" i="12"/>
  <c r="J15" i="12"/>
  <c r="J14" i="12"/>
  <c r="J13" i="12"/>
  <c r="J12" i="12"/>
  <c r="J11" i="12"/>
  <c r="J10" i="12"/>
  <c r="J9" i="12"/>
  <c r="J8" i="12"/>
  <c r="J7" i="12"/>
  <c r="J6" i="12"/>
  <c r="J5" i="12"/>
  <c r="J4" i="12"/>
  <c r="J3" i="12"/>
  <c r="J2" i="12"/>
  <c r="K8" i="14" l="1"/>
  <c r="O8" i="14" s="1"/>
  <c r="L2" i="14"/>
  <c r="M2" i="14" s="1"/>
  <c r="N2" i="14" s="1"/>
  <c r="L6" i="14"/>
  <c r="M6" i="14" s="1"/>
  <c r="N6" i="14" s="1"/>
  <c r="K4" i="14"/>
  <c r="O4" i="14" s="1"/>
  <c r="L10" i="14"/>
  <c r="M10" i="14" s="1"/>
  <c r="N10" i="14" s="1"/>
  <c r="K5" i="14"/>
  <c r="O5" i="14" s="1"/>
  <c r="K9" i="14"/>
  <c r="O9" i="14" s="1"/>
  <c r="L3" i="14"/>
  <c r="M3" i="14" s="1"/>
  <c r="N3" i="14" s="1"/>
  <c r="L7" i="14"/>
  <c r="M7" i="14" s="1"/>
  <c r="N7" i="14" s="1"/>
  <c r="L11" i="14"/>
  <c r="M11" i="14" s="1"/>
  <c r="N11" i="14" s="1"/>
  <c r="A21" i="16"/>
  <c r="A20" i="16"/>
  <c r="A19" i="16"/>
  <c r="A18" i="16"/>
  <c r="A17" i="16"/>
  <c r="A16" i="16"/>
  <c r="A15" i="16"/>
  <c r="A14" i="16"/>
  <c r="A13" i="16"/>
  <c r="A12" i="16"/>
  <c r="A11" i="16"/>
  <c r="A10" i="16"/>
  <c r="A9" i="16"/>
  <c r="A8" i="16"/>
  <c r="A7" i="16"/>
  <c r="A6" i="16"/>
  <c r="A5" i="16"/>
  <c r="A4" i="16"/>
  <c r="A3" i="16"/>
  <c r="A2" i="16"/>
  <c r="A11" i="14"/>
  <c r="A10" i="14"/>
  <c r="A9" i="14"/>
  <c r="A8" i="14"/>
  <c r="A7" i="14"/>
  <c r="A6" i="14"/>
  <c r="A5" i="14"/>
  <c r="A4" i="14"/>
  <c r="A3" i="14"/>
  <c r="A2" i="14"/>
  <c r="A49" i="3" l="1"/>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A201" i="1" l="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73" i="12" l="1"/>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361" i="10"/>
  <c r="A360" i="10"/>
  <c r="A359" i="10"/>
  <c r="A358" i="10"/>
  <c r="A357" i="10"/>
  <c r="A356" i="10"/>
  <c r="A355" i="10"/>
  <c r="A354" i="10"/>
  <c r="A353" i="10"/>
  <c r="A352" i="10"/>
  <c r="A351" i="10"/>
  <c r="A350" i="10"/>
  <c r="A349" i="10"/>
  <c r="A348" i="10"/>
  <c r="A347" i="10"/>
  <c r="A346" i="10"/>
  <c r="A345" i="10"/>
  <c r="A344" i="10"/>
  <c r="A343" i="10"/>
  <c r="A342" i="10"/>
  <c r="A341" i="10"/>
  <c r="A340" i="10"/>
  <c r="A339" i="10"/>
  <c r="A338" i="10"/>
  <c r="A337" i="10"/>
  <c r="A336" i="10"/>
  <c r="A335" i="10"/>
  <c r="A334" i="10"/>
  <c r="A333" i="10"/>
  <c r="A332" i="10"/>
  <c r="A331" i="10"/>
  <c r="A330" i="10"/>
  <c r="A329" i="10"/>
  <c r="A328" i="10"/>
  <c r="A327" i="10"/>
  <c r="A326" i="10"/>
  <c r="A325" i="10"/>
  <c r="A324" i="10"/>
  <c r="A323" i="10"/>
  <c r="A322" i="10"/>
  <c r="A321" i="10"/>
  <c r="A320" i="10"/>
  <c r="A319" i="10"/>
  <c r="A318" i="10"/>
  <c r="A317" i="10"/>
  <c r="A316" i="10"/>
  <c r="A315" i="10"/>
  <c r="A314" i="10"/>
  <c r="A313" i="10"/>
  <c r="A312" i="10"/>
  <c r="A311" i="10"/>
  <c r="A310" i="10"/>
  <c r="A309" i="10"/>
  <c r="A308" i="10"/>
  <c r="A307" i="10"/>
  <c r="A306" i="10"/>
  <c r="A305" i="10"/>
  <c r="A304" i="10"/>
  <c r="A303" i="10"/>
  <c r="A302" i="10"/>
  <c r="A301" i="10"/>
  <c r="A300" i="10"/>
  <c r="A299" i="10"/>
  <c r="A298" i="10"/>
  <c r="A297" i="10"/>
  <c r="A296" i="10"/>
  <c r="A295" i="10"/>
  <c r="A294" i="10"/>
  <c r="A293" i="10"/>
  <c r="A292" i="10"/>
  <c r="A291" i="10"/>
  <c r="A290" i="10"/>
  <c r="A289" i="10"/>
  <c r="A288" i="10"/>
  <c r="A287" i="10"/>
  <c r="A286" i="10"/>
  <c r="A285" i="10"/>
  <c r="A284" i="10"/>
  <c r="A283" i="10"/>
  <c r="A282" i="10"/>
  <c r="A281" i="10"/>
  <c r="A280" i="10"/>
  <c r="A279" i="10"/>
  <c r="A278" i="10"/>
  <c r="A277" i="10"/>
  <c r="A276" i="10"/>
  <c r="A275" i="10"/>
  <c r="A274" i="10"/>
  <c r="A273" i="10"/>
  <c r="A272" i="10"/>
  <c r="A271" i="10"/>
  <c r="A270" i="10"/>
  <c r="A269" i="10"/>
  <c r="A268" i="10"/>
  <c r="A267" i="10"/>
  <c r="A266" i="10"/>
  <c r="A265" i="10"/>
  <c r="A264" i="10"/>
  <c r="A263" i="10"/>
  <c r="A262" i="10"/>
  <c r="A261" i="10"/>
  <c r="A260" i="10"/>
  <c r="A259" i="10"/>
  <c r="A258" i="10"/>
  <c r="A257" i="10"/>
  <c r="A256" i="10"/>
  <c r="A255" i="10"/>
  <c r="A254" i="10"/>
  <c r="A253" i="10"/>
  <c r="A252" i="10"/>
  <c r="A251" i="10"/>
  <c r="A250" i="10"/>
  <c r="A249" i="10"/>
  <c r="A248" i="10"/>
  <c r="A247" i="10"/>
  <c r="A246" i="10"/>
  <c r="A245" i="10"/>
  <c r="A244" i="10"/>
  <c r="A243" i="10"/>
  <c r="A242" i="10"/>
  <c r="A241" i="10"/>
  <c r="A240" i="10"/>
  <c r="A239" i="10"/>
  <c r="A238" i="10"/>
  <c r="A237" i="10"/>
  <c r="A236" i="10"/>
  <c r="A235" i="10"/>
  <c r="A234" i="10"/>
  <c r="A233" i="10"/>
  <c r="A232" i="10"/>
  <c r="A231" i="10"/>
  <c r="A230" i="10"/>
  <c r="A229" i="10"/>
  <c r="A228" i="10"/>
  <c r="A227" i="10"/>
  <c r="A226" i="10"/>
  <c r="A225" i="10"/>
  <c r="A224" i="10"/>
  <c r="A223" i="10"/>
  <c r="A222" i="10"/>
  <c r="A221" i="10"/>
  <c r="A220" i="10"/>
  <c r="A219" i="10"/>
  <c r="A218" i="10"/>
  <c r="A217" i="10"/>
  <c r="A216" i="10"/>
  <c r="A215" i="10"/>
  <c r="A214" i="10"/>
  <c r="A213" i="10"/>
  <c r="A212" i="10"/>
  <c r="A211" i="10"/>
  <c r="A210" i="10"/>
  <c r="A209" i="10"/>
  <c r="A208" i="10"/>
  <c r="A207" i="10"/>
  <c r="A206" i="10"/>
  <c r="A205" i="10"/>
  <c r="A204" i="10"/>
  <c r="A203" i="10"/>
  <c r="A202" i="10"/>
  <c r="A201" i="10"/>
  <c r="A200" i="10"/>
  <c r="A199" i="10"/>
  <c r="A198" i="10"/>
  <c r="A197" i="10"/>
  <c r="A196" i="10"/>
  <c r="A195" i="10"/>
  <c r="A194" i="10"/>
  <c r="A193" i="10"/>
  <c r="A192" i="10"/>
  <c r="A191" i="10"/>
  <c r="A190" i="10"/>
  <c r="A189" i="10"/>
  <c r="A188" i="10"/>
  <c r="A187" i="10"/>
  <c r="A186" i="10"/>
  <c r="A185" i="10"/>
  <c r="A184" i="10"/>
  <c r="A183" i="10"/>
  <c r="A182" i="10"/>
  <c r="A181" i="10"/>
  <c r="A180" i="10"/>
  <c r="A179" i="10"/>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13" i="12"/>
  <c r="A12" i="12"/>
  <c r="A11" i="12"/>
  <c r="A10" i="12"/>
  <c r="A9" i="12"/>
  <c r="A8" i="12"/>
  <c r="A7" i="12"/>
  <c r="A6" i="12"/>
  <c r="A5" i="12"/>
  <c r="A4" i="12"/>
  <c r="A3" i="12"/>
  <c r="A2" i="12"/>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 r="A8" i="10"/>
  <c r="A7" i="10"/>
  <c r="A6" i="10"/>
  <c r="A5" i="10"/>
  <c r="A4" i="10"/>
  <c r="A3" i="10"/>
  <c r="A2" i="10"/>
  <c r="A21" i="1"/>
  <c r="A20" i="1"/>
  <c r="A19" i="1"/>
  <c r="A18" i="1"/>
  <c r="A17" i="1"/>
  <c r="A16" i="1"/>
  <c r="A15" i="1"/>
  <c r="A14" i="1"/>
  <c r="A13" i="1"/>
  <c r="A12" i="1"/>
  <c r="A11" i="1"/>
  <c r="A10" i="1"/>
  <c r="A9" i="1"/>
  <c r="A8" i="1"/>
  <c r="A7" i="1"/>
  <c r="A6" i="1"/>
  <c r="A5" i="1"/>
  <c r="A4" i="1"/>
  <c r="A3" i="1"/>
  <c r="A2"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BD4A70-D498-447F-96E2-12A11793F7BB}" name="plants94" type="6" refreshedVersion="6" background="1" saveData="1">
    <textPr codePage="437" sourceFile="D:\Climatic CD Data\cor94e\plants94.dat" comma="1">
      <textFields count="14">
        <textField/>
        <textField/>
        <textField/>
        <textField/>
        <textField/>
        <textField/>
        <textField/>
        <textField/>
        <textField/>
        <textField/>
        <textField/>
        <textField/>
        <textField/>
        <textField/>
      </textFields>
    </textPr>
  </connection>
  <connection id="2" xr16:uid="{93840328-12C5-4D9B-B9C3-84B163F2CAC8}" name="plants941" type="6" refreshedVersion="6" background="1" saveData="1">
    <textPr codePage="437" sourceFile="D:\Climatic CD Data\cor94w\plants94.dat" comma="1">
      <textFields count="14">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<sst xmlns="http://schemas.openxmlformats.org/spreadsheetml/2006/main" count="1383" uniqueCount="212">
  <si>
    <t>Year</t>
  </si>
  <si>
    <t>DOY</t>
  </si>
  <si>
    <t>LAI</t>
  </si>
  <si>
    <t>Span</t>
  </si>
  <si>
    <t>Date</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</si>
  <si>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</si>
  <si>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</si>
  <si>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</si>
  <si>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</si>
  <si>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</si>
  <si>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</si>
  <si>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</si>
  <si>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</si>
  <si>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</si>
  <si>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</si>
  <si>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</si>
  <si>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</si>
  <si>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</si>
  <si>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</si>
  <si>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</si>
  <si>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</si>
  <si>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</si>
  <si>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</si>
  <si>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</si>
  <si>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</si>
  <si>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</si>
  <si>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</si>
  <si>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</si>
  <si>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</si>
  <si>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</si>
  <si>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</si>
  <si>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</si>
  <si>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</si>
  <si>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</si>
  <si>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</si>
  <si>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</si>
  <si>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</si>
  <si>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</si>
  <si>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yyyy</t>
  </si>
  <si>
    <t>Serial day of the year beginning with 1 for January 1.</t>
  </si>
  <si>
    <t>integer</t>
  </si>
  <si>
    <t>1 to 366</t>
  </si>
  <si>
    <t>alphanumeric</t>
  </si>
  <si>
    <t>variable</t>
  </si>
  <si>
    <t>decimal</t>
  </si>
  <si>
    <t>1 to 13</t>
  </si>
  <si>
    <t>Yes, #N/A</t>
  </si>
  <si>
    <t>text</t>
  </si>
  <si>
    <t>Rep</t>
  </si>
  <si>
    <t>V5</t>
  </si>
  <si>
    <t>V4</t>
  </si>
  <si>
    <t>V6</t>
  </si>
  <si>
    <t>NWLYS1</t>
  </si>
  <si>
    <t>NWLYS2</t>
  </si>
  <si>
    <t>NWLYS3</t>
  </si>
  <si>
    <t>NWLYS4</t>
  </si>
  <si>
    <t>V7</t>
  </si>
  <si>
    <t>V8</t>
  </si>
  <si>
    <t>V12</t>
  </si>
  <si>
    <t>V10</t>
  </si>
  <si>
    <t>R1</t>
  </si>
  <si>
    <t>VT</t>
  </si>
  <si>
    <t>R4</t>
  </si>
  <si>
    <t>R3+</t>
  </si>
  <si>
    <t>R2</t>
  </si>
  <si>
    <t>V9</t>
  </si>
  <si>
    <t>V11</t>
  </si>
  <si>
    <t>V13</t>
  </si>
  <si>
    <t>V14</t>
  </si>
  <si>
    <t>V15</t>
  </si>
  <si>
    <t>R5</t>
  </si>
  <si>
    <t>R3</t>
  </si>
  <si>
    <t>R6</t>
  </si>
  <si>
    <t>SWLYS1</t>
  </si>
  <si>
    <t>SWLYS2</t>
  </si>
  <si>
    <t>SWLYS3</t>
  </si>
  <si>
    <t>SWLYS4</t>
  </si>
  <si>
    <t>Plant Growth Stage</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</si>
  <si>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</si>
  <si>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Plant Number</t>
  </si>
  <si>
    <t>Span Number</t>
  </si>
  <si>
    <t>1 to 2</t>
  </si>
  <si>
    <t>Row Number</t>
  </si>
  <si>
    <t>Span Number or Lysimeter Row</t>
  </si>
  <si>
    <t xml:space="preserve">Span or Lysimeter row number </t>
  </si>
  <si>
    <t>Number of 30 inch rows</t>
  </si>
  <si>
    <t>Sampling row number or Lysimeter row number 1-4 from north to south.</t>
  </si>
  <si>
    <t>201 3 Maize Pop.Density</t>
  </si>
  <si>
    <t>Number of plants counted in observed area</t>
  </si>
  <si>
    <t>Mass and moisture content and yields from areas harvested corresponding to spans of formerly used lateral irrigation system.</t>
  </si>
  <si>
    <t>2013 W-LYS Maize Measur.</t>
  </si>
  <si>
    <t>Dic. 2013 W Maize Pop.Density</t>
  </si>
  <si>
    <t>Data dictionary for sheet or CSV file named "2013 W Maize Pop.Density". Where "Pop." means population.</t>
  </si>
  <si>
    <t>Dic. 2013 W Maize Comb. Harv.</t>
  </si>
  <si>
    <t>Data dictionary for sheet or CSV file named "2013 W Maize Comb. Harv.". Where Comb. Means Combine.</t>
  </si>
  <si>
    <t>2013 W Maize Comb. Harv.</t>
  </si>
  <si>
    <t>Plot size in m^2</t>
  </si>
  <si>
    <t>2013 W Maize Pop. Density</t>
  </si>
  <si>
    <t>Evett, S.R., G.W. Marek, P.D. Colaizzi, D.K. Brauer, and T.A. Howell, Sr. 2020. Are crop coefficients for SDI different from those for sprinkler irrigation application? Trans. ASABE. 63(5):1233-1242. https://doi.org/10.13031/trans.13920</t>
  </si>
  <si>
    <t>Evett, S.R., T.A. Howell, Sr., A.D. Schneider, K.S. Copeland, D.A. Dusek, D.K. Brauer, J.A. Tolk, G.W. Marek, T.M. Marek and P.H. Gowda. 2016. The Bushland weighing lysimeters: A quarter century of crop ET investigations to advance sustainable irrigation. Trans. ASABE 59(1): 163-179. https://doi.org/10.13031/trans.59.11159</t>
  </si>
  <si>
    <t>Evett, S.R., D.K. Brauer, P.D. Colaizzi, J.A. Tolk, G.W. Marek and S.A. O’Shaughnessy. 2019. Corn and sorghum ET, E, Yield and CWP as affected by irrigation application method: SDI versus mid-elevation spray irrigation. Trans. ASABE 62(5):1377-1393. https://doi.org/10.13031/trans.13314</t>
  </si>
  <si>
    <t>Sample ID</t>
  </si>
  <si>
    <t>Plant number</t>
  </si>
  <si>
    <t>Five plants were non-destructively measured from each of the four rows on the lysimeters. Plant number varies from 1 to 5 accordingly.</t>
  </si>
  <si>
    <t>Plant height  in cm</t>
  </si>
  <si>
    <t>Measured plant height in cm</t>
  </si>
  <si>
    <t>Plant width in cm</t>
  </si>
  <si>
    <t>Measured plant width in cm</t>
  </si>
  <si>
    <t>Growth stage</t>
  </si>
  <si>
    <t>Sample plot identification where NW means northwest lysimeter, SW refers to southwest lysimeter, LYS refers to lysimeter, and the number refers to the row on the lysimeter. Rows were numbered 1 through 4 from north to south on the lysimeters.</t>
  </si>
  <si>
    <t>Span number</t>
  </si>
  <si>
    <t>There were two replicate sets of measurements taken per span with five plants measured in each replicate. Replicates within a span were taken from eastern and western halves of a field.</t>
  </si>
  <si>
    <t>Plant height in cm</t>
  </si>
  <si>
    <t>Mean measured plant height in cm</t>
  </si>
  <si>
    <t>Mean measured plant width in cm</t>
  </si>
  <si>
    <t>Span from which the sample taken, NW indicates the northwest field, SW indicates the southwest field, NE indicates the northweast field, and SE indicates the SE field. The concept of "span" is related to the 10-span, linear-move irrigation systems used to irrigate the lysimeter fields. Spans were numbered consecutively 1 through 10 beginning on the north end and ending on the south end. From 1988 through 2014 a Lindsay 10-span linear move was used, and in 2015 and later a 10-span Valley system was used. Both linear-move systems were oriented with the lateral pipe in the north-south direction, and therefore irrigated moving in the east-west direction. In 2012 the NE and SE fields were converted to drip irrigation, but the sampling was still done in areas consistent with the dimensions previously used under the linear-move system.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north-south dimension of the yield sample area were used in the calculation along with an east-west dimension of the cropped and sampled area.</t>
  </si>
  <si>
    <t>Plant number refers to one of the five plants that were measured in each replicate for height, width, growth stage and number of tillers. 5 plants were measured in each of 2 reps for height, width, and growth stage.</t>
  </si>
  <si>
    <t>There were two replicate sets of samples taken per span. Replicates within a span were taken from eastern and western halves of a field.</t>
  </si>
  <si>
    <t>Size of sampled area in square meters. Each replicate sample was taken from six feet of row, which was 1.8288 m.</t>
  </si>
  <si>
    <t>Number of plants</t>
  </si>
  <si>
    <t>Number of plants harvested</t>
  </si>
  <si>
    <t xml:space="preserve">Number of ears </t>
  </si>
  <si>
    <t>Number of corn ears</t>
  </si>
  <si>
    <t>One-side green leaf area measured with a Licor Leaf Area Meter</t>
  </si>
  <si>
    <t>Leaf Area Index calculated as the one-sided green leaf area per unit ground area</t>
  </si>
  <si>
    <t>Leaf dry mass in g</t>
  </si>
  <si>
    <t>Stalk dry mass in g</t>
  </si>
  <si>
    <t>Ear dry mass in g</t>
  </si>
  <si>
    <t>Mass of ears in grams after drying to constant mass at 60°C</t>
  </si>
  <si>
    <t>Mass of leaves in grams after drying to constant mass at 60°C</t>
  </si>
  <si>
    <t>Mass of stems in grams after drying to constant mass at 60°C</t>
  </si>
  <si>
    <t>Mass in grams per square meter of all matter, dried leaves, stalks and dried ears if any after drying to constant mass at 60 degrees C.</t>
  </si>
  <si>
    <t>Plot ID</t>
  </si>
  <si>
    <t>Number of plants present</t>
  </si>
  <si>
    <t>Measured row length in m</t>
  </si>
  <si>
    <t>Length of row measured in meters</t>
  </si>
  <si>
    <t>Row number</t>
  </si>
  <si>
    <t>Total sample wet weight in lbs</t>
  </si>
  <si>
    <t>Weight of undried (wet) grain harvested by combine.</t>
  </si>
  <si>
    <t>Water content of grain in g/g</t>
  </si>
  <si>
    <t>Dry weight in lbs</t>
  </si>
  <si>
    <t>Weight of grain in pouonds after adjusting to zero water content</t>
  </si>
  <si>
    <t>Dry mass in kg</t>
  </si>
  <si>
    <t>Mass of grain in kilograms after adjusting to zero water content</t>
  </si>
  <si>
    <t>Weight at standard moisture in lbs</t>
  </si>
  <si>
    <t>Weight of harvested grain corrected to 0.155 g/g water content</t>
  </si>
  <si>
    <t>Yield in bushels at standard moisture</t>
  </si>
  <si>
    <t>Yield in bushles adjusted to 0.155 g/g water content</t>
  </si>
  <si>
    <t>Number of rows harvested</t>
  </si>
  <si>
    <t>Number of acres in sample</t>
  </si>
  <si>
    <t>Yield in bu/acre at standard moisture</t>
  </si>
  <si>
    <t>Yield in bushels per acre adjusted to 0.155 g/g water content</t>
  </si>
  <si>
    <t>Yield of dry grain in kg/ha</t>
  </si>
  <si>
    <t>Yield in kilograms per hectare adjusted to zero water content</t>
  </si>
  <si>
    <t>Span  number</t>
  </si>
  <si>
    <t>The concept of "span" is related to the 10-span, linear-move irrigation systems used to irrigate the lysimeter fields. Spans were numbered consecutively 1 through 10 beginning on the north end and ending on the south end. From 1988 through 2014 a Lindsay 10-span linear move was used, and in 2015 and later a 10-span Valley system was used. Both linear-move systems were oriented with the lateral pipe in the north-south direction, and therefore irrigated moving in the east-west direction.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</si>
  <si>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 xml:space="preserve">Span number </t>
  </si>
  <si>
    <t>Irrigation Treatment in percent</t>
  </si>
  <si>
    <t>The irrigation treatment was either 100 percent, which means fully irrigated to replace soil water to field capacity in the top 1.5 m of soil, or 75 percent, which means irrigation applications were 75 percent of the application depth in the 100 percent treatment.</t>
  </si>
  <si>
    <t>Mass of water per unit mass of undried sample. Data from Co-Op grain elevator.</t>
  </si>
  <si>
    <t>There were two replicate sets of samples taken per span. Replicates within a span were taken from eastern and western halves of a field. Each lysimeter row served as one replicate.</t>
  </si>
  <si>
    <t>Length of row sampled in m</t>
  </si>
  <si>
    <t>Length of sampled row in meters. Row width was 0.762 m (30 inches).</t>
  </si>
  <si>
    <t>Number of ears</t>
  </si>
  <si>
    <t>Number of ears harvested from the sample area.</t>
  </si>
  <si>
    <t>Ear mass in g</t>
  </si>
  <si>
    <t>Air dried shelled kernel  mass in g</t>
  </si>
  <si>
    <t>Mass in g of air dried corn kernels shelled from ears</t>
  </si>
  <si>
    <t>200-seed air dry mass in g</t>
  </si>
  <si>
    <t>Mass in g of 200 air dry seeds</t>
  </si>
  <si>
    <t>200-seed oven-dry mass in g</t>
  </si>
  <si>
    <t>Mass in g of 200 seeds after oven drying at 60 degrees C until constant mass was achieved</t>
  </si>
  <si>
    <t>200-seed air-dry water content in g/g</t>
  </si>
  <si>
    <t>Water content in g per g of 200 air dry seeds</t>
  </si>
  <si>
    <t>Total oven-dry shelled grain mass in g</t>
  </si>
  <si>
    <t>Total oven dry mass of shelled corn sample</t>
  </si>
  <si>
    <t>Oven dry grain yield in g/m^2</t>
  </si>
  <si>
    <t>Yield in grams per square meter of grain after oven drying at 60 degrees C until constant mass.</t>
  </si>
  <si>
    <t>Oven dry grain yield in kg/ha</t>
  </si>
  <si>
    <t>Yield in kilograms per hectare of grain after oven drying at 60 degrees C until constant mass.</t>
  </si>
  <si>
    <t>Sample identification where NE means the northeast field or lysimeter, SE means the SE field or lysimeter, NW means the northwest field or lyimseter, SW means the southwest field or lysimeter, LYS means sample is from a lysimeter, and the number indicates the lysimeter row or "span" area within which the sample was taken. There were four rows on each lysimeter and they were numbered 1 through 4 from north to south on the lysimeter. Numbers without "LYS" or a field ID are for spans. The concept of "span" is related to the 10-span, linear-move irrigation systems used to irrigate the lysimeter fields. In typical usage in these data sheets, the word span  and the span number indicate only relative position of sampling from north to south in a field. However, when yield per unit area was calculated, the actual yield within a span and the span north-south dimension of the sampled area were used in the calculation along with an east-west dimension of the cropped and sampled area. The linear move irrigated both NE and SE fields. Spans were numbered 1 through 10 from north to south.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t>
  </si>
  <si>
    <t>Mass in grams of the air dried ears.</t>
  </si>
  <si>
    <t>Plot identification indicating field area or lysimeter. NE indicates the northeast field or lysimeter; SE indicates the southeast field or lysimeter, NW indicates the northweast field or lysimeter, and SW indicates the SW field or lysimeter. LYS stands for lysimeter. A number without a field ID or "LYS" means one of ten spans numbered from north to south. Spans 1 through 5 are in the NW field, and spans 6 through 9 are in the SW field.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t>
  </si>
  <si>
    <t>2013 W Maize Growth</t>
  </si>
  <si>
    <t>Dic. 2013 W Maize Growth</t>
  </si>
  <si>
    <t>Data dictionary for sheet or CSV file named "2013 W Maize Growth"</t>
  </si>
  <si>
    <t>Plant height, width, and growth stage data for plant samples from 5 plants in two reps from spans 2 - 9</t>
  </si>
  <si>
    <t>Observations and measurements of plant height, width, and growth stage from each of the 4 lysimeter (LYS) plant rows. Nondestructive measurements &amp; observations from 5 plants in each of 4 lysimeter rows.</t>
  </si>
  <si>
    <t>Data dictionary for sheet or CSV file named "2013 W LYS Maize Measur."</t>
  </si>
  <si>
    <t>Dic. 2013 W LYS Maize Measur.</t>
  </si>
  <si>
    <t>2013 W LYS Maize Measur.</t>
  </si>
  <si>
    <t>Dic. 2013 W Maize LAI Biomass</t>
  </si>
  <si>
    <t>2013 W Maize LAI Biomass</t>
  </si>
  <si>
    <t>Data dictionary for sheet or CSV file named "2013 W Maize LAI Biomass"</t>
  </si>
  <si>
    <t>Periodic maize leaf area index (LAI) and biomass data from samples harvested from replicate plots in spans 2, 3, and 4 in the north field and plots 6, 7, and 8 in the south field.</t>
  </si>
  <si>
    <t>2013 W Maize Hand Yield</t>
  </si>
  <si>
    <t>Dic. 2013 W Maize Hand Yield</t>
  </si>
  <si>
    <t>Data dictionary for sheet or CSV file named "2013 W Maize Hand Yield"</t>
  </si>
  <si>
    <t>Mass. moisture content and yield of shelled corn from 2 replicate samples in each of spans 2, 3, and 4 of the north field, and spans 6, 7, and 8 of the south field, and from entire four rows on each lysimeter.</t>
  </si>
  <si>
    <t>2013 W Maize Introduction</t>
  </si>
  <si>
    <t xml:space="preserve">1. Contacting all the scientists listed above and obtaining approval to use the data, </t>
  </si>
  <si>
    <r>
      <t>Leaf area in cm</t>
    </r>
    <r>
      <rPr>
        <vertAlign val="superscript"/>
        <sz val="11"/>
        <color theme="1"/>
        <rFont val="Calibri"/>
        <family val="2"/>
        <scheme val="minor"/>
      </rPr>
      <t>2</t>
    </r>
  </si>
  <si>
    <r>
      <t>Total above-ground dry matter in g/m^2</t>
    </r>
    <r>
      <rPr>
        <vertAlign val="superscript"/>
        <sz val="11"/>
        <color theme="1"/>
        <rFont val="Calibri"/>
        <family val="2"/>
        <scheme val="minor"/>
      </rPr>
      <t xml:space="preserve"> </t>
    </r>
  </si>
  <si>
    <r>
      <t>Total above-ground dry matter in kg/ha</t>
    </r>
    <r>
      <rPr>
        <vertAlign val="superscript"/>
        <sz val="11"/>
        <color theme="1"/>
        <rFont val="Calibri"/>
        <family val="2"/>
        <scheme val="minor"/>
      </rPr>
      <t xml:space="preserve"> </t>
    </r>
  </si>
  <si>
    <t>Plants per m</t>
  </si>
  <si>
    <t>Plants per meter</t>
  </si>
  <si>
    <t>Number of plants per meter of row length. Lysimeters were thinned to an average of 7.3 plants per meter after emergence was complete (22 plants in a 3-m row on the lysimeter).</t>
  </si>
  <si>
    <t>Grain yield at standard moisture in bu/acre</t>
  </si>
  <si>
    <t>Grain yield in bushels per acre adjusted to standard moisture content of 0.155 grams per gram and using 56 pounds per bushel.</t>
  </si>
  <si>
    <t>Plant growth stage where V represents vegetative stage, R represents reproductive stage, BL represents Black Layer, and the numbers indicate intermediate stages of V and R. See Nleya, T., C. Chungu, and J. Kleinjan. 2016. Chapter 5: Corn growth and development. In Clay, D.E., C.G. Carlson, S.A. Clay, and E. Byamukama (eds). iGrow Corn: Best Management Practices. South Dakota State University.</t>
  </si>
  <si>
    <t>Harvest area in acres. Row length was 205.74 meters (675 feet). Row width was 0.762 meters (2.5 feet).</t>
  </si>
  <si>
    <t>Number of plants harvested from the sample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</si>
</sst>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10" x14ac:knownFonts="1">
    <font>
      <sz val="11"/>
      <color theme="1"/>
      <name val="Calibri"/>
      <family val="2"/>
      <scheme val="minor"/>
    </font>
    <font>
      <sz val="10"/>
      <name val="Arial"/>
      <family val="2"/>
    </font>
    <font>
      <sz val="12"/>
      <name val="Times New Roman"/>
      <family val="1"/>
    </font>
    <font>
      <sz val="10"/>
      <color theme="1"/>
      <name val="Arial"/>
      <family val="2"/>
    </font>
    <font>
      <sz val="11"/>
      <color theme="1"/>
      <name val="Arial"/>
      <family val="2"/>
    </font>
    <font>
      <sz val="12"/>
      <color theme="1"/>
      <name val="Arial"/>
      <family val="2"/>
    </font>
    <font>
      <sz val="14"/>
      <color theme="1"/>
      <name val="Calibri"/>
      <family val="2"/>
    </font>
    <font>
      <sz val="11"/>
      <color theme="1"/>
      <name val="Calibri"/>
      <family val="2"/>
    </font>
    <font>
      <sz val="12"/>
      <color theme="1"/>
      <name val="Times New Roman"/>
      <family val="1"/>
    </font>
    <font>
      <vertAlign val="superscript"/>
      <sz val="11"/>
      <color theme="1"/>
      <name val="Calibri"/>
      <family val="2"/>
      <scheme val="minor"/>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6">
    <xf numFmtId="0" fontId="0" fillId="0" borderId="0"/>
    <xf numFmtId="0" fontId="1" fillId="0" borderId="0"/>
    <xf numFmtId="0" fontId="2" fillId="0" borderId="0"/>
    <xf numFmtId="0" fontId="1" fillId="0" borderId="0"/>
    <xf numFmtId="0" fontId="2" fillId="0" borderId="0"/>
    <xf numFmtId="0" fontId="2" fillId="0" borderId="0"/>
  </cellStyleXfs>
  <cellXfs count="143">
    <xf numFmtId="0" fontId="0" fillId="0" borderId="0" xfId="0"/>
    <xf numFmtId="0" fontId="3" fillId="0" borderId="0" xfId="0" applyFont="1"/>
    <xf numFmtId="0" fontId="3" fillId="0" borderId="0" xfId="0" applyFont="1" applyAlignment="1">
      <alignment horizontal="center"/>
    </xf>
    <xf numFmtId="14" fontId="4" fillId="0" borderId="0" xfId="0" applyNumberFormat="1" applyFont="1"/>
    <xf numFmtId="0" fontId="4" fillId="0" borderId="0" xfId="0" applyFont="1"/>
    <xf numFmtId="0" fontId="4" fillId="0" borderId="0" xfId="0" applyFont="1" applyAlignment="1">
      <alignment horizontal="center"/>
    </xf>
    <xf numFmtId="1" fontId="4" fillId="0" borderId="0" xfId="0" applyNumberFormat="1" applyFont="1" applyAlignment="1">
      <alignment horizontal="center"/>
    </xf>
    <xf numFmtId="165" fontId="4" fillId="0" borderId="0" xfId="0" applyNumberFormat="1" applyFont="1"/>
    <xf numFmtId="0" fontId="5" fillId="0" borderId="0" xfId="0" applyFont="1"/>
    <xf numFmtId="165" fontId="5" fillId="0" borderId="0" xfId="0" applyNumberFormat="1" applyFont="1"/>
    <xf numFmtId="0" fontId="5" fillId="0" borderId="0" xfId="0" applyFont="1" applyAlignment="1">
      <alignment horizontal="center"/>
    </xf>
    <xf numFmtId="164" fontId="4" fillId="0" borderId="0" xfId="0" applyNumberFormat="1" applyFont="1" applyAlignment="1">
      <alignment horizontal="center"/>
    </xf>
    <xf numFmtId="0" fontId="4" fillId="0" borderId="0" xfId="0" applyFont="1" applyAlignment="1">
      <alignment horizontal="right"/>
    </xf>
    <xf numFmtId="164" fontId="4" fillId="0" borderId="0" xfId="0" applyNumberFormat="1" applyFont="1"/>
    <xf numFmtId="1" fontId="4" fillId="0" borderId="0" xfId="0" applyNumberFormat="1" applyFont="1"/>
    <xf numFmtId="0" fontId="5" fillId="0" borderId="0" xfId="0" applyFont="1" applyAlignment="1">
      <alignment horizontal="right"/>
    </xf>
    <xf numFmtId="14" fontId="4" fillId="0" borderId="0" xfId="0" applyNumberFormat="1" applyFont="1" applyBorder="1"/>
    <xf numFmtId="1" fontId="4" fillId="0" borderId="0" xfId="0" applyNumberFormat="1" applyFont="1" applyBorder="1"/>
    <xf numFmtId="0" fontId="5" fillId="0" borderId="0" xfId="0" applyFont="1" applyBorder="1" applyAlignment="1">
      <alignment horizontal="right"/>
    </xf>
    <xf numFmtId="1" fontId="3" fillId="0" borderId="0" xfId="0" applyNumberFormat="1" applyFont="1" applyBorder="1" applyAlignment="1">
      <alignment horizontal="center"/>
    </xf>
    <xf numFmtId="0" fontId="3" fillId="0" borderId="0" xfId="0" applyFont="1" applyBorder="1" applyAlignment="1">
      <alignment horizontal="center"/>
    </xf>
    <xf numFmtId="0" fontId="4" fillId="0" borderId="0" xfId="0" applyFont="1" applyBorder="1"/>
    <xf numFmtId="0" fontId="5" fillId="0" borderId="0" xfId="0" applyFont="1" applyBorder="1"/>
    <xf numFmtId="0" fontId="4" fillId="0" borderId="0" xfId="0" applyFont="1" applyBorder="1" applyAlignment="1">
      <alignment horizontal="center"/>
    </xf>
    <xf numFmtId="0" fontId="5" fillId="0" borderId="0" xfId="0" applyFont="1" applyBorder="1" applyAlignment="1">
      <alignment horizontal="right" vertical="top"/>
    </xf>
    <xf numFmtId="0" fontId="5" fillId="0" borderId="0" xfId="0" applyFont="1" applyAlignment="1">
      <alignment horizontal="right" vertical="top"/>
    </xf>
    <xf numFmtId="0" fontId="4" fillId="0" borderId="0" xfId="0" applyFont="1" applyAlignment="1">
      <alignment horizontal="right" vertical="top"/>
    </xf>
    <xf numFmtId="1" fontId="0" fillId="0" borderId="0" xfId="0" applyNumberFormat="1" applyFont="1" applyAlignment="1">
      <alignment horizontal="left" wrapText="1"/>
    </xf>
    <xf numFmtId="165" fontId="5" fillId="0" borderId="0" xfId="0" applyNumberFormat="1" applyFont="1" applyAlignment="1">
      <alignment horizontal="right"/>
    </xf>
    <xf numFmtId="0" fontId="3" fillId="0" borderId="0" xfId="1" applyFont="1" applyAlignment="1">
      <alignment vertical="top"/>
    </xf>
    <xf numFmtId="0" fontId="3" fillId="0" borderId="0" xfId="1" applyFont="1"/>
    <xf numFmtId="0" fontId="6" fillId="0" borderId="0" xfId="1" applyFont="1" applyAlignment="1">
      <alignment horizontal="left" vertical="center" readingOrder="1"/>
    </xf>
    <xf numFmtId="0" fontId="7" fillId="0" borderId="0" xfId="1" applyFont="1" applyAlignment="1">
      <alignment horizontal="left" vertical="center" readingOrder="1"/>
    </xf>
    <xf numFmtId="0" fontId="7" fillId="0" borderId="0" xfId="1" applyFont="1" applyAlignment="1">
      <alignment vertical="center" readingOrder="1"/>
    </xf>
    <xf numFmtId="0" fontId="3" fillId="0" borderId="0" xfId="1" applyFont="1" applyAlignment="1">
      <alignment vertical="top" wrapText="1"/>
    </xf>
    <xf numFmtId="0" fontId="0" fillId="0" borderId="0" xfId="0" applyFont="1"/>
    <xf numFmtId="0" fontId="0" fillId="0" borderId="0" xfId="0" applyFont="1" applyAlignment="1">
      <alignment vertical="top"/>
    </xf>
    <xf numFmtId="0" fontId="4" fillId="3" borderId="2" xfId="2" applyFont="1" applyFill="1" applyBorder="1" applyAlignment="1">
      <alignment horizontal="left" vertical="top" wrapText="1"/>
    </xf>
    <xf numFmtId="0" fontId="4" fillId="0" borderId="0" xfId="1" applyFont="1" applyAlignment="1" applyProtection="1">
      <alignment vertical="top" wrapText="1"/>
      <protection locked="0"/>
    </xf>
    <xf numFmtId="0" fontId="4" fillId="2" borderId="1" xfId="1" applyFont="1" applyFill="1" applyBorder="1" applyAlignment="1">
      <alignment vertical="top" wrapText="1"/>
    </xf>
    <xf numFmtId="0" fontId="4" fillId="0" borderId="1" xfId="1" applyFont="1" applyFill="1" applyBorder="1" applyAlignment="1">
      <alignment vertical="top" wrapText="1"/>
    </xf>
    <xf numFmtId="0" fontId="0" fillId="0" borderId="0" xfId="0" applyFont="1" applyFill="1"/>
    <xf numFmtId="0" fontId="4" fillId="0" borderId="0" xfId="1" applyFont="1" applyFill="1" applyAlignment="1">
      <alignment vertical="top"/>
    </xf>
    <xf numFmtId="14" fontId="4" fillId="0" borderId="0" xfId="1" applyNumberFormat="1" applyFont="1" applyFill="1" applyAlignment="1">
      <alignment horizontal="left" vertical="top"/>
    </xf>
    <xf numFmtId="0" fontId="4" fillId="0" borderId="0" xfId="1" applyFont="1" applyFill="1" applyAlignment="1">
      <alignment vertical="top" wrapText="1"/>
    </xf>
    <xf numFmtId="0" fontId="4" fillId="0" borderId="2" xfId="1" applyFont="1" applyFill="1" applyBorder="1" applyAlignment="1">
      <alignment vertical="top" wrapText="1"/>
    </xf>
    <xf numFmtId="0" fontId="3" fillId="0" borderId="0" xfId="1" applyFont="1" applyFill="1" applyAlignment="1" applyProtection="1">
      <alignment vertical="top" wrapText="1"/>
      <protection locked="0"/>
    </xf>
    <xf numFmtId="0" fontId="4" fillId="0" borderId="2" xfId="2" applyFont="1" applyFill="1" applyBorder="1" applyAlignment="1">
      <alignment horizontal="left" vertical="top" wrapText="1"/>
    </xf>
    <xf numFmtId="0" fontId="4" fillId="0" borderId="0" xfId="1" applyFont="1" applyFill="1" applyAlignment="1" applyProtection="1">
      <alignment vertical="top" wrapText="1"/>
      <protection locked="0"/>
    </xf>
    <xf numFmtId="164" fontId="0" fillId="0" borderId="0" xfId="0" applyNumberFormat="1" applyFont="1" applyFill="1" applyAlignment="1">
      <alignment horizontal="left" vertical="top" wrapText="1"/>
    </xf>
    <xf numFmtId="0" fontId="4" fillId="0" borderId="2" xfId="2" applyFont="1" applyFill="1" applyBorder="1" applyAlignment="1" applyProtection="1">
      <alignment horizontal="left" vertical="top" wrapText="1"/>
      <protection locked="0"/>
    </xf>
    <xf numFmtId="0" fontId="0" fillId="0" borderId="0" xfId="0" applyFont="1" applyFill="1" applyAlignment="1">
      <alignment vertical="top"/>
    </xf>
    <xf numFmtId="0" fontId="3" fillId="0" borderId="0" xfId="1" applyFont="1" applyFill="1" applyAlignment="1">
      <alignment vertical="top"/>
    </xf>
    <xf numFmtId="0" fontId="8" fillId="0" borderId="2" xfId="2" applyFont="1" applyFill="1" applyBorder="1" applyAlignment="1">
      <alignment horizontal="left" vertical="top" wrapText="1"/>
    </xf>
    <xf numFmtId="0" fontId="3" fillId="0" borderId="0" xfId="1" applyFont="1" applyFill="1" applyAlignment="1">
      <alignment vertical="top" wrapText="1"/>
    </xf>
    <xf numFmtId="14" fontId="0" fillId="0" borderId="0" xfId="0" applyNumberFormat="1" applyFont="1"/>
    <xf numFmtId="164" fontId="3"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Font="1" applyBorder="1" applyAlignment="1">
      <alignment horizontal="center"/>
    </xf>
    <xf numFmtId="1" fontId="0" fillId="0" borderId="0" xfId="0" applyNumberFormat="1" applyFont="1" applyBorder="1" applyAlignment="1">
      <alignment horizontal="center"/>
    </xf>
    <xf numFmtId="1" fontId="0" fillId="0" borderId="0" xfId="0" applyNumberFormat="1" applyFont="1" applyAlignment="1">
      <alignment horizontal="center"/>
    </xf>
    <xf numFmtId="164" fontId="0" fillId="0" borderId="0" xfId="0" applyNumberFormat="1" applyFont="1" applyAlignment="1">
      <alignment horizontal="center"/>
    </xf>
    <xf numFmtId="0" fontId="0" fillId="0" borderId="0" xfId="0" applyFont="1" applyAlignment="1">
      <alignment horizontal="center"/>
    </xf>
    <xf numFmtId="0" fontId="4" fillId="0" borderId="2" xfId="1" applyFont="1" applyBorder="1" applyAlignment="1">
      <alignment horizontal="center" wrapText="1"/>
    </xf>
    <xf numFmtId="1" fontId="0" fillId="0" borderId="0" xfId="0" applyNumberFormat="1" applyFont="1" applyAlignment="1">
      <alignment horizontal="center" wrapText="1"/>
    </xf>
    <xf numFmtId="164" fontId="0" fillId="0" borderId="0" xfId="0" applyNumberFormat="1" applyFont="1" applyAlignment="1">
      <alignment horizontal="center" wrapText="1"/>
    </xf>
    <xf numFmtId="0" fontId="0" fillId="0" borderId="0" xfId="0" applyFont="1" applyAlignment="1">
      <alignment horizontal="center" wrapText="1"/>
    </xf>
    <xf numFmtId="164" fontId="0" fillId="0" borderId="0" xfId="0" applyNumberFormat="1" applyFont="1"/>
    <xf numFmtId="0" fontId="4" fillId="0" borderId="0" xfId="3" applyFont="1" applyAlignment="1">
      <alignment vertical="top"/>
    </xf>
    <xf numFmtId="14" fontId="4" fillId="0" borderId="0" xfId="3" applyNumberFormat="1" applyFont="1" applyAlignment="1">
      <alignment horizontal="left" vertical="top"/>
    </xf>
    <xf numFmtId="0" fontId="4" fillId="0" borderId="0" xfId="3" applyFont="1" applyAlignment="1">
      <alignment vertical="top" wrapText="1"/>
    </xf>
    <xf numFmtId="0" fontId="4" fillId="0" borderId="2" xfId="3" applyFont="1" applyBorder="1" applyAlignment="1">
      <alignment vertical="top" wrapText="1"/>
    </xf>
    <xf numFmtId="0" fontId="4" fillId="2" borderId="1" xfId="3" applyFont="1" applyFill="1" applyBorder="1" applyAlignment="1">
      <alignment vertical="top" wrapText="1"/>
    </xf>
    <xf numFmtId="164" fontId="3" fillId="0" borderId="0" xfId="0" applyNumberFormat="1" applyFont="1" applyAlignment="1">
      <alignment horizontal="center"/>
    </xf>
    <xf numFmtId="0" fontId="0" fillId="0" borderId="0" xfId="0" applyFont="1" applyBorder="1"/>
    <xf numFmtId="165" fontId="0" fillId="0" borderId="0" xfId="0" applyNumberFormat="1" applyFont="1"/>
    <xf numFmtId="1" fontId="4" fillId="0" borderId="0" xfId="0" applyNumberFormat="1" applyFont="1" applyBorder="1" applyAlignment="1">
      <alignment horizontal="center"/>
    </xf>
    <xf numFmtId="1" fontId="4" fillId="0" borderId="0" xfId="5" applyNumberFormat="1" applyFont="1" applyAlignment="1">
      <alignment horizontal="center"/>
    </xf>
    <xf numFmtId="0" fontId="4" fillId="0" borderId="0" xfId="3" applyFont="1" applyAlignment="1">
      <alignment horizontal="center" vertical="top" wrapText="1"/>
    </xf>
    <xf numFmtId="0" fontId="4" fillId="3" borderId="2" xfId="2" applyFont="1" applyFill="1" applyBorder="1" applyAlignment="1">
      <alignment horizontal="center" vertical="top" wrapText="1"/>
    </xf>
    <xf numFmtId="2" fontId="4" fillId="0" borderId="0" xfId="0" applyNumberFormat="1" applyFont="1" applyAlignment="1">
      <alignment horizontal="center" wrapText="1"/>
    </xf>
    <xf numFmtId="165" fontId="4" fillId="0" borderId="0" xfId="0" applyNumberFormat="1" applyFont="1" applyAlignment="1">
      <alignment horizontal="center" wrapText="1"/>
    </xf>
    <xf numFmtId="164" fontId="0" fillId="0" borderId="0" xfId="0" applyNumberFormat="1" applyFont="1" applyAlignment="1">
      <alignment horizontal="left" wrapText="1"/>
    </xf>
    <xf numFmtId="2" fontId="0" fillId="0" borderId="0" xfId="0" applyNumberFormat="1" applyFont="1" applyAlignment="1">
      <alignment horizontal="left"/>
    </xf>
    <xf numFmtId="2" fontId="0" fillId="0" borderId="0" xfId="0" applyNumberFormat="1" applyFont="1" applyAlignment="1">
      <alignment horizontal="left" wrapText="1"/>
    </xf>
    <xf numFmtId="0" fontId="4" fillId="0" borderId="1" xfId="3" applyFont="1" applyFill="1" applyBorder="1" applyAlignment="1">
      <alignment vertical="top" wrapText="1"/>
    </xf>
    <xf numFmtId="0" fontId="4" fillId="0" borderId="1" xfId="3" applyFont="1" applyFill="1" applyBorder="1" applyAlignment="1">
      <alignment vertical="top"/>
    </xf>
    <xf numFmtId="0" fontId="3" fillId="0" borderId="0" xfId="3" applyFont="1" applyFill="1" applyAlignment="1">
      <alignment vertical="top"/>
    </xf>
    <xf numFmtId="14" fontId="3" fillId="0" borderId="0" xfId="3" applyNumberFormat="1" applyFont="1" applyFill="1" applyAlignment="1">
      <alignment horizontal="left" vertical="top"/>
    </xf>
    <xf numFmtId="0" fontId="3" fillId="0" borderId="0" xfId="3" applyFont="1" applyFill="1" applyAlignment="1">
      <alignment wrapText="1"/>
    </xf>
    <xf numFmtId="0" fontId="7" fillId="0" borderId="0" xfId="3" applyFont="1" applyFill="1" applyAlignment="1">
      <alignment vertical="center" wrapText="1"/>
    </xf>
    <xf numFmtId="0" fontId="3" fillId="0" borderId="0" xfId="3" applyFont="1" applyFill="1"/>
    <xf numFmtId="0" fontId="3" fillId="0" borderId="0" xfId="3" applyFont="1" applyFill="1" applyAlignment="1">
      <alignment vertical="top" wrapText="1"/>
    </xf>
    <xf numFmtId="0" fontId="3" fillId="0" borderId="2" xfId="3" applyFont="1" applyFill="1" applyBorder="1" applyAlignment="1">
      <alignment vertical="top" wrapText="1"/>
    </xf>
    <xf numFmtId="0" fontId="4" fillId="0" borderId="0" xfId="3" applyFont="1" applyFill="1" applyAlignment="1">
      <alignment vertical="top" wrapText="1"/>
    </xf>
    <xf numFmtId="1" fontId="0" fillId="0" borderId="0" xfId="0" applyNumberFormat="1" applyFont="1" applyFill="1" applyAlignment="1">
      <alignment horizontal="left" vertical="top" wrapText="1"/>
    </xf>
    <xf numFmtId="1" fontId="0" fillId="0" borderId="0" xfId="0" applyNumberFormat="1" applyFont="1" applyFill="1" applyAlignment="1">
      <alignment horizontal="left" wrapText="1"/>
    </xf>
    <xf numFmtId="164" fontId="0" fillId="0" borderId="0" xfId="0" applyNumberFormat="1" applyFont="1" applyFill="1" applyAlignment="1">
      <alignment horizontal="left" wrapText="1"/>
    </xf>
    <xf numFmtId="2" fontId="0" fillId="0" borderId="0" xfId="0" applyNumberFormat="1" applyFont="1" applyFill="1" applyAlignment="1">
      <alignment horizontal="left"/>
    </xf>
    <xf numFmtId="2" fontId="0" fillId="0" borderId="0" xfId="0" applyNumberFormat="1" applyFont="1" applyFill="1" applyAlignment="1">
      <alignment horizontal="left" wrapText="1"/>
    </xf>
    <xf numFmtId="0" fontId="3" fillId="0" borderId="2" xfId="3" applyFont="1" applyBorder="1" applyAlignment="1">
      <alignment wrapText="1"/>
    </xf>
    <xf numFmtId="165" fontId="4" fillId="0" borderId="0" xfId="0" applyNumberFormat="1" applyFont="1" applyAlignment="1">
      <alignment horizontal="right"/>
    </xf>
    <xf numFmtId="2" fontId="0" fillId="0" borderId="0" xfId="0" applyNumberFormat="1" applyFont="1"/>
    <xf numFmtId="165" fontId="0" fillId="0" borderId="0" xfId="0" applyNumberFormat="1" applyFont="1" applyAlignment="1">
      <alignment horizontal="center"/>
    </xf>
    <xf numFmtId="0" fontId="3" fillId="0" borderId="0" xfId="1" applyFont="1" applyFill="1" applyBorder="1" applyAlignment="1">
      <alignment vertical="top" wrapText="1"/>
    </xf>
    <xf numFmtId="0" fontId="7" fillId="0" borderId="0" xfId="1" applyFont="1" applyAlignment="1">
      <alignment vertical="top" wrapText="1"/>
    </xf>
    <xf numFmtId="0" fontId="0" fillId="0" borderId="0" xfId="0" applyFont="1" applyAlignment="1">
      <alignment vertical="top" wrapText="1"/>
    </xf>
    <xf numFmtId="0" fontId="7" fillId="0" borderId="0" xfId="1" applyFont="1" applyFill="1" applyAlignment="1">
      <alignment vertical="top" wrapText="1"/>
    </xf>
    <xf numFmtId="14" fontId="3" fillId="0" borderId="0" xfId="1" applyNumberFormat="1" applyFont="1" applyFill="1" applyAlignment="1">
      <alignment horizontal="left" vertical="top"/>
    </xf>
    <xf numFmtId="0" fontId="3" fillId="0" borderId="0" xfId="0" applyFont="1" applyFill="1" applyAlignment="1">
      <alignment vertical="top" wrapText="1"/>
    </xf>
    <xf numFmtId="0" fontId="0" fillId="0" borderId="0" xfId="0" applyFont="1" applyFill="1" applyAlignment="1">
      <alignment vertical="top" wrapText="1"/>
    </xf>
    <xf numFmtId="0" fontId="0" fillId="0" borderId="0" xfId="0" applyFont="1" applyAlignment="1">
      <alignment horizontal="right"/>
    </xf>
    <xf numFmtId="0" fontId="0" fillId="0" borderId="0" xfId="0" applyFont="1" applyAlignment="1">
      <alignment horizontal="right" vertical="top"/>
    </xf>
    <xf numFmtId="0" fontId="4" fillId="0" borderId="0" xfId="0" applyFont="1" applyAlignment="1">
      <alignment horizontal="left"/>
    </xf>
    <xf numFmtId="0" fontId="5" fillId="0" borderId="0" xfId="0" applyFont="1" applyBorder="1" applyAlignment="1">
      <alignment horizontal="right" wrapText="1"/>
    </xf>
    <xf numFmtId="0" fontId="5" fillId="0" borderId="0" xfId="0" applyFont="1" applyBorder="1" applyAlignment="1">
      <alignment horizontal="center" wrapText="1"/>
    </xf>
    <xf numFmtId="0" fontId="3" fillId="0" borderId="0" xfId="1" applyFont="1" applyAlignment="1">
      <alignment horizontal="center" wrapText="1"/>
    </xf>
    <xf numFmtId="0" fontId="3" fillId="0" borderId="0" xfId="0" applyFont="1" applyAlignment="1">
      <alignment horizontal="center" wrapText="1"/>
    </xf>
    <xf numFmtId="0" fontId="4" fillId="0" borderId="0" xfId="1" applyFont="1" applyFill="1" applyAlignment="1">
      <alignment horizontal="left" vertical="top" wrapText="1"/>
    </xf>
    <xf numFmtId="0" fontId="3" fillId="0" borderId="0" xfId="1" applyFont="1" applyAlignment="1">
      <alignment horizontal="center"/>
    </xf>
    <xf numFmtId="165" fontId="3" fillId="0" borderId="0" xfId="1" applyNumberFormat="1" applyFont="1" applyAlignment="1">
      <alignment horizontal="center"/>
    </xf>
    <xf numFmtId="0" fontId="0" fillId="0" borderId="0" xfId="0" applyFont="1" applyAlignment="1">
      <alignment wrapText="1"/>
    </xf>
    <xf numFmtId="0" fontId="4" fillId="0" borderId="0" xfId="1" applyFont="1" applyAlignment="1">
      <alignment horizontal="left" wrapText="1"/>
    </xf>
    <xf numFmtId="0" fontId="4" fillId="0" borderId="0" xfId="1" applyFont="1" applyAlignment="1">
      <alignment wrapText="1"/>
    </xf>
    <xf numFmtId="1" fontId="3" fillId="0" borderId="0" xfId="1" applyNumberFormat="1" applyFont="1" applyAlignment="1">
      <alignment horizontal="center"/>
    </xf>
    <xf numFmtId="0" fontId="0" fillId="0" borderId="0" xfId="0" applyFont="1" applyAlignment="1">
      <alignment horizontal="left" vertical="top"/>
    </xf>
    <xf numFmtId="0" fontId="3" fillId="0" borderId="0" xfId="0" applyFont="1" applyAlignment="1">
      <alignment horizontal="left" vertical="top" wrapText="1"/>
    </xf>
    <xf numFmtId="0" fontId="0" fillId="0" borderId="0" xfId="0" applyFont="1" applyAlignment="1">
      <alignment horizontal="left" vertical="top" wrapText="1"/>
    </xf>
    <xf numFmtId="0" fontId="4" fillId="0" borderId="0" xfId="0" applyFont="1" applyAlignment="1">
      <alignment horizontal="left" wrapText="1"/>
    </xf>
    <xf numFmtId="0" fontId="4" fillId="0" borderId="0" xfId="0" applyFont="1" applyAlignment="1">
      <alignment horizontal="left" vertical="top" wrapText="1"/>
    </xf>
    <xf numFmtId="2" fontId="4" fillId="0" borderId="0" xfId="0" applyNumberFormat="1" applyFont="1" applyAlignment="1">
      <alignment horizontal="left" vertical="top" wrapText="1"/>
    </xf>
    <xf numFmtId="166" fontId="4" fillId="0" borderId="0" xfId="0" applyNumberFormat="1" applyFont="1" applyAlignment="1">
      <alignment horizontal="left" vertical="top" wrapText="1"/>
    </xf>
    <xf numFmtId="14" fontId="3" fillId="0" borderId="0" xfId="1" applyNumberFormat="1" applyFont="1" applyAlignment="1">
      <alignment horizontal="left" vertical="top" wrapText="1"/>
    </xf>
    <xf numFmtId="164" fontId="0" fillId="0" borderId="0" xfId="0" applyNumberFormat="1" applyFont="1" applyAlignment="1">
      <alignment wrapText="1"/>
    </xf>
    <xf numFmtId="1" fontId="0" fillId="0" borderId="0" xfId="0" applyNumberFormat="1" applyFont="1"/>
    <xf numFmtId="0" fontId="4" fillId="0" borderId="0" xfId="0" applyFont="1" applyAlignment="1">
      <alignment horizontal="center" wrapText="1"/>
    </xf>
    <xf numFmtId="0" fontId="0" fillId="0" borderId="0" xfId="0" applyFont="1" applyAlignment="1">
      <alignment horizontal="left" wrapText="1"/>
    </xf>
    <xf numFmtId="2" fontId="4" fillId="0" borderId="0" xfId="0" applyNumberFormat="1" applyFont="1" applyAlignment="1">
      <alignment horizontal="left" wrapText="1"/>
    </xf>
    <xf numFmtId="166" fontId="4" fillId="0" borderId="0" xfId="0" applyNumberFormat="1" applyFont="1" applyAlignment="1">
      <alignment horizontal="left" wrapText="1"/>
    </xf>
    <xf numFmtId="166" fontId="0" fillId="0" borderId="0" xfId="0" applyNumberFormat="1" applyFont="1"/>
    <xf numFmtId="2" fontId="0" fillId="0" borderId="0" xfId="0" applyNumberFormat="1" applyFont="1" applyAlignment="1">
      <alignment wrapText="1"/>
    </xf>
    <xf numFmtId="0" fontId="4" fillId="0" borderId="0" xfId="0" applyNumberFormat="1" applyFont="1" applyAlignment="1">
      <alignment horizontal="center"/>
    </xf>
    <xf numFmtId="0" fontId="0" fillId="0" borderId="0" xfId="0" applyNumberFormat="1" applyFont="1" applyAlignment="1">
      <alignment wrapText="1"/>
    </xf>
  </cellXfs>
  <cellStyles count="6">
    <cellStyle name="Normal" xfId="0" builtinId="0"/>
    <cellStyle name="Normal 2" xfId="1" xr:uid="{9C28FFEF-96C6-43FE-B7F0-B7B42DEEF592}"/>
    <cellStyle name="Normal 2 2" xfId="3" xr:uid="{5FD22886-C734-4DE1-B608-D0409C3F15A8}"/>
    <cellStyle name="Normal 3" xfId="5" xr:uid="{B6BDD15E-0286-4F4E-8CB4-4BAB7E57DCD4}"/>
    <cellStyle name="Normal 4" xfId="4" xr:uid="{E1CF18F6-D60A-489E-878F-C4FCC5D5391F}"/>
    <cellStyle name="Normal 5" xfId="2" xr:uid="{D1E658DA-EB36-4579-B482-7B7CC287A5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lants94" connectionId="1" xr16:uid="{A60FB837-16E2-466A-A339-57AAB6067C2A}" autoFormatId="16" applyNumberFormats="0" applyBorderFormats="0" applyFontFormats="0" applyPatternFormats="0"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lants94_1" connectionId="2" xr16:uid="{28F8BAA3-1131-4B4A-BDD0-5C695F647AC6}"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66322-C4EA-4B37-B2CA-DB470FCB459B}">
  <sheetPr codeName="Sheet2"/>
  <dimension ref="A1:U36"/>
  <sheetViews>
    <sheetView tabSelected="1" workbookViewId="0"/>
  </sheetViews>
  <sheetFormatPr defaultRowHeight="14.4" x14ac:dyDescent="0.3"/>
  <cols>
    <col min="1" max="1" width="35.44140625" style="35" customWidth="1"/>
    <col min="2" max="2" width="104.5546875" style="35" customWidth="1"/>
    <col min="3" max="16384" width="8.88671875" style="35"/>
  </cols>
  <sheetData>
    <row r="1" spans="1:21" x14ac:dyDescent="0.3">
      <c r="A1" s="29" t="s">
        <v>5</v>
      </c>
      <c r="B1" s="30" t="s">
        <v>6</v>
      </c>
      <c r="C1" s="30"/>
      <c r="D1" s="30"/>
      <c r="E1" s="30"/>
      <c r="F1" s="30"/>
      <c r="G1" s="30"/>
      <c r="H1" s="30"/>
      <c r="I1" s="30"/>
      <c r="J1" s="30"/>
      <c r="K1" s="30"/>
      <c r="L1" s="30"/>
      <c r="M1" s="30"/>
      <c r="N1" s="30"/>
      <c r="O1" s="30"/>
      <c r="P1" s="30"/>
      <c r="Q1" s="30"/>
      <c r="R1" s="30"/>
      <c r="S1" s="30"/>
      <c r="T1" s="30"/>
      <c r="U1" s="30"/>
    </row>
    <row r="2" spans="1:21" x14ac:dyDescent="0.3">
      <c r="A2" s="29" t="s">
        <v>199</v>
      </c>
      <c r="B2" s="30" t="s">
        <v>7</v>
      </c>
      <c r="C2" s="30"/>
      <c r="D2" s="30"/>
      <c r="E2" s="30"/>
      <c r="F2" s="30"/>
      <c r="G2" s="30"/>
      <c r="H2" s="30"/>
      <c r="I2" s="30"/>
      <c r="J2" s="30"/>
      <c r="K2" s="30"/>
      <c r="L2" s="30"/>
      <c r="M2" s="30"/>
      <c r="N2" s="30"/>
      <c r="O2" s="30"/>
      <c r="P2" s="30"/>
      <c r="Q2" s="30"/>
      <c r="R2" s="30"/>
      <c r="S2" s="30"/>
      <c r="T2" s="30"/>
      <c r="U2" s="30"/>
    </row>
    <row r="3" spans="1:21" x14ac:dyDescent="0.3">
      <c r="A3" s="29" t="s">
        <v>189</v>
      </c>
      <c r="B3" s="30" t="s">
        <v>188</v>
      </c>
      <c r="C3" s="30"/>
      <c r="D3" s="30"/>
      <c r="E3" s="30"/>
      <c r="F3" s="30"/>
      <c r="G3" s="30"/>
      <c r="H3" s="30"/>
      <c r="I3" s="30"/>
      <c r="J3" s="30"/>
      <c r="K3" s="30"/>
      <c r="L3" s="30"/>
      <c r="M3" s="30"/>
      <c r="N3" s="30"/>
      <c r="O3" s="30"/>
      <c r="P3" s="30"/>
      <c r="Q3" s="30"/>
      <c r="R3" s="30"/>
      <c r="S3" s="30"/>
      <c r="T3" s="30"/>
      <c r="U3" s="30"/>
    </row>
    <row r="4" spans="1:21" x14ac:dyDescent="0.3">
      <c r="A4" s="29" t="s">
        <v>190</v>
      </c>
      <c r="B4" s="30" t="s">
        <v>187</v>
      </c>
      <c r="C4" s="30"/>
      <c r="D4" s="30"/>
      <c r="E4" s="30"/>
      <c r="F4" s="30"/>
      <c r="G4" s="30"/>
      <c r="H4" s="30"/>
      <c r="I4" s="30"/>
      <c r="J4" s="30"/>
      <c r="K4" s="30"/>
      <c r="L4" s="30"/>
      <c r="M4" s="30"/>
      <c r="N4" s="30"/>
      <c r="O4" s="30"/>
      <c r="P4" s="30"/>
      <c r="Q4" s="30"/>
      <c r="R4" s="30"/>
      <c r="S4" s="30"/>
      <c r="T4" s="30"/>
      <c r="U4" s="30"/>
    </row>
    <row r="5" spans="1:21" x14ac:dyDescent="0.3">
      <c r="A5" s="29" t="s">
        <v>184</v>
      </c>
      <c r="B5" s="30" t="s">
        <v>185</v>
      </c>
      <c r="C5" s="30"/>
      <c r="D5" s="30"/>
      <c r="E5" s="30"/>
      <c r="F5" s="30"/>
      <c r="G5" s="30"/>
      <c r="H5" s="30"/>
      <c r="I5" s="30"/>
      <c r="J5" s="30"/>
      <c r="K5" s="30"/>
      <c r="L5" s="30"/>
      <c r="M5" s="30"/>
      <c r="N5" s="30"/>
      <c r="O5" s="30"/>
      <c r="P5" s="30"/>
      <c r="Q5" s="30"/>
      <c r="R5" s="30"/>
      <c r="S5" s="30"/>
      <c r="T5" s="30"/>
      <c r="U5" s="30"/>
    </row>
    <row r="6" spans="1:21" x14ac:dyDescent="0.3">
      <c r="A6" s="29" t="s">
        <v>183</v>
      </c>
      <c r="B6" s="30" t="s">
        <v>186</v>
      </c>
      <c r="C6" s="30"/>
      <c r="D6" s="30"/>
      <c r="E6" s="30"/>
      <c r="F6" s="30"/>
      <c r="G6" s="30"/>
      <c r="H6" s="30"/>
      <c r="I6" s="30"/>
      <c r="J6" s="30"/>
      <c r="K6" s="30"/>
      <c r="L6" s="30"/>
      <c r="M6" s="30"/>
      <c r="N6" s="30"/>
      <c r="O6" s="30"/>
      <c r="P6" s="30"/>
      <c r="Q6" s="30"/>
      <c r="R6" s="30"/>
      <c r="S6" s="30"/>
      <c r="T6" s="30"/>
      <c r="U6" s="30"/>
    </row>
    <row r="7" spans="1:21" x14ac:dyDescent="0.3">
      <c r="A7" s="29" t="s">
        <v>191</v>
      </c>
      <c r="B7" s="30" t="s">
        <v>193</v>
      </c>
      <c r="C7" s="30"/>
      <c r="D7" s="30"/>
      <c r="E7" s="30"/>
      <c r="F7" s="30"/>
      <c r="G7" s="30"/>
      <c r="H7" s="30"/>
      <c r="I7" s="30"/>
      <c r="J7" s="30"/>
      <c r="K7" s="30"/>
      <c r="L7" s="30"/>
      <c r="M7" s="30"/>
      <c r="N7" s="30"/>
      <c r="O7" s="30"/>
      <c r="P7" s="30"/>
      <c r="Q7" s="30"/>
      <c r="R7" s="30"/>
      <c r="S7" s="30"/>
      <c r="T7" s="30"/>
      <c r="U7" s="30"/>
    </row>
    <row r="8" spans="1:21" x14ac:dyDescent="0.3">
      <c r="A8" s="29" t="s">
        <v>192</v>
      </c>
      <c r="B8" s="30" t="s">
        <v>194</v>
      </c>
      <c r="C8" s="30"/>
      <c r="D8" s="30"/>
      <c r="E8" s="30"/>
      <c r="F8" s="30"/>
      <c r="G8" s="30"/>
      <c r="H8" s="30"/>
      <c r="I8" s="30"/>
      <c r="J8" s="30"/>
      <c r="K8" s="30"/>
      <c r="L8" s="30"/>
      <c r="M8" s="30"/>
      <c r="N8" s="30"/>
      <c r="O8" s="30"/>
      <c r="P8" s="30"/>
      <c r="Q8" s="30"/>
      <c r="R8" s="30"/>
      <c r="S8" s="30"/>
      <c r="T8" s="30"/>
      <c r="U8" s="30"/>
    </row>
    <row r="9" spans="1:21" x14ac:dyDescent="0.3">
      <c r="A9" s="29" t="s">
        <v>91</v>
      </c>
      <c r="B9" s="30" t="s">
        <v>92</v>
      </c>
      <c r="C9" s="30"/>
      <c r="D9" s="30"/>
      <c r="E9" s="30"/>
      <c r="F9" s="30"/>
      <c r="G9" s="30"/>
      <c r="H9" s="30"/>
      <c r="I9" s="30"/>
      <c r="J9" s="30"/>
      <c r="K9" s="30"/>
      <c r="L9" s="30"/>
      <c r="M9" s="30"/>
      <c r="N9" s="30"/>
      <c r="O9" s="30"/>
      <c r="P9" s="30"/>
      <c r="Q9" s="30"/>
      <c r="R9" s="30"/>
      <c r="S9" s="30"/>
      <c r="T9" s="30"/>
      <c r="U9" s="30"/>
    </row>
    <row r="10" spans="1:21" x14ac:dyDescent="0.3">
      <c r="A10" s="29" t="s">
        <v>87</v>
      </c>
      <c r="B10" s="30" t="s">
        <v>88</v>
      </c>
      <c r="C10" s="30"/>
      <c r="D10" s="30"/>
      <c r="E10" s="30"/>
      <c r="F10" s="30"/>
      <c r="G10" s="30"/>
      <c r="H10" s="30"/>
      <c r="I10" s="30"/>
      <c r="J10" s="30"/>
      <c r="K10" s="30"/>
      <c r="L10" s="30"/>
      <c r="M10" s="30"/>
      <c r="N10" s="30"/>
      <c r="O10" s="30"/>
      <c r="P10" s="30"/>
      <c r="Q10" s="30"/>
      <c r="R10" s="30"/>
      <c r="S10" s="30"/>
      <c r="T10" s="30"/>
      <c r="U10" s="30"/>
    </row>
    <row r="11" spans="1:21" x14ac:dyDescent="0.3">
      <c r="A11" s="29" t="s">
        <v>93</v>
      </c>
      <c r="B11" s="30" t="s">
        <v>94</v>
      </c>
      <c r="C11" s="30"/>
      <c r="D11" s="30"/>
      <c r="E11" s="30"/>
      <c r="F11" s="30"/>
      <c r="G11" s="30"/>
      <c r="H11" s="30"/>
      <c r="I11" s="30"/>
      <c r="J11" s="30"/>
      <c r="K11" s="30"/>
      <c r="L11" s="30"/>
      <c r="M11" s="30"/>
      <c r="N11" s="30"/>
      <c r="O11" s="30"/>
      <c r="P11" s="30"/>
      <c r="Q11" s="30"/>
      <c r="R11" s="30"/>
      <c r="S11" s="30"/>
      <c r="T11" s="30"/>
      <c r="U11" s="30"/>
    </row>
    <row r="12" spans="1:21" x14ac:dyDescent="0.3">
      <c r="A12" s="29" t="s">
        <v>95</v>
      </c>
      <c r="B12" s="30" t="s">
        <v>89</v>
      </c>
      <c r="C12" s="30"/>
      <c r="D12" s="30"/>
      <c r="E12" s="30"/>
      <c r="F12" s="30"/>
      <c r="G12" s="30"/>
      <c r="H12" s="30"/>
      <c r="I12" s="30"/>
      <c r="J12" s="30"/>
      <c r="K12" s="30"/>
      <c r="L12" s="30"/>
      <c r="M12" s="30"/>
      <c r="N12" s="30"/>
      <c r="O12" s="30"/>
      <c r="P12" s="30"/>
      <c r="Q12" s="30"/>
      <c r="R12" s="30"/>
      <c r="S12" s="30"/>
      <c r="T12" s="30"/>
      <c r="U12" s="30"/>
    </row>
    <row r="13" spans="1:21" x14ac:dyDescent="0.3">
      <c r="A13" s="29" t="s">
        <v>196</v>
      </c>
      <c r="B13" s="30" t="s">
        <v>197</v>
      </c>
      <c r="C13" s="30"/>
      <c r="D13" s="30"/>
      <c r="E13" s="30"/>
      <c r="F13" s="30"/>
      <c r="G13" s="30"/>
      <c r="H13" s="30"/>
      <c r="I13" s="30"/>
      <c r="J13" s="30"/>
      <c r="K13" s="30"/>
      <c r="L13" s="30"/>
      <c r="M13" s="30"/>
      <c r="N13" s="30"/>
      <c r="O13" s="30"/>
      <c r="P13" s="30"/>
      <c r="Q13" s="30"/>
      <c r="R13" s="30"/>
      <c r="S13" s="30"/>
      <c r="T13" s="30"/>
      <c r="U13" s="30"/>
    </row>
    <row r="14" spans="1:21" x14ac:dyDescent="0.3">
      <c r="A14" s="29" t="s">
        <v>195</v>
      </c>
      <c r="B14" s="30" t="s">
        <v>198</v>
      </c>
      <c r="C14" s="30"/>
      <c r="D14" s="30"/>
      <c r="E14" s="30"/>
      <c r="F14" s="30"/>
      <c r="G14" s="30"/>
      <c r="H14" s="30"/>
      <c r="I14" s="30"/>
      <c r="J14" s="30"/>
      <c r="K14" s="30"/>
      <c r="L14" s="30"/>
      <c r="M14" s="30"/>
      <c r="N14" s="30"/>
      <c r="O14" s="30"/>
      <c r="P14" s="30"/>
      <c r="Q14" s="30"/>
      <c r="R14" s="30"/>
      <c r="S14" s="30"/>
      <c r="T14" s="30"/>
      <c r="U14" s="30"/>
    </row>
    <row r="15" spans="1:21" ht="18" x14ac:dyDescent="0.3">
      <c r="A15" s="31" t="s">
        <v>8</v>
      </c>
      <c r="B15" s="30"/>
      <c r="C15" s="30"/>
      <c r="D15" s="30"/>
      <c r="E15" s="30"/>
      <c r="F15" s="30"/>
      <c r="G15" s="30"/>
      <c r="H15" s="30"/>
      <c r="I15" s="30"/>
      <c r="J15" s="30"/>
      <c r="K15" s="30"/>
      <c r="L15" s="30"/>
      <c r="M15" s="30"/>
      <c r="N15" s="30"/>
      <c r="O15" s="30"/>
      <c r="P15" s="30"/>
      <c r="Q15" s="30"/>
      <c r="R15" s="30"/>
      <c r="S15" s="30"/>
      <c r="T15" s="30"/>
      <c r="U15" s="30"/>
    </row>
    <row r="16" spans="1:21" x14ac:dyDescent="0.3">
      <c r="A16" s="32" t="s">
        <v>9</v>
      </c>
      <c r="B16" s="30"/>
      <c r="C16" s="30"/>
      <c r="D16" s="30"/>
      <c r="E16" s="30"/>
      <c r="F16" s="30"/>
      <c r="G16" s="30"/>
      <c r="H16" s="30"/>
      <c r="I16" s="30"/>
      <c r="J16" s="30"/>
      <c r="K16" s="30"/>
      <c r="L16" s="30"/>
      <c r="M16" s="30"/>
      <c r="N16" s="30"/>
      <c r="O16" s="30"/>
      <c r="P16" s="30"/>
      <c r="Q16" s="30"/>
      <c r="R16" s="30"/>
      <c r="S16" s="30"/>
      <c r="T16" s="30"/>
      <c r="U16" s="30"/>
    </row>
    <row r="17" spans="1:21" x14ac:dyDescent="0.3">
      <c r="A17" s="30" t="s">
        <v>10</v>
      </c>
      <c r="B17" s="33" t="s">
        <v>11</v>
      </c>
      <c r="C17" s="30"/>
      <c r="D17" s="30"/>
      <c r="E17" s="30"/>
      <c r="F17" s="30"/>
      <c r="G17" s="30"/>
      <c r="H17" s="30"/>
      <c r="I17" s="30"/>
      <c r="J17" s="30"/>
      <c r="K17" s="30"/>
      <c r="L17" s="30"/>
      <c r="M17" s="30"/>
      <c r="N17" s="30"/>
      <c r="O17" s="30"/>
      <c r="P17" s="30"/>
      <c r="Q17" s="30"/>
      <c r="R17" s="30"/>
      <c r="S17" s="30"/>
      <c r="T17" s="30"/>
      <c r="U17" s="30"/>
    </row>
    <row r="18" spans="1:21" x14ac:dyDescent="0.3">
      <c r="A18" s="30" t="s">
        <v>10</v>
      </c>
      <c r="B18" s="32" t="s">
        <v>12</v>
      </c>
      <c r="C18" s="30"/>
      <c r="D18" s="30"/>
      <c r="E18" s="30"/>
      <c r="F18" s="30"/>
      <c r="G18" s="30"/>
      <c r="H18" s="30"/>
      <c r="I18" s="30"/>
      <c r="J18" s="30"/>
      <c r="K18" s="30"/>
      <c r="L18" s="30"/>
      <c r="M18" s="30"/>
      <c r="N18" s="30"/>
      <c r="O18" s="30"/>
      <c r="P18" s="30"/>
      <c r="Q18" s="30"/>
      <c r="R18" s="30"/>
      <c r="S18" s="30"/>
      <c r="T18" s="30"/>
      <c r="U18" s="30"/>
    </row>
    <row r="19" spans="1:21" x14ac:dyDescent="0.3">
      <c r="A19" s="30" t="s">
        <v>10</v>
      </c>
      <c r="B19" s="33" t="s">
        <v>13</v>
      </c>
      <c r="C19" s="30"/>
      <c r="D19" s="30"/>
      <c r="E19" s="30"/>
      <c r="F19" s="30"/>
      <c r="G19" s="30"/>
      <c r="H19" s="30"/>
      <c r="I19" s="30"/>
      <c r="J19" s="30"/>
      <c r="K19" s="30"/>
      <c r="L19" s="30"/>
      <c r="M19" s="30"/>
      <c r="N19" s="30"/>
      <c r="O19" s="30"/>
      <c r="P19" s="30"/>
      <c r="Q19" s="30"/>
      <c r="R19" s="30"/>
      <c r="S19" s="30"/>
      <c r="T19" s="30"/>
      <c r="U19" s="30"/>
    </row>
    <row r="20" spans="1:21" x14ac:dyDescent="0.3">
      <c r="A20" s="30" t="s">
        <v>10</v>
      </c>
      <c r="B20" s="33" t="s">
        <v>14</v>
      </c>
      <c r="C20" s="30"/>
      <c r="D20" s="30"/>
      <c r="E20" s="30"/>
      <c r="F20" s="30"/>
      <c r="G20" s="30"/>
      <c r="H20" s="30"/>
      <c r="I20" s="30"/>
      <c r="J20" s="30"/>
      <c r="K20" s="30"/>
      <c r="L20" s="30"/>
      <c r="M20" s="30"/>
      <c r="N20" s="30"/>
      <c r="O20" s="30"/>
      <c r="P20" s="30"/>
      <c r="Q20" s="30"/>
      <c r="R20" s="30"/>
      <c r="S20" s="30"/>
      <c r="T20" s="30"/>
      <c r="U20" s="30"/>
    </row>
    <row r="21" spans="1:21" x14ac:dyDescent="0.3">
      <c r="A21" s="30" t="s">
        <v>10</v>
      </c>
      <c r="B21" s="33" t="s">
        <v>15</v>
      </c>
      <c r="C21" s="30"/>
      <c r="D21" s="30"/>
      <c r="E21" s="30"/>
      <c r="F21" s="30"/>
      <c r="G21" s="30"/>
      <c r="H21" s="30"/>
      <c r="I21" s="30"/>
      <c r="J21" s="30"/>
      <c r="K21" s="30"/>
      <c r="L21" s="30"/>
      <c r="M21" s="30"/>
      <c r="N21" s="30"/>
      <c r="O21" s="30"/>
      <c r="P21" s="30"/>
      <c r="Q21" s="30"/>
      <c r="R21" s="30"/>
      <c r="S21" s="30"/>
      <c r="T21" s="30"/>
      <c r="U21" s="30"/>
    </row>
    <row r="22" spans="1:21" x14ac:dyDescent="0.3">
      <c r="A22" s="30" t="s">
        <v>10</v>
      </c>
      <c r="B22" s="33" t="s">
        <v>16</v>
      </c>
      <c r="C22" s="30"/>
      <c r="D22" s="30"/>
      <c r="E22" s="30"/>
      <c r="F22" s="30"/>
      <c r="G22" s="30"/>
      <c r="H22" s="30"/>
      <c r="I22" s="30"/>
      <c r="J22" s="30"/>
      <c r="K22" s="30"/>
      <c r="L22" s="30"/>
      <c r="M22" s="30"/>
      <c r="N22" s="30"/>
      <c r="O22" s="30"/>
      <c r="P22" s="30"/>
      <c r="Q22" s="30"/>
      <c r="R22" s="30"/>
      <c r="S22" s="30"/>
      <c r="T22" s="30"/>
      <c r="U22" s="30"/>
    </row>
    <row r="23" spans="1:21" x14ac:dyDescent="0.3">
      <c r="A23" s="32" t="s">
        <v>17</v>
      </c>
      <c r="B23" s="30"/>
      <c r="C23" s="30"/>
      <c r="D23" s="30"/>
      <c r="E23" s="30"/>
      <c r="F23" s="30"/>
      <c r="G23" s="30"/>
      <c r="H23" s="30"/>
      <c r="I23" s="30"/>
      <c r="J23" s="30"/>
      <c r="K23" s="30"/>
      <c r="L23" s="30"/>
      <c r="M23" s="30"/>
      <c r="N23" s="30"/>
      <c r="O23" s="30"/>
      <c r="P23" s="30"/>
      <c r="Q23" s="30"/>
      <c r="R23" s="30"/>
      <c r="S23" s="30"/>
      <c r="T23" s="30"/>
      <c r="U23" s="30"/>
    </row>
    <row r="24" spans="1:21" x14ac:dyDescent="0.3">
      <c r="A24" s="32" t="s">
        <v>18</v>
      </c>
      <c r="B24" s="30"/>
      <c r="C24" s="30"/>
      <c r="D24" s="30"/>
      <c r="E24" s="30"/>
      <c r="F24" s="30"/>
      <c r="G24" s="30"/>
      <c r="H24" s="30"/>
      <c r="I24" s="30"/>
      <c r="J24" s="30"/>
      <c r="K24" s="30"/>
      <c r="L24" s="30"/>
      <c r="M24" s="30"/>
      <c r="N24" s="30"/>
      <c r="O24" s="30"/>
      <c r="P24" s="30"/>
      <c r="Q24" s="30"/>
      <c r="R24" s="30"/>
      <c r="S24" s="30"/>
      <c r="T24" s="30"/>
      <c r="U24" s="30"/>
    </row>
    <row r="25" spans="1:21" ht="18" x14ac:dyDescent="0.3">
      <c r="A25" s="31" t="s">
        <v>19</v>
      </c>
      <c r="B25" s="30"/>
      <c r="C25" s="30"/>
      <c r="D25" s="30"/>
      <c r="E25" s="30"/>
      <c r="F25" s="30"/>
      <c r="G25" s="30"/>
      <c r="H25" s="30"/>
      <c r="I25" s="30"/>
      <c r="J25" s="30"/>
      <c r="K25" s="30"/>
      <c r="L25" s="30"/>
      <c r="M25" s="30"/>
      <c r="N25" s="30"/>
      <c r="O25" s="30"/>
      <c r="P25" s="30"/>
      <c r="Q25" s="30"/>
      <c r="R25" s="30"/>
      <c r="S25" s="30"/>
      <c r="T25" s="30"/>
      <c r="U25" s="30"/>
    </row>
    <row r="26" spans="1:21" x14ac:dyDescent="0.3">
      <c r="A26" s="32" t="s">
        <v>200</v>
      </c>
      <c r="B26" s="30"/>
      <c r="C26" s="30"/>
      <c r="D26" s="30"/>
      <c r="E26" s="30"/>
      <c r="F26" s="30"/>
      <c r="G26" s="30"/>
      <c r="H26" s="30"/>
      <c r="I26" s="30"/>
      <c r="J26" s="30"/>
      <c r="K26" s="30"/>
      <c r="L26" s="30"/>
      <c r="M26" s="30"/>
      <c r="N26" s="30"/>
      <c r="O26" s="30"/>
      <c r="P26" s="30"/>
      <c r="Q26" s="30"/>
      <c r="R26" s="30"/>
      <c r="S26" s="30"/>
      <c r="T26" s="30"/>
      <c r="U26" s="30"/>
    </row>
    <row r="27" spans="1:21" x14ac:dyDescent="0.3">
      <c r="A27" s="32" t="s">
        <v>20</v>
      </c>
      <c r="B27" s="30"/>
      <c r="C27" s="30"/>
      <c r="D27" s="30"/>
      <c r="E27" s="30"/>
      <c r="F27" s="30"/>
      <c r="G27" s="30"/>
      <c r="H27" s="30"/>
      <c r="I27" s="30"/>
      <c r="J27" s="30"/>
      <c r="K27" s="30"/>
      <c r="L27" s="30"/>
      <c r="M27" s="30"/>
      <c r="N27" s="30"/>
      <c r="O27" s="30"/>
      <c r="P27" s="30"/>
      <c r="Q27" s="30"/>
      <c r="R27" s="30"/>
      <c r="S27" s="30"/>
      <c r="T27" s="30"/>
      <c r="U27" s="30"/>
    </row>
    <row r="28" spans="1:21" x14ac:dyDescent="0.3">
      <c r="A28" s="32" t="s">
        <v>21</v>
      </c>
      <c r="B28" s="30"/>
      <c r="C28" s="30"/>
      <c r="D28" s="30"/>
      <c r="E28" s="30"/>
      <c r="F28" s="30"/>
      <c r="G28" s="30"/>
      <c r="H28" s="30"/>
      <c r="I28" s="30"/>
      <c r="J28" s="30"/>
      <c r="K28" s="30"/>
      <c r="L28" s="30"/>
      <c r="M28" s="30"/>
      <c r="N28" s="30"/>
      <c r="O28" s="30"/>
      <c r="P28" s="30"/>
      <c r="Q28" s="30"/>
      <c r="R28" s="30"/>
      <c r="S28" s="30"/>
      <c r="T28" s="30"/>
      <c r="U28" s="30"/>
    </row>
    <row r="29" spans="1:21" x14ac:dyDescent="0.3">
      <c r="A29" s="32" t="s">
        <v>22</v>
      </c>
      <c r="B29" s="30"/>
      <c r="C29" s="30"/>
      <c r="D29" s="30"/>
      <c r="E29" s="30"/>
      <c r="F29" s="30"/>
      <c r="G29" s="30"/>
      <c r="H29" s="30"/>
      <c r="I29" s="30"/>
      <c r="J29" s="30"/>
      <c r="K29" s="30"/>
      <c r="L29" s="30"/>
      <c r="M29" s="30"/>
      <c r="N29" s="30"/>
      <c r="O29" s="30"/>
      <c r="P29" s="30"/>
      <c r="Q29" s="30"/>
      <c r="R29" s="30"/>
      <c r="S29" s="30"/>
      <c r="T29" s="30"/>
      <c r="U29" s="30"/>
    </row>
    <row r="30" spans="1:21" ht="18" x14ac:dyDescent="0.3">
      <c r="A30" s="31" t="s">
        <v>23</v>
      </c>
      <c r="B30" s="30"/>
      <c r="C30" s="30"/>
      <c r="D30" s="30"/>
      <c r="E30" s="30"/>
      <c r="F30" s="30"/>
      <c r="G30" s="30"/>
      <c r="H30" s="30"/>
      <c r="I30" s="30"/>
      <c r="J30" s="30"/>
      <c r="K30" s="30"/>
      <c r="L30" s="30"/>
      <c r="M30" s="30"/>
      <c r="N30" s="30"/>
      <c r="O30" s="30"/>
      <c r="P30" s="30"/>
      <c r="Q30" s="30"/>
      <c r="R30" s="30"/>
      <c r="S30" s="30"/>
      <c r="T30" s="30"/>
      <c r="U30" s="30"/>
    </row>
    <row r="31" spans="1:21" x14ac:dyDescent="0.3">
      <c r="A31" s="32" t="s">
        <v>100</v>
      </c>
      <c r="B31" s="30"/>
      <c r="C31" s="30"/>
      <c r="D31" s="30"/>
      <c r="E31" s="30"/>
      <c r="F31" s="30"/>
      <c r="G31" s="30"/>
      <c r="H31" s="30"/>
      <c r="I31" s="30"/>
      <c r="J31" s="30"/>
      <c r="K31" s="30"/>
      <c r="L31" s="30"/>
      <c r="M31" s="30"/>
      <c r="N31" s="30"/>
      <c r="O31" s="30"/>
      <c r="P31" s="30"/>
      <c r="Q31" s="30"/>
      <c r="R31" s="30"/>
      <c r="S31" s="30"/>
      <c r="T31" s="30"/>
      <c r="U31" s="30"/>
    </row>
    <row r="32" spans="1:21" x14ac:dyDescent="0.3">
      <c r="A32" s="30" t="s">
        <v>98</v>
      </c>
      <c r="B32" s="30"/>
      <c r="C32" s="30"/>
      <c r="D32" s="30"/>
      <c r="E32" s="30"/>
      <c r="F32" s="30"/>
      <c r="G32" s="30"/>
      <c r="H32" s="30"/>
      <c r="I32" s="30"/>
      <c r="J32" s="30"/>
      <c r="K32" s="30"/>
      <c r="L32" s="30"/>
      <c r="M32" s="30"/>
      <c r="N32" s="30"/>
      <c r="O32" s="30"/>
      <c r="P32" s="30"/>
      <c r="Q32" s="30"/>
      <c r="R32" s="30"/>
      <c r="S32" s="30"/>
      <c r="T32" s="30"/>
      <c r="U32" s="30"/>
    </row>
    <row r="33" spans="1:21" x14ac:dyDescent="0.3">
      <c r="A33" s="30" t="s">
        <v>99</v>
      </c>
      <c r="B33" s="30"/>
      <c r="C33" s="30"/>
      <c r="D33" s="30"/>
      <c r="E33" s="30"/>
      <c r="F33" s="30"/>
      <c r="G33" s="30"/>
      <c r="H33" s="30"/>
      <c r="I33" s="30"/>
      <c r="J33" s="30"/>
      <c r="K33" s="30"/>
      <c r="L33" s="30"/>
      <c r="M33" s="30"/>
      <c r="N33" s="30"/>
      <c r="O33" s="30"/>
      <c r="P33" s="30"/>
      <c r="Q33" s="30"/>
      <c r="R33" s="30"/>
      <c r="S33" s="30"/>
      <c r="T33" s="30"/>
      <c r="U33" s="30"/>
    </row>
    <row r="34" spans="1:21" x14ac:dyDescent="0.3">
      <c r="A34" s="29" t="s">
        <v>24</v>
      </c>
      <c r="B34" s="30" t="s">
        <v>25</v>
      </c>
      <c r="C34" s="30"/>
      <c r="D34" s="30"/>
      <c r="E34" s="30"/>
      <c r="F34" s="30"/>
      <c r="G34" s="30"/>
      <c r="H34" s="30"/>
      <c r="I34" s="30"/>
      <c r="J34" s="30"/>
      <c r="K34" s="30"/>
      <c r="L34" s="30"/>
      <c r="M34" s="30"/>
      <c r="N34" s="30"/>
      <c r="O34" s="30"/>
      <c r="P34" s="30"/>
      <c r="Q34" s="30"/>
      <c r="R34" s="30"/>
      <c r="S34" s="30"/>
      <c r="T34" s="30"/>
      <c r="U34" s="30"/>
    </row>
    <row r="35" spans="1:21" s="36" customFormat="1" ht="224.4" x14ac:dyDescent="0.3">
      <c r="A35" s="29" t="s">
        <v>3</v>
      </c>
      <c r="B35" s="34" t="s">
        <v>78</v>
      </c>
      <c r="C35" s="29"/>
      <c r="D35" s="29"/>
      <c r="E35" s="29"/>
      <c r="F35" s="29"/>
      <c r="G35" s="29"/>
      <c r="H35" s="29"/>
      <c r="I35" s="29"/>
      <c r="J35" s="29"/>
      <c r="K35" s="29"/>
      <c r="L35" s="29"/>
      <c r="M35" s="29"/>
      <c r="N35" s="29"/>
      <c r="O35" s="29"/>
      <c r="P35" s="29"/>
      <c r="Q35" s="29"/>
      <c r="R35" s="29"/>
      <c r="S35" s="29"/>
      <c r="T35" s="29"/>
      <c r="U35" s="29"/>
    </row>
    <row r="36" spans="1:21" x14ac:dyDescent="0.3">
      <c r="A36" s="29"/>
      <c r="B36" s="30"/>
      <c r="C36" s="30"/>
      <c r="D36" s="30"/>
      <c r="E36" s="30"/>
      <c r="F36" s="30"/>
      <c r="G36" s="30"/>
      <c r="H36" s="30"/>
      <c r="I36" s="30"/>
      <c r="J36" s="30"/>
      <c r="K36" s="30"/>
      <c r="L36" s="30"/>
      <c r="M36" s="30"/>
      <c r="N36" s="30"/>
      <c r="O36" s="30"/>
      <c r="P36" s="30"/>
      <c r="Q36" s="30"/>
      <c r="R36" s="30"/>
      <c r="S36" s="30"/>
      <c r="T36" s="30"/>
      <c r="U36" s="30"/>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16F2D-706F-4412-99FF-B868AD295730}">
  <dimension ref="A1:H14"/>
  <sheetViews>
    <sheetView workbookViewId="0">
      <selection activeCell="C6" sqref="C6"/>
    </sheetView>
  </sheetViews>
  <sheetFormatPr defaultRowHeight="14.4" x14ac:dyDescent="0.3"/>
  <cols>
    <col min="1" max="2" width="30.6640625" style="110" customWidth="1"/>
    <col min="3" max="3" width="82.33203125" style="110" customWidth="1"/>
    <col min="4" max="4" width="14.109375" style="110" customWidth="1"/>
    <col min="5" max="5" width="10.33203125" style="110" customWidth="1"/>
    <col min="6" max="6" width="12.109375" style="110" customWidth="1"/>
    <col min="7" max="7" width="11.6640625" style="110" customWidth="1"/>
    <col min="8" max="8" width="12.21875" style="110" customWidth="1"/>
    <col min="9" max="16384" width="8.88671875" style="110"/>
  </cols>
  <sheetData>
    <row r="1" spans="1:8" ht="27.6" x14ac:dyDescent="0.3">
      <c r="A1" s="40" t="s">
        <v>26</v>
      </c>
      <c r="B1" s="40" t="s">
        <v>27</v>
      </c>
      <c r="C1" s="40" t="s">
        <v>28</v>
      </c>
      <c r="D1" s="40" t="s">
        <v>29</v>
      </c>
      <c r="E1" s="40" t="s">
        <v>30</v>
      </c>
      <c r="F1" s="40" t="s">
        <v>31</v>
      </c>
      <c r="G1" s="40" t="s">
        <v>32</v>
      </c>
      <c r="H1" s="40" t="s">
        <v>33</v>
      </c>
    </row>
    <row r="2" spans="1:8" x14ac:dyDescent="0.3">
      <c r="A2" s="110" t="s">
        <v>95</v>
      </c>
      <c r="B2" s="54" t="s">
        <v>1</v>
      </c>
      <c r="C2" s="54" t="s">
        <v>39</v>
      </c>
      <c r="D2" s="54" t="s">
        <v>40</v>
      </c>
      <c r="E2" s="54">
        <v>3</v>
      </c>
      <c r="F2" s="54" t="s">
        <v>41</v>
      </c>
      <c r="G2" s="54" t="s">
        <v>36</v>
      </c>
      <c r="H2" s="54" t="s">
        <v>37</v>
      </c>
    </row>
    <row r="3" spans="1:8" ht="277.2" x14ac:dyDescent="0.3">
      <c r="A3" s="110" t="s">
        <v>95</v>
      </c>
      <c r="B3" s="110" t="s">
        <v>154</v>
      </c>
      <c r="C3" s="54" t="s">
        <v>155</v>
      </c>
      <c r="D3" s="54" t="s">
        <v>40</v>
      </c>
      <c r="E3" s="54"/>
      <c r="G3" s="54" t="s">
        <v>36</v>
      </c>
      <c r="H3" s="54" t="s">
        <v>37</v>
      </c>
    </row>
    <row r="4" spans="1:8" ht="43.2" x14ac:dyDescent="0.3">
      <c r="A4" s="110" t="s">
        <v>95</v>
      </c>
      <c r="B4" s="110" t="s">
        <v>157</v>
      </c>
      <c r="C4" s="110" t="s">
        <v>158</v>
      </c>
      <c r="D4" s="54" t="s">
        <v>40</v>
      </c>
      <c r="E4" s="54"/>
      <c r="G4" s="54" t="s">
        <v>36</v>
      </c>
      <c r="H4" s="54" t="s">
        <v>37</v>
      </c>
    </row>
    <row r="5" spans="1:8" x14ac:dyDescent="0.3">
      <c r="A5" s="110" t="s">
        <v>95</v>
      </c>
      <c r="B5" s="118" t="s">
        <v>85</v>
      </c>
      <c r="C5" s="54" t="s">
        <v>148</v>
      </c>
      <c r="D5" s="110" t="s">
        <v>44</v>
      </c>
      <c r="G5" s="54" t="s">
        <v>36</v>
      </c>
      <c r="H5" s="54" t="s">
        <v>46</v>
      </c>
    </row>
    <row r="6" spans="1:8" ht="26.4" x14ac:dyDescent="0.3">
      <c r="A6" s="110" t="s">
        <v>95</v>
      </c>
      <c r="B6" s="118" t="s">
        <v>149</v>
      </c>
      <c r="C6" s="34" t="s">
        <v>210</v>
      </c>
      <c r="D6" s="110" t="s">
        <v>44</v>
      </c>
      <c r="G6" s="54" t="s">
        <v>36</v>
      </c>
      <c r="H6" s="54" t="s">
        <v>46</v>
      </c>
    </row>
    <row r="7" spans="1:8" x14ac:dyDescent="0.3">
      <c r="A7" s="110" t="s">
        <v>95</v>
      </c>
      <c r="B7" s="118" t="s">
        <v>137</v>
      </c>
      <c r="C7" s="54" t="s">
        <v>138</v>
      </c>
      <c r="D7" s="110" t="s">
        <v>44</v>
      </c>
      <c r="E7" s="54"/>
      <c r="G7" s="54" t="s">
        <v>36</v>
      </c>
      <c r="H7" s="54" t="s">
        <v>46</v>
      </c>
    </row>
    <row r="8" spans="1:8" x14ac:dyDescent="0.3">
      <c r="A8" s="110" t="s">
        <v>95</v>
      </c>
      <c r="B8" s="118" t="s">
        <v>139</v>
      </c>
      <c r="C8" s="54" t="s">
        <v>159</v>
      </c>
      <c r="D8" s="110" t="s">
        <v>44</v>
      </c>
      <c r="G8" s="54" t="s">
        <v>36</v>
      </c>
      <c r="H8" s="54" t="s">
        <v>46</v>
      </c>
    </row>
    <row r="9" spans="1:8" x14ac:dyDescent="0.3">
      <c r="A9" s="110" t="s">
        <v>95</v>
      </c>
      <c r="B9" s="118" t="s">
        <v>140</v>
      </c>
      <c r="C9" s="54" t="s">
        <v>141</v>
      </c>
      <c r="D9" s="110" t="s">
        <v>44</v>
      </c>
      <c r="G9" s="54" t="s">
        <v>36</v>
      </c>
      <c r="H9" s="54" t="s">
        <v>46</v>
      </c>
    </row>
    <row r="10" spans="1:8" x14ac:dyDescent="0.3">
      <c r="A10" s="110" t="s">
        <v>95</v>
      </c>
      <c r="B10" s="118" t="s">
        <v>142</v>
      </c>
      <c r="C10" s="54" t="s">
        <v>143</v>
      </c>
      <c r="D10" s="110" t="s">
        <v>44</v>
      </c>
      <c r="G10" s="54" t="s">
        <v>36</v>
      </c>
      <c r="H10" s="54" t="s">
        <v>46</v>
      </c>
    </row>
    <row r="11" spans="1:8" ht="27.6" x14ac:dyDescent="0.3">
      <c r="A11" s="110" t="s">
        <v>95</v>
      </c>
      <c r="B11" s="118" t="s">
        <v>144</v>
      </c>
      <c r="C11" s="54" t="s">
        <v>145</v>
      </c>
      <c r="D11" s="110" t="s">
        <v>44</v>
      </c>
      <c r="G11" s="54" t="s">
        <v>36</v>
      </c>
      <c r="H11" s="54" t="s">
        <v>46</v>
      </c>
    </row>
    <row r="12" spans="1:8" ht="27.6" x14ac:dyDescent="0.3">
      <c r="A12" s="110" t="s">
        <v>95</v>
      </c>
      <c r="B12" s="118" t="s">
        <v>146</v>
      </c>
      <c r="C12" s="54" t="s">
        <v>147</v>
      </c>
      <c r="D12" s="110" t="s">
        <v>44</v>
      </c>
      <c r="G12" s="54" t="s">
        <v>36</v>
      </c>
      <c r="H12" s="54" t="s">
        <v>46</v>
      </c>
    </row>
    <row r="13" spans="1:8" ht="27.6" x14ac:dyDescent="0.3">
      <c r="A13" s="110" t="s">
        <v>95</v>
      </c>
      <c r="B13" s="118" t="s">
        <v>150</v>
      </c>
      <c r="C13" s="54" t="s">
        <v>151</v>
      </c>
      <c r="D13" s="110" t="s">
        <v>44</v>
      </c>
      <c r="G13" s="54" t="s">
        <v>36</v>
      </c>
      <c r="H13" s="54" t="s">
        <v>46</v>
      </c>
    </row>
    <row r="14" spans="1:8" x14ac:dyDescent="0.3">
      <c r="A14" s="110" t="s">
        <v>95</v>
      </c>
      <c r="B14" s="118" t="s">
        <v>152</v>
      </c>
      <c r="C14" s="54" t="s">
        <v>153</v>
      </c>
      <c r="D14" s="110" t="s">
        <v>44</v>
      </c>
      <c r="G14" s="54" t="s">
        <v>36</v>
      </c>
      <c r="H14" s="54" t="s">
        <v>46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B2565-B409-4253-844E-2BDEAD105017}">
  <dimension ref="A1:R21"/>
  <sheetViews>
    <sheetView workbookViewId="0"/>
  </sheetViews>
  <sheetFormatPr defaultRowHeight="14.4" x14ac:dyDescent="0.3"/>
  <cols>
    <col min="1" max="1" width="10.6640625" style="35" bestFit="1" customWidth="1"/>
    <col min="2" max="3" width="8.88671875" style="35"/>
    <col min="4" max="4" width="8.109375" style="35" customWidth="1"/>
    <col min="5" max="7" width="9.6640625" style="35" customWidth="1"/>
    <col min="8" max="8" width="8.21875" style="35" customWidth="1"/>
    <col min="9" max="9" width="9.21875" style="75" customWidth="1"/>
    <col min="10" max="11" width="8.88671875" style="35"/>
    <col min="12" max="12" width="11.33203125" style="35" customWidth="1"/>
    <col min="13" max="13" width="11.6640625" style="35" customWidth="1"/>
    <col min="14" max="14" width="11.44140625" style="35" customWidth="1"/>
    <col min="15" max="15" width="8.88671875" style="35"/>
    <col min="16" max="16" width="11.77734375" style="35" customWidth="1"/>
    <col min="17" max="16384" width="8.88671875" style="35"/>
  </cols>
  <sheetData>
    <row r="1" spans="1:18" ht="69.599999999999994" x14ac:dyDescent="0.3">
      <c r="A1" s="62" t="s">
        <v>4</v>
      </c>
      <c r="B1" s="62" t="s">
        <v>0</v>
      </c>
      <c r="C1" s="62" t="s">
        <v>1</v>
      </c>
      <c r="D1" s="66" t="s">
        <v>156</v>
      </c>
      <c r="E1" s="121" t="s">
        <v>157</v>
      </c>
      <c r="F1" s="122" t="s">
        <v>85</v>
      </c>
      <c r="G1" s="122" t="s">
        <v>149</v>
      </c>
      <c r="H1" s="122" t="s">
        <v>137</v>
      </c>
      <c r="I1" s="122" t="s">
        <v>139</v>
      </c>
      <c r="J1" s="122" t="s">
        <v>140</v>
      </c>
      <c r="K1" s="122" t="s">
        <v>142</v>
      </c>
      <c r="L1" s="122" t="s">
        <v>144</v>
      </c>
      <c r="M1" s="122" t="s">
        <v>146</v>
      </c>
      <c r="N1" s="122" t="s">
        <v>150</v>
      </c>
      <c r="O1" s="122" t="s">
        <v>152</v>
      </c>
      <c r="P1" s="123"/>
      <c r="Q1" s="123"/>
      <c r="R1" s="123"/>
    </row>
    <row r="2" spans="1:18" x14ac:dyDescent="0.3">
      <c r="A2" s="55">
        <f>DATE(B2,1,C2)</f>
        <v>41570</v>
      </c>
      <c r="B2" s="35">
        <v>2013</v>
      </c>
      <c r="C2" s="35">
        <v>296</v>
      </c>
      <c r="D2" s="119">
        <v>1</v>
      </c>
      <c r="E2" s="119">
        <v>75</v>
      </c>
      <c r="F2" s="119">
        <v>59</v>
      </c>
      <c r="G2" s="120">
        <v>2.2856404958677685</v>
      </c>
      <c r="H2" s="119">
        <v>16500</v>
      </c>
      <c r="I2" s="120">
        <v>0.113</v>
      </c>
      <c r="J2" s="60">
        <f t="shared" ref="J2:J11" si="0">H2-H2*I2</f>
        <v>14635.5</v>
      </c>
      <c r="K2" s="60">
        <f>J2*0.453592</f>
        <v>6638.5457159999996</v>
      </c>
      <c r="L2" s="60">
        <f t="shared" ref="L2:L11" si="1">J2*1.18343195266272</f>
        <v>17320.118343195238</v>
      </c>
      <c r="M2" s="61">
        <f t="shared" ref="M2:M11" si="2">L2/56</f>
        <v>309.28782755705782</v>
      </c>
      <c r="N2" s="61">
        <f t="shared" ref="N2:N11" si="3">M2/G2</f>
        <v>135.31779302835344</v>
      </c>
      <c r="O2" s="124">
        <f t="shared" ref="O2:O11" si="4">K2/(0.404686*G2)</f>
        <v>7177.0644784351325</v>
      </c>
      <c r="P2" s="75"/>
    </row>
    <row r="3" spans="1:18" x14ac:dyDescent="0.3">
      <c r="A3" s="55">
        <f t="shared" ref="A3:A11" si="5">DATE(B3,1,C3)</f>
        <v>41570</v>
      </c>
      <c r="B3" s="35">
        <v>2013</v>
      </c>
      <c r="C3" s="35">
        <v>296</v>
      </c>
      <c r="D3" s="119">
        <v>2</v>
      </c>
      <c r="E3" s="119">
        <v>75</v>
      </c>
      <c r="F3" s="119">
        <v>63</v>
      </c>
      <c r="G3" s="120">
        <v>2.4405991735537191</v>
      </c>
      <c r="H3" s="119">
        <v>18860</v>
      </c>
      <c r="I3" s="120">
        <v>0.109</v>
      </c>
      <c r="J3" s="60">
        <f t="shared" si="0"/>
        <v>16804.260000000002</v>
      </c>
      <c r="K3" s="60">
        <f t="shared" ref="K3:K11" si="6">J3*0.453592</f>
        <v>7622.2779019200007</v>
      </c>
      <c r="L3" s="60">
        <f t="shared" si="1"/>
        <v>19886.69822485204</v>
      </c>
      <c r="M3" s="61">
        <f t="shared" si="2"/>
        <v>355.11961115807213</v>
      </c>
      <c r="N3" s="61">
        <f t="shared" si="3"/>
        <v>145.5050935877307</v>
      </c>
      <c r="O3" s="124">
        <f t="shared" si="4"/>
        <v>7717.3845009507904</v>
      </c>
      <c r="P3" s="75"/>
    </row>
    <row r="4" spans="1:18" x14ac:dyDescent="0.3">
      <c r="A4" s="55">
        <f t="shared" si="5"/>
        <v>41570</v>
      </c>
      <c r="B4" s="35">
        <v>2013</v>
      </c>
      <c r="C4" s="35">
        <v>296</v>
      </c>
      <c r="D4" s="119">
        <v>3</v>
      </c>
      <c r="E4" s="119">
        <v>75</v>
      </c>
      <c r="F4" s="119">
        <v>45</v>
      </c>
      <c r="G4" s="120">
        <v>1.7432851239669422</v>
      </c>
      <c r="H4" s="119">
        <v>12860</v>
      </c>
      <c r="I4" s="120">
        <v>0.11</v>
      </c>
      <c r="J4" s="60">
        <f t="shared" si="0"/>
        <v>11445.4</v>
      </c>
      <c r="K4" s="60">
        <f t="shared" si="6"/>
        <v>5191.5418768</v>
      </c>
      <c r="L4" s="60">
        <f t="shared" si="1"/>
        <v>13544.852071005895</v>
      </c>
      <c r="M4" s="61">
        <f t="shared" si="2"/>
        <v>241.87235841081954</v>
      </c>
      <c r="N4" s="61">
        <f t="shared" si="3"/>
        <v>138.74515137284345</v>
      </c>
      <c r="O4" s="124">
        <f t="shared" si="4"/>
        <v>7358.8467206562527</v>
      </c>
      <c r="P4" s="75"/>
    </row>
    <row r="5" spans="1:18" x14ac:dyDescent="0.3">
      <c r="A5" s="55">
        <f t="shared" si="5"/>
        <v>41570</v>
      </c>
      <c r="B5" s="35">
        <v>2013</v>
      </c>
      <c r="C5" s="35">
        <v>296</v>
      </c>
      <c r="D5" s="119">
        <v>4</v>
      </c>
      <c r="E5" s="119">
        <v>75</v>
      </c>
      <c r="F5" s="119">
        <v>63</v>
      </c>
      <c r="G5" s="120">
        <v>2.4405991735537191</v>
      </c>
      <c r="H5" s="119">
        <v>16160</v>
      </c>
      <c r="I5" s="120">
        <v>0.108</v>
      </c>
      <c r="J5" s="60">
        <f t="shared" si="0"/>
        <v>14414.72</v>
      </c>
      <c r="K5" s="60">
        <f t="shared" si="6"/>
        <v>6538.4016742399999</v>
      </c>
      <c r="L5" s="60">
        <f t="shared" si="1"/>
        <v>17058.840236686363</v>
      </c>
      <c r="M5" s="61">
        <f t="shared" si="2"/>
        <v>304.62214708368504</v>
      </c>
      <c r="N5" s="61">
        <f t="shared" si="3"/>
        <v>124.81449243471199</v>
      </c>
      <c r="O5" s="124">
        <f t="shared" si="4"/>
        <v>6619.9842607496767</v>
      </c>
      <c r="P5" s="75"/>
    </row>
    <row r="6" spans="1:18" x14ac:dyDescent="0.3">
      <c r="A6" s="55">
        <f t="shared" si="5"/>
        <v>41570</v>
      </c>
      <c r="B6" s="35">
        <v>2013</v>
      </c>
      <c r="C6" s="35">
        <v>296</v>
      </c>
      <c r="D6" s="119">
        <v>5</v>
      </c>
      <c r="E6" s="119">
        <v>75</v>
      </c>
      <c r="F6" s="119">
        <v>63</v>
      </c>
      <c r="G6" s="120">
        <v>2.4405991735537191</v>
      </c>
      <c r="H6" s="119">
        <v>17680</v>
      </c>
      <c r="I6" s="120">
        <v>0.111</v>
      </c>
      <c r="J6" s="60">
        <f t="shared" si="0"/>
        <v>15717.52</v>
      </c>
      <c r="K6" s="60">
        <f t="shared" si="6"/>
        <v>7129.3413318399998</v>
      </c>
      <c r="L6" s="60">
        <f t="shared" si="1"/>
        <v>18600.615384615354</v>
      </c>
      <c r="M6" s="61">
        <f t="shared" si="2"/>
        <v>332.15384615384562</v>
      </c>
      <c r="N6" s="61">
        <f t="shared" si="3"/>
        <v>136.09520553520531</v>
      </c>
      <c r="O6" s="124">
        <f t="shared" si="4"/>
        <v>7218.2973389714307</v>
      </c>
      <c r="P6" s="75"/>
    </row>
    <row r="7" spans="1:18" x14ac:dyDescent="0.3">
      <c r="A7" s="55">
        <f t="shared" si="5"/>
        <v>41570</v>
      </c>
      <c r="B7" s="35">
        <v>2013</v>
      </c>
      <c r="C7" s="35">
        <v>296</v>
      </c>
      <c r="D7" s="119">
        <v>6</v>
      </c>
      <c r="E7" s="119">
        <v>100</v>
      </c>
      <c r="F7" s="119">
        <v>61</v>
      </c>
      <c r="G7" s="120">
        <v>2.3631198347107438</v>
      </c>
      <c r="H7" s="119">
        <v>22260</v>
      </c>
      <c r="I7" s="120">
        <v>0.11700000000000001</v>
      </c>
      <c r="J7" s="60">
        <f t="shared" si="0"/>
        <v>19655.580000000002</v>
      </c>
      <c r="K7" s="60">
        <f t="shared" si="6"/>
        <v>8915.6138433600008</v>
      </c>
      <c r="L7" s="60">
        <f t="shared" si="1"/>
        <v>23261.041420118308</v>
      </c>
      <c r="M7" s="61">
        <f t="shared" si="2"/>
        <v>415.37573964496977</v>
      </c>
      <c r="N7" s="61">
        <f t="shared" si="3"/>
        <v>175.77430206615551</v>
      </c>
      <c r="O7" s="124">
        <f t="shared" si="4"/>
        <v>9322.8205348900265</v>
      </c>
      <c r="P7" s="75"/>
    </row>
    <row r="8" spans="1:18" x14ac:dyDescent="0.3">
      <c r="A8" s="55">
        <f t="shared" si="5"/>
        <v>41570</v>
      </c>
      <c r="B8" s="35">
        <v>2013</v>
      </c>
      <c r="C8" s="35">
        <v>296</v>
      </c>
      <c r="D8" s="119">
        <v>7</v>
      </c>
      <c r="E8" s="119">
        <v>100</v>
      </c>
      <c r="F8" s="119">
        <v>63</v>
      </c>
      <c r="G8" s="120">
        <v>2.4405991735537191</v>
      </c>
      <c r="H8" s="119">
        <v>22600</v>
      </c>
      <c r="I8" s="120">
        <v>0.113</v>
      </c>
      <c r="J8" s="60">
        <f t="shared" si="0"/>
        <v>20046.2</v>
      </c>
      <c r="K8" s="60">
        <f t="shared" si="6"/>
        <v>9092.7959504000009</v>
      </c>
      <c r="L8" s="60">
        <f t="shared" si="1"/>
        <v>23723.313609467419</v>
      </c>
      <c r="M8" s="61">
        <f t="shared" si="2"/>
        <v>423.63060016906104</v>
      </c>
      <c r="N8" s="61">
        <f t="shared" si="3"/>
        <v>173.57647448196872</v>
      </c>
      <c r="O8" s="124">
        <f t="shared" si="4"/>
        <v>9206.2508663255467</v>
      </c>
      <c r="P8" s="75"/>
    </row>
    <row r="9" spans="1:18" x14ac:dyDescent="0.3">
      <c r="A9" s="55">
        <f t="shared" si="5"/>
        <v>41570</v>
      </c>
      <c r="B9" s="35">
        <v>2013</v>
      </c>
      <c r="C9" s="35">
        <v>296</v>
      </c>
      <c r="D9" s="119">
        <v>8</v>
      </c>
      <c r="E9" s="119">
        <v>100</v>
      </c>
      <c r="F9" s="119">
        <v>45</v>
      </c>
      <c r="G9" s="120">
        <v>1.7432851239669422</v>
      </c>
      <c r="H9" s="119">
        <v>16320</v>
      </c>
      <c r="I9" s="120">
        <v>0.112</v>
      </c>
      <c r="J9" s="60">
        <f t="shared" si="0"/>
        <v>14492.16</v>
      </c>
      <c r="K9" s="60">
        <f t="shared" si="6"/>
        <v>6573.5278387199996</v>
      </c>
      <c r="L9" s="60">
        <f t="shared" si="1"/>
        <v>17150.485207100563</v>
      </c>
      <c r="M9" s="61">
        <f t="shared" si="2"/>
        <v>306.25866441251003</v>
      </c>
      <c r="N9" s="61">
        <f t="shared" si="3"/>
        <v>175.67904423781314</v>
      </c>
      <c r="O9" s="124">
        <f t="shared" si="4"/>
        <v>9317.7681943161188</v>
      </c>
      <c r="P9" s="75"/>
    </row>
    <row r="10" spans="1:18" x14ac:dyDescent="0.3">
      <c r="A10" s="55">
        <f t="shared" si="5"/>
        <v>41570</v>
      </c>
      <c r="B10" s="35">
        <v>2013</v>
      </c>
      <c r="C10" s="35">
        <v>296</v>
      </c>
      <c r="D10" s="119">
        <v>9</v>
      </c>
      <c r="E10" s="119">
        <v>100</v>
      </c>
      <c r="F10" s="119">
        <v>63</v>
      </c>
      <c r="G10" s="120">
        <v>2.4405991735537191</v>
      </c>
      <c r="H10" s="119">
        <v>23340</v>
      </c>
      <c r="I10" s="120">
        <v>0.115</v>
      </c>
      <c r="J10" s="60">
        <f t="shared" si="0"/>
        <v>20655.900000000001</v>
      </c>
      <c r="K10" s="60">
        <f t="shared" si="6"/>
        <v>9369.3509928000003</v>
      </c>
      <c r="L10" s="60">
        <f t="shared" si="1"/>
        <v>24444.85207100588</v>
      </c>
      <c r="M10" s="61">
        <f t="shared" si="2"/>
        <v>436.51521555367646</v>
      </c>
      <c r="N10" s="61">
        <f t="shared" si="3"/>
        <v>178.8557581612524</v>
      </c>
      <c r="O10" s="124">
        <f t="shared" si="4"/>
        <v>9486.2566107159382</v>
      </c>
      <c r="P10" s="75"/>
    </row>
    <row r="11" spans="1:18" x14ac:dyDescent="0.3">
      <c r="A11" s="55">
        <f t="shared" si="5"/>
        <v>41570</v>
      </c>
      <c r="B11" s="35">
        <v>2013</v>
      </c>
      <c r="C11" s="35">
        <v>296</v>
      </c>
      <c r="D11" s="119">
        <v>10</v>
      </c>
      <c r="E11" s="119">
        <v>100</v>
      </c>
      <c r="F11" s="119">
        <v>63</v>
      </c>
      <c r="G11" s="120">
        <v>2.4405991735537191</v>
      </c>
      <c r="H11" s="119">
        <v>20560</v>
      </c>
      <c r="I11" s="120">
        <v>0.107</v>
      </c>
      <c r="J11" s="60">
        <f t="shared" si="0"/>
        <v>18360.080000000002</v>
      </c>
      <c r="K11" s="60">
        <f t="shared" si="6"/>
        <v>8327.98540736</v>
      </c>
      <c r="L11" s="60">
        <f t="shared" si="1"/>
        <v>21727.905325443753</v>
      </c>
      <c r="M11" s="61">
        <f t="shared" si="2"/>
        <v>387.99830938292416</v>
      </c>
      <c r="N11" s="61">
        <f t="shared" si="3"/>
        <v>158.9766617916066</v>
      </c>
      <c r="O11" s="124">
        <f t="shared" si="4"/>
        <v>8431.8974372103603</v>
      </c>
      <c r="P11" s="75"/>
    </row>
    <row r="12" spans="1:18" x14ac:dyDescent="0.3">
      <c r="A12" s="55"/>
      <c r="D12" s="119"/>
      <c r="E12" s="119"/>
      <c r="F12" s="119"/>
      <c r="G12" s="119"/>
      <c r="H12" s="119"/>
      <c r="I12" s="120"/>
      <c r="J12" s="119"/>
      <c r="K12" s="119"/>
      <c r="L12" s="119"/>
      <c r="M12" s="119"/>
      <c r="N12" s="119"/>
    </row>
    <row r="13" spans="1:18" x14ac:dyDescent="0.3">
      <c r="A13" s="55"/>
      <c r="D13" s="119"/>
      <c r="L13" s="119"/>
      <c r="M13" s="119"/>
      <c r="N13" s="119"/>
    </row>
    <row r="14" spans="1:18" x14ac:dyDescent="0.3">
      <c r="A14" s="55"/>
      <c r="D14" s="119"/>
      <c r="E14" s="119"/>
      <c r="F14" s="119"/>
      <c r="G14" s="119"/>
      <c r="H14" s="119"/>
      <c r="I14" s="120"/>
      <c r="J14" s="119"/>
      <c r="K14" s="119"/>
      <c r="L14" s="119"/>
      <c r="M14" s="119"/>
      <c r="N14" s="119"/>
    </row>
    <row r="15" spans="1:18" x14ac:dyDescent="0.3">
      <c r="A15" s="55"/>
      <c r="D15" s="119"/>
      <c r="E15" s="119"/>
      <c r="F15" s="119"/>
      <c r="G15" s="119"/>
      <c r="H15" s="119"/>
      <c r="I15" s="120"/>
      <c r="J15" s="119"/>
      <c r="K15" s="119"/>
      <c r="L15" s="119"/>
      <c r="M15" s="119"/>
      <c r="N15" s="119"/>
    </row>
    <row r="16" spans="1:18" x14ac:dyDescent="0.3">
      <c r="A16" s="55"/>
      <c r="D16" s="119"/>
      <c r="E16" s="119"/>
      <c r="F16" s="119"/>
      <c r="G16" s="119"/>
      <c r="H16" s="119"/>
      <c r="I16" s="120"/>
      <c r="J16" s="119"/>
      <c r="K16" s="119"/>
      <c r="L16" s="119"/>
      <c r="M16" s="119"/>
      <c r="N16" s="119"/>
    </row>
    <row r="17" spans="1:14" x14ac:dyDescent="0.3">
      <c r="A17" s="55"/>
      <c r="D17" s="119"/>
      <c r="E17" s="119"/>
      <c r="F17" s="119"/>
      <c r="G17" s="119"/>
      <c r="H17" s="119"/>
      <c r="I17" s="120"/>
      <c r="J17" s="119"/>
      <c r="K17" s="119"/>
      <c r="L17" s="119"/>
      <c r="M17" s="119"/>
      <c r="N17" s="119"/>
    </row>
    <row r="18" spans="1:14" x14ac:dyDescent="0.3">
      <c r="A18" s="55"/>
      <c r="D18" s="119"/>
      <c r="E18" s="119"/>
      <c r="F18" s="119"/>
      <c r="G18" s="119"/>
      <c r="H18" s="119"/>
      <c r="I18" s="120"/>
      <c r="J18" s="119"/>
      <c r="K18" s="119"/>
      <c r="L18" s="119"/>
      <c r="M18" s="119"/>
      <c r="N18" s="119"/>
    </row>
    <row r="19" spans="1:14" x14ac:dyDescent="0.3">
      <c r="A19" s="55"/>
      <c r="D19" s="119"/>
      <c r="E19" s="119"/>
      <c r="F19" s="119"/>
      <c r="G19" s="119"/>
      <c r="H19" s="119"/>
      <c r="I19" s="120"/>
      <c r="J19" s="119"/>
      <c r="K19" s="119"/>
      <c r="L19" s="119"/>
      <c r="M19" s="119"/>
      <c r="N19" s="119"/>
    </row>
    <row r="20" spans="1:14" x14ac:dyDescent="0.3">
      <c r="A20" s="55"/>
      <c r="D20" s="119"/>
      <c r="E20" s="119"/>
      <c r="F20" s="119"/>
      <c r="G20" s="119"/>
      <c r="H20" s="119"/>
      <c r="I20" s="120"/>
      <c r="J20" s="119"/>
      <c r="K20" s="119"/>
      <c r="L20" s="119"/>
      <c r="M20" s="119"/>
      <c r="N20" s="119"/>
    </row>
    <row r="21" spans="1:14" x14ac:dyDescent="0.3">
      <c r="A21" s="55"/>
      <c r="D21" s="119"/>
      <c r="E21" s="119"/>
      <c r="F21" s="119"/>
      <c r="G21" s="119"/>
      <c r="H21" s="119"/>
      <c r="I21" s="120"/>
      <c r="J21" s="119"/>
      <c r="K21" s="119"/>
      <c r="L21" s="119"/>
      <c r="M21" s="119"/>
      <c r="N21" s="119"/>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6375F-A6C0-48D4-800D-B771C5B42442}">
  <dimension ref="A1:H18"/>
  <sheetViews>
    <sheetView workbookViewId="0"/>
  </sheetViews>
  <sheetFormatPr defaultRowHeight="14.4" x14ac:dyDescent="0.3"/>
  <cols>
    <col min="1" max="1" width="22.6640625" style="36" bestFit="1" customWidth="1"/>
    <col min="2" max="2" width="30.6640625" style="106" customWidth="1"/>
    <col min="3" max="3" width="88.44140625" style="36" customWidth="1"/>
    <col min="4" max="4" width="17.6640625" style="36" customWidth="1"/>
    <col min="5" max="5" width="10.33203125" style="36" customWidth="1"/>
    <col min="6" max="6" width="11.88671875" style="36" customWidth="1"/>
    <col min="7" max="7" width="11.5546875" style="36" customWidth="1"/>
    <col min="8" max="8" width="12.109375" style="36" customWidth="1"/>
    <col min="9" max="16384" width="8.88671875" style="36"/>
  </cols>
  <sheetData>
    <row r="1" spans="1:8" ht="27.6" x14ac:dyDescent="0.3">
      <c r="A1" s="39" t="s">
        <v>26</v>
      </c>
      <c r="B1" s="39" t="s">
        <v>27</v>
      </c>
      <c r="C1" s="39" t="s">
        <v>28</v>
      </c>
      <c r="D1" s="39" t="s">
        <v>29</v>
      </c>
      <c r="E1" s="39" t="s">
        <v>30</v>
      </c>
      <c r="F1" s="39" t="s">
        <v>31</v>
      </c>
      <c r="G1" s="39" t="s">
        <v>32</v>
      </c>
      <c r="H1" s="39" t="s">
        <v>33</v>
      </c>
    </row>
    <row r="2" spans="1:8" x14ac:dyDescent="0.3">
      <c r="A2" s="36" t="s">
        <v>195</v>
      </c>
      <c r="B2" s="132" t="s">
        <v>4</v>
      </c>
      <c r="C2" s="34" t="s">
        <v>34</v>
      </c>
      <c r="D2" s="105" t="s">
        <v>35</v>
      </c>
      <c r="E2" s="29">
        <v>10</v>
      </c>
      <c r="F2" s="29"/>
      <c r="G2" s="29" t="s">
        <v>36</v>
      </c>
      <c r="H2" s="29" t="s">
        <v>37</v>
      </c>
    </row>
    <row r="3" spans="1:8" x14ac:dyDescent="0.3">
      <c r="A3" s="36" t="s">
        <v>195</v>
      </c>
      <c r="B3" s="34" t="s">
        <v>0</v>
      </c>
      <c r="C3" s="34" t="s">
        <v>0</v>
      </c>
      <c r="D3" s="34" t="s">
        <v>38</v>
      </c>
      <c r="E3" s="29">
        <v>4</v>
      </c>
      <c r="F3" s="29"/>
      <c r="G3" s="29" t="s">
        <v>36</v>
      </c>
      <c r="H3" s="29" t="s">
        <v>37</v>
      </c>
    </row>
    <row r="4" spans="1:8" x14ac:dyDescent="0.3">
      <c r="A4" s="36" t="s">
        <v>195</v>
      </c>
      <c r="B4" s="34" t="s">
        <v>1</v>
      </c>
      <c r="C4" s="34" t="s">
        <v>39</v>
      </c>
      <c r="D4" s="34" t="s">
        <v>40</v>
      </c>
      <c r="E4" s="29">
        <v>3</v>
      </c>
      <c r="F4" s="29" t="s">
        <v>41</v>
      </c>
      <c r="G4" s="29" t="s">
        <v>36</v>
      </c>
      <c r="H4" s="29" t="s">
        <v>37</v>
      </c>
    </row>
    <row r="5" spans="1:8" ht="290.39999999999998" x14ac:dyDescent="0.3">
      <c r="A5" s="36" t="s">
        <v>195</v>
      </c>
      <c r="B5" s="127" t="s">
        <v>101</v>
      </c>
      <c r="C5" s="34" t="s">
        <v>180</v>
      </c>
      <c r="D5" s="36" t="s">
        <v>42</v>
      </c>
      <c r="G5" s="36" t="s">
        <v>36</v>
      </c>
      <c r="H5" s="36" t="s">
        <v>37</v>
      </c>
    </row>
    <row r="6" spans="1:8" ht="27.6" x14ac:dyDescent="0.3">
      <c r="A6" s="36" t="s">
        <v>195</v>
      </c>
      <c r="B6" s="106" t="s">
        <v>48</v>
      </c>
      <c r="C6" s="70" t="s">
        <v>160</v>
      </c>
      <c r="D6" s="36" t="s">
        <v>40</v>
      </c>
      <c r="G6" s="36" t="s">
        <v>36</v>
      </c>
      <c r="H6" s="36" t="s">
        <v>37</v>
      </c>
    </row>
    <row r="7" spans="1:8" x14ac:dyDescent="0.3">
      <c r="A7" s="36" t="s">
        <v>195</v>
      </c>
      <c r="B7" s="126" t="s">
        <v>161</v>
      </c>
      <c r="C7" s="70" t="s">
        <v>162</v>
      </c>
      <c r="D7" s="125" t="s">
        <v>44</v>
      </c>
      <c r="E7" s="125"/>
      <c r="F7" s="125"/>
      <c r="G7" s="125" t="s">
        <v>36</v>
      </c>
      <c r="H7" s="125" t="s">
        <v>46</v>
      </c>
    </row>
    <row r="8" spans="1:8" x14ac:dyDescent="0.3">
      <c r="A8" s="36" t="s">
        <v>195</v>
      </c>
      <c r="B8" s="127" t="s">
        <v>119</v>
      </c>
      <c r="C8" s="127" t="s">
        <v>211</v>
      </c>
      <c r="D8" s="125" t="s">
        <v>40</v>
      </c>
      <c r="E8" s="125"/>
      <c r="F8" s="125"/>
      <c r="G8" s="125" t="s">
        <v>36</v>
      </c>
      <c r="H8" s="125" t="s">
        <v>46</v>
      </c>
    </row>
    <row r="9" spans="1:8" x14ac:dyDescent="0.3">
      <c r="A9" s="36" t="s">
        <v>195</v>
      </c>
      <c r="B9" s="127" t="s">
        <v>163</v>
      </c>
      <c r="C9" s="127" t="s">
        <v>164</v>
      </c>
      <c r="D9" s="125" t="s">
        <v>40</v>
      </c>
      <c r="E9" s="125"/>
      <c r="F9" s="125"/>
      <c r="G9" s="125" t="s">
        <v>36</v>
      </c>
      <c r="H9" s="125" t="s">
        <v>46</v>
      </c>
    </row>
    <row r="10" spans="1:8" x14ac:dyDescent="0.25">
      <c r="A10" s="36" t="s">
        <v>195</v>
      </c>
      <c r="B10" s="128" t="s">
        <v>165</v>
      </c>
      <c r="C10" s="127" t="s">
        <v>181</v>
      </c>
      <c r="D10" s="125" t="s">
        <v>44</v>
      </c>
      <c r="E10" s="125"/>
      <c r="F10" s="125"/>
      <c r="G10" s="125" t="s">
        <v>36</v>
      </c>
      <c r="H10" s="125" t="s">
        <v>46</v>
      </c>
    </row>
    <row r="11" spans="1:8" ht="27.6" x14ac:dyDescent="0.3">
      <c r="A11" s="36" t="s">
        <v>195</v>
      </c>
      <c r="B11" s="129" t="s">
        <v>166</v>
      </c>
      <c r="C11" s="127" t="s">
        <v>167</v>
      </c>
      <c r="D11" s="125" t="s">
        <v>44</v>
      </c>
      <c r="E11" s="125"/>
      <c r="F11" s="125"/>
      <c r="G11" s="125" t="s">
        <v>36</v>
      </c>
      <c r="H11" s="125" t="s">
        <v>46</v>
      </c>
    </row>
    <row r="12" spans="1:8" x14ac:dyDescent="0.3">
      <c r="A12" s="36" t="s">
        <v>195</v>
      </c>
      <c r="B12" s="130" t="s">
        <v>168</v>
      </c>
      <c r="C12" s="127" t="s">
        <v>169</v>
      </c>
      <c r="D12" s="125" t="s">
        <v>44</v>
      </c>
      <c r="E12" s="125"/>
      <c r="F12" s="125"/>
      <c r="G12" s="125" t="s">
        <v>36</v>
      </c>
      <c r="H12" s="125" t="s">
        <v>46</v>
      </c>
    </row>
    <row r="13" spans="1:8" x14ac:dyDescent="0.3">
      <c r="A13" s="36" t="s">
        <v>195</v>
      </c>
      <c r="B13" s="130" t="s">
        <v>170</v>
      </c>
      <c r="C13" s="127" t="s">
        <v>171</v>
      </c>
      <c r="D13" s="125" t="s">
        <v>44</v>
      </c>
      <c r="E13" s="125"/>
      <c r="F13" s="125"/>
      <c r="G13" s="125" t="s">
        <v>36</v>
      </c>
      <c r="H13" s="125" t="s">
        <v>46</v>
      </c>
    </row>
    <row r="14" spans="1:8" ht="27.6" x14ac:dyDescent="0.3">
      <c r="A14" s="36" t="s">
        <v>195</v>
      </c>
      <c r="B14" s="130" t="s">
        <v>172</v>
      </c>
      <c r="C14" s="127" t="s">
        <v>173</v>
      </c>
      <c r="D14" s="125" t="s">
        <v>44</v>
      </c>
      <c r="E14" s="125"/>
      <c r="F14" s="125"/>
      <c r="G14" s="125" t="s">
        <v>36</v>
      </c>
      <c r="H14" s="125" t="s">
        <v>46</v>
      </c>
    </row>
    <row r="15" spans="1:8" ht="27.6" x14ac:dyDescent="0.3">
      <c r="A15" s="36" t="s">
        <v>195</v>
      </c>
      <c r="B15" s="131" t="s">
        <v>174</v>
      </c>
      <c r="C15" s="125" t="s">
        <v>175</v>
      </c>
      <c r="D15" s="125" t="s">
        <v>44</v>
      </c>
      <c r="E15" s="125"/>
      <c r="F15" s="125"/>
      <c r="G15" s="125" t="s">
        <v>36</v>
      </c>
      <c r="H15" s="125" t="s">
        <v>46</v>
      </c>
    </row>
    <row r="16" spans="1:8" x14ac:dyDescent="0.3">
      <c r="A16" s="36" t="s">
        <v>195</v>
      </c>
      <c r="B16" s="127" t="s">
        <v>176</v>
      </c>
      <c r="C16" s="125" t="s">
        <v>177</v>
      </c>
      <c r="D16" s="125" t="s">
        <v>44</v>
      </c>
      <c r="E16" s="125"/>
      <c r="F16" s="125"/>
      <c r="G16" s="125" t="s">
        <v>36</v>
      </c>
      <c r="H16" s="125" t="s">
        <v>46</v>
      </c>
    </row>
    <row r="17" spans="1:8" x14ac:dyDescent="0.3">
      <c r="A17" s="36" t="s">
        <v>195</v>
      </c>
      <c r="B17" s="127" t="s">
        <v>178</v>
      </c>
      <c r="C17" s="125" t="s">
        <v>179</v>
      </c>
      <c r="D17" s="125" t="s">
        <v>44</v>
      </c>
      <c r="E17" s="125"/>
      <c r="F17" s="125"/>
      <c r="G17" s="125" t="s">
        <v>36</v>
      </c>
      <c r="H17" s="125" t="s">
        <v>46</v>
      </c>
    </row>
    <row r="18" spans="1:8" ht="28.8" x14ac:dyDescent="0.3">
      <c r="A18" s="36" t="s">
        <v>195</v>
      </c>
      <c r="B18" s="106" t="s">
        <v>207</v>
      </c>
      <c r="C18" s="106" t="s">
        <v>208</v>
      </c>
      <c r="D18" s="125" t="s">
        <v>44</v>
      </c>
      <c r="E18" s="125"/>
      <c r="F18" s="125"/>
      <c r="G18" s="125" t="s">
        <v>36</v>
      </c>
      <c r="H18" s="125" t="s">
        <v>46</v>
      </c>
    </row>
  </sheetData>
  <pageMargins left="0.7" right="0.7" top="0.75" bottom="0.75" header="0.3" footer="0.3"/>
  <pageSetup orientation="portrait" horizontalDpi="4294967295" verticalDpi="4294967295"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0EE22-6078-4D38-A00C-5BFF74822017}">
  <dimension ref="A1:Q21"/>
  <sheetViews>
    <sheetView workbookViewId="0">
      <selection activeCell="G23" sqref="G23"/>
    </sheetView>
  </sheetViews>
  <sheetFormatPr defaultRowHeight="14.4" x14ac:dyDescent="0.3"/>
  <cols>
    <col min="1" max="1" width="10.6640625" style="35" bestFit="1" customWidth="1"/>
    <col min="2" max="3" width="8.88671875" style="35"/>
    <col min="4" max="4" width="10.88671875" style="62" customWidth="1"/>
    <col min="5" max="6" width="9.109375" style="62"/>
    <col min="7" max="7" width="8.88671875" style="62"/>
    <col min="8" max="8" width="11.5546875" style="121" bestFit="1" customWidth="1"/>
    <col min="9" max="9" width="9.109375" style="121"/>
    <col min="10" max="10" width="10.109375" style="35" customWidth="1"/>
    <col min="11" max="11" width="10.44140625" style="35" customWidth="1"/>
    <col min="12" max="12" width="10.77734375" style="35" customWidth="1"/>
    <col min="13" max="13" width="12.6640625" style="35" customWidth="1"/>
    <col min="14" max="14" width="10.44140625" style="35" customWidth="1"/>
    <col min="15" max="16" width="8.88671875" style="35"/>
    <col min="17" max="17" width="10.6640625" style="35" customWidth="1"/>
    <col min="18" max="16384" width="8.88671875" style="35"/>
  </cols>
  <sheetData>
    <row r="1" spans="1:17" ht="69.599999999999994" x14ac:dyDescent="0.3">
      <c r="A1" s="4" t="s">
        <v>4</v>
      </c>
      <c r="B1" s="4" t="s">
        <v>0</v>
      </c>
      <c r="C1" s="4" t="s">
        <v>1</v>
      </c>
      <c r="D1" s="135" t="s">
        <v>83</v>
      </c>
      <c r="E1" s="5" t="s">
        <v>48</v>
      </c>
      <c r="F1" s="128" t="s">
        <v>161</v>
      </c>
      <c r="G1" s="135" t="s">
        <v>119</v>
      </c>
      <c r="H1" s="135" t="s">
        <v>163</v>
      </c>
      <c r="I1" s="128" t="s">
        <v>165</v>
      </c>
      <c r="J1" s="128" t="s">
        <v>166</v>
      </c>
      <c r="K1" s="137" t="s">
        <v>168</v>
      </c>
      <c r="L1" s="137" t="s">
        <v>170</v>
      </c>
      <c r="M1" s="137" t="s">
        <v>172</v>
      </c>
      <c r="N1" s="138" t="s">
        <v>174</v>
      </c>
      <c r="O1" s="136" t="s">
        <v>176</v>
      </c>
      <c r="P1" s="136" t="s">
        <v>178</v>
      </c>
      <c r="Q1" s="121" t="s">
        <v>207</v>
      </c>
    </row>
    <row r="2" spans="1:17" x14ac:dyDescent="0.3">
      <c r="A2" s="55">
        <f>DATE(B2,1,C2)</f>
        <v>42657</v>
      </c>
      <c r="B2" s="35">
        <v>2016</v>
      </c>
      <c r="C2" s="35">
        <v>288</v>
      </c>
      <c r="D2" s="62">
        <v>2</v>
      </c>
      <c r="E2" s="62">
        <v>1</v>
      </c>
      <c r="F2" s="121">
        <v>1.8288</v>
      </c>
      <c r="G2" s="121">
        <v>12</v>
      </c>
      <c r="H2" s="121">
        <v>12</v>
      </c>
      <c r="I2" s="133">
        <v>1562.4</v>
      </c>
      <c r="J2" s="67">
        <v>1451.7</v>
      </c>
      <c r="K2" s="102">
        <v>50.2</v>
      </c>
      <c r="L2" s="102">
        <v>47.79</v>
      </c>
      <c r="M2" s="139">
        <f>(K2-L2)/K2</f>
        <v>4.8007968127490114E-2</v>
      </c>
      <c r="N2" s="67">
        <f>J2-J2*M2</f>
        <v>1382.0068326693226</v>
      </c>
      <c r="O2" s="67">
        <f>N2/(F2*0.762)</f>
        <v>991.71984947555552</v>
      </c>
      <c r="P2" s="134">
        <f t="shared" ref="P2:P21" si="0">10000*O2/1000</f>
        <v>9917.1984947555557</v>
      </c>
      <c r="Q2" s="60">
        <f>P2*0.892179*1.18343195266272/56</f>
        <v>186.98047835698441</v>
      </c>
    </row>
    <row r="3" spans="1:17" x14ac:dyDescent="0.3">
      <c r="A3" s="55">
        <f t="shared" ref="A3:A21" si="1">DATE(B3,1,C3)</f>
        <v>42657</v>
      </c>
      <c r="B3" s="35">
        <v>2016</v>
      </c>
      <c r="C3" s="35">
        <v>288</v>
      </c>
      <c r="D3" s="62">
        <v>2</v>
      </c>
      <c r="E3" s="62">
        <v>2</v>
      </c>
      <c r="F3" s="121">
        <v>1.8288</v>
      </c>
      <c r="G3" s="121">
        <v>12</v>
      </c>
      <c r="H3" s="121">
        <v>12</v>
      </c>
      <c r="I3" s="133">
        <v>888.2</v>
      </c>
      <c r="J3" s="67">
        <v>828.1</v>
      </c>
      <c r="K3" s="102">
        <v>40.049999999999997</v>
      </c>
      <c r="L3" s="102">
        <v>38.034999999999997</v>
      </c>
      <c r="M3" s="139">
        <f>(K3-L3)/K3</f>
        <v>5.0312109862671678E-2</v>
      </c>
      <c r="N3" s="67">
        <f>J3-J3*M3</f>
        <v>786.43654182272167</v>
      </c>
      <c r="O3" s="67">
        <f t="shared" ref="O3:O21" si="2">N3/(F3*0.762)</f>
        <v>564.34216564045107</v>
      </c>
      <c r="P3" s="134">
        <f t="shared" si="0"/>
        <v>5643.4216564045109</v>
      </c>
      <c r="Q3" s="60">
        <f t="shared" ref="Q3:Q21" si="3">P3*0.892179*1.18343195266272/56</f>
        <v>106.40199260332443</v>
      </c>
    </row>
    <row r="4" spans="1:17" x14ac:dyDescent="0.3">
      <c r="A4" s="55">
        <f t="shared" si="1"/>
        <v>42657</v>
      </c>
      <c r="B4" s="35">
        <v>2016</v>
      </c>
      <c r="C4" s="35">
        <v>288</v>
      </c>
      <c r="D4" s="62">
        <v>3</v>
      </c>
      <c r="E4" s="62">
        <v>1</v>
      </c>
      <c r="F4" s="121">
        <v>1.8288</v>
      </c>
      <c r="G4" s="121">
        <v>14</v>
      </c>
      <c r="H4" s="121">
        <v>14</v>
      </c>
      <c r="I4" s="133">
        <v>2061.8000000000002</v>
      </c>
      <c r="J4" s="67">
        <v>1898.3</v>
      </c>
      <c r="K4" s="102">
        <v>50.35</v>
      </c>
      <c r="L4" s="102">
        <v>47.905000000000001</v>
      </c>
      <c r="M4" s="139">
        <f>(K4-L4)/K4</f>
        <v>4.8560079443892755E-2</v>
      </c>
      <c r="N4" s="67">
        <f t="shared" ref="N4:N21" si="4">J4-J4*M4</f>
        <v>1806.1184011916584</v>
      </c>
      <c r="O4" s="67">
        <f t="shared" si="2"/>
        <v>1296.0597781598669</v>
      </c>
      <c r="P4" s="134">
        <f t="shared" si="0"/>
        <v>12960.597781598668</v>
      </c>
      <c r="Q4" s="60">
        <f t="shared" si="3"/>
        <v>244.3612250251247</v>
      </c>
    </row>
    <row r="5" spans="1:17" x14ac:dyDescent="0.3">
      <c r="A5" s="55">
        <f t="shared" si="1"/>
        <v>42657</v>
      </c>
      <c r="B5" s="35">
        <v>2016</v>
      </c>
      <c r="C5" s="35">
        <v>288</v>
      </c>
      <c r="D5" s="62">
        <v>3</v>
      </c>
      <c r="E5" s="62">
        <v>2</v>
      </c>
      <c r="F5" s="121">
        <v>1.8288</v>
      </c>
      <c r="G5" s="121">
        <v>12</v>
      </c>
      <c r="H5" s="121">
        <v>12</v>
      </c>
      <c r="I5" s="133">
        <v>1386.2</v>
      </c>
      <c r="J5" s="67">
        <v>1280.4000000000001</v>
      </c>
      <c r="K5" s="102">
        <v>48.7</v>
      </c>
      <c r="L5" s="102">
        <v>46.365000000000002</v>
      </c>
      <c r="M5" s="139">
        <f>(K5-L5)/K5</f>
        <v>4.7946611909650938E-2</v>
      </c>
      <c r="N5" s="67">
        <f t="shared" si="4"/>
        <v>1219.0091581108829</v>
      </c>
      <c r="O5" s="67">
        <f t="shared" si="2"/>
        <v>874.75369167028543</v>
      </c>
      <c r="P5" s="134">
        <f t="shared" si="0"/>
        <v>8747.536916702853</v>
      </c>
      <c r="Q5" s="60">
        <f t="shared" si="3"/>
        <v>164.92748814046962</v>
      </c>
    </row>
    <row r="6" spans="1:17" x14ac:dyDescent="0.3">
      <c r="A6" s="55">
        <f t="shared" si="1"/>
        <v>42657</v>
      </c>
      <c r="B6" s="35">
        <v>2016</v>
      </c>
      <c r="C6" s="35">
        <v>288</v>
      </c>
      <c r="D6" s="62">
        <v>4</v>
      </c>
      <c r="E6" s="62">
        <v>1</v>
      </c>
      <c r="F6" s="121">
        <v>1.8288</v>
      </c>
      <c r="G6" s="121">
        <v>13</v>
      </c>
      <c r="H6" s="121">
        <v>13</v>
      </c>
      <c r="I6" s="133">
        <v>1428.6</v>
      </c>
      <c r="J6" s="67">
        <v>1324.2</v>
      </c>
      <c r="K6" s="102">
        <v>46.7</v>
      </c>
      <c r="L6" s="102">
        <v>44.519999999999996</v>
      </c>
      <c r="M6" s="139">
        <f t="shared" ref="M6:M21" si="5">(K6-L6)/K6</f>
        <v>4.668094218415432E-2</v>
      </c>
      <c r="N6" s="67">
        <f t="shared" si="4"/>
        <v>1262.3850963597429</v>
      </c>
      <c r="O6" s="67">
        <f t="shared" si="2"/>
        <v>905.88000590704951</v>
      </c>
      <c r="P6" s="134">
        <f t="shared" si="0"/>
        <v>9058.800059070496</v>
      </c>
      <c r="Q6" s="60">
        <f t="shared" si="3"/>
        <v>170.79609420755375</v>
      </c>
    </row>
    <row r="7" spans="1:17" x14ac:dyDescent="0.3">
      <c r="A7" s="55">
        <f t="shared" si="1"/>
        <v>42657</v>
      </c>
      <c r="B7" s="35">
        <v>2016</v>
      </c>
      <c r="C7" s="35">
        <v>288</v>
      </c>
      <c r="D7" s="62">
        <v>4</v>
      </c>
      <c r="E7" s="62">
        <v>2</v>
      </c>
      <c r="F7" s="121">
        <v>1.8288</v>
      </c>
      <c r="G7" s="121">
        <v>12</v>
      </c>
      <c r="H7" s="121">
        <v>12</v>
      </c>
      <c r="I7" s="133">
        <v>1304.3</v>
      </c>
      <c r="J7" s="67">
        <v>1200.9000000000001</v>
      </c>
      <c r="K7" s="102">
        <v>49.65</v>
      </c>
      <c r="L7" s="102">
        <v>47.115000000000002</v>
      </c>
      <c r="M7" s="139">
        <f t="shared" si="5"/>
        <v>5.1057401812688752E-2</v>
      </c>
      <c r="N7" s="67">
        <f t="shared" si="4"/>
        <v>1139.5851661631423</v>
      </c>
      <c r="O7" s="67">
        <f t="shared" si="2"/>
        <v>817.75950938608855</v>
      </c>
      <c r="P7" s="134">
        <f t="shared" si="0"/>
        <v>8177.5950938608848</v>
      </c>
      <c r="Q7" s="60">
        <f t="shared" si="3"/>
        <v>154.18171202970623</v>
      </c>
    </row>
    <row r="8" spans="1:17" x14ac:dyDescent="0.3">
      <c r="A8" s="55">
        <f t="shared" si="1"/>
        <v>42657</v>
      </c>
      <c r="B8" s="35">
        <v>2016</v>
      </c>
      <c r="C8" s="35">
        <v>288</v>
      </c>
      <c r="D8" s="62" t="s">
        <v>52</v>
      </c>
      <c r="E8" s="62">
        <v>1</v>
      </c>
      <c r="F8" s="140">
        <v>3</v>
      </c>
      <c r="G8" s="142">
        <v>23</v>
      </c>
      <c r="H8" s="121">
        <v>23</v>
      </c>
      <c r="I8" s="133">
        <v>2433.9</v>
      </c>
      <c r="J8" s="67">
        <v>2209</v>
      </c>
      <c r="K8" s="102">
        <v>50.35</v>
      </c>
      <c r="L8" s="102">
        <v>47.709999999999994</v>
      </c>
      <c r="M8" s="139">
        <f t="shared" si="5"/>
        <v>5.2432969215491711E-2</v>
      </c>
      <c r="N8" s="67">
        <f t="shared" si="4"/>
        <v>2093.1755710029788</v>
      </c>
      <c r="O8" s="67">
        <f t="shared" si="2"/>
        <v>915.64985608179302</v>
      </c>
      <c r="P8" s="134">
        <f t="shared" si="0"/>
        <v>9156.4985608179304</v>
      </c>
      <c r="Q8" s="60">
        <f t="shared" si="3"/>
        <v>172.63811769847777</v>
      </c>
    </row>
    <row r="9" spans="1:17" x14ac:dyDescent="0.3">
      <c r="A9" s="55">
        <f t="shared" si="1"/>
        <v>42657</v>
      </c>
      <c r="B9" s="35">
        <v>2016</v>
      </c>
      <c r="C9" s="35">
        <v>288</v>
      </c>
      <c r="D9" s="62" t="s">
        <v>53</v>
      </c>
      <c r="E9" s="62">
        <v>1</v>
      </c>
      <c r="F9" s="140">
        <v>3</v>
      </c>
      <c r="G9" s="142">
        <v>21</v>
      </c>
      <c r="H9" s="121">
        <v>21</v>
      </c>
      <c r="I9" s="133">
        <v>2070.6</v>
      </c>
      <c r="J9" s="67">
        <v>1879.2</v>
      </c>
      <c r="K9" s="102">
        <v>47.9</v>
      </c>
      <c r="L9" s="102">
        <v>45.370000000000005</v>
      </c>
      <c r="M9" s="139">
        <f t="shared" si="5"/>
        <v>5.2818371607515534E-2</v>
      </c>
      <c r="N9" s="67">
        <f t="shared" si="4"/>
        <v>1779.9437160751568</v>
      </c>
      <c r="O9" s="67">
        <f t="shared" si="2"/>
        <v>778.62804727697142</v>
      </c>
      <c r="P9" s="134">
        <f t="shared" si="0"/>
        <v>7786.2804727697139</v>
      </c>
      <c r="Q9" s="60">
        <f t="shared" si="3"/>
        <v>146.8038023228064</v>
      </c>
    </row>
    <row r="10" spans="1:17" x14ac:dyDescent="0.3">
      <c r="A10" s="55">
        <f t="shared" si="1"/>
        <v>42657</v>
      </c>
      <c r="B10" s="35">
        <v>2016</v>
      </c>
      <c r="C10" s="35">
        <v>288</v>
      </c>
      <c r="D10" s="62" t="s">
        <v>54</v>
      </c>
      <c r="E10" s="62">
        <v>1</v>
      </c>
      <c r="F10" s="140">
        <v>3</v>
      </c>
      <c r="G10" s="142">
        <v>19</v>
      </c>
      <c r="H10" s="121">
        <v>19</v>
      </c>
      <c r="I10" s="133">
        <v>1804.8</v>
      </c>
      <c r="J10" s="67">
        <v>1652.9</v>
      </c>
      <c r="K10" s="102">
        <v>45.7</v>
      </c>
      <c r="L10" s="102">
        <v>43.424999999999997</v>
      </c>
      <c r="M10" s="139">
        <f t="shared" si="5"/>
        <v>4.978118161925614E-2</v>
      </c>
      <c r="N10" s="67">
        <f t="shared" si="4"/>
        <v>1570.6166849015317</v>
      </c>
      <c r="O10" s="67">
        <f t="shared" si="2"/>
        <v>687.05891727976018</v>
      </c>
      <c r="P10" s="134">
        <f t="shared" si="0"/>
        <v>6870.5891727976013</v>
      </c>
      <c r="Q10" s="60">
        <f t="shared" si="3"/>
        <v>129.53920916308923</v>
      </c>
    </row>
    <row r="11" spans="1:17" x14ac:dyDescent="0.3">
      <c r="A11" s="55">
        <f t="shared" si="1"/>
        <v>42657</v>
      </c>
      <c r="B11" s="35">
        <v>2016</v>
      </c>
      <c r="C11" s="35">
        <v>288</v>
      </c>
      <c r="D11" s="62" t="s">
        <v>55</v>
      </c>
      <c r="E11" s="62">
        <v>1</v>
      </c>
      <c r="F11" s="140">
        <v>3</v>
      </c>
      <c r="G11" s="142">
        <v>22</v>
      </c>
      <c r="H11" s="121">
        <v>22</v>
      </c>
      <c r="I11" s="133">
        <v>2037.8</v>
      </c>
      <c r="J11" s="67">
        <v>1878.2</v>
      </c>
      <c r="K11" s="102">
        <v>45.15</v>
      </c>
      <c r="L11" s="102">
        <v>42.96</v>
      </c>
      <c r="M11" s="139">
        <f t="shared" si="5"/>
        <v>4.8504983388704272E-2</v>
      </c>
      <c r="N11" s="67">
        <f t="shared" si="4"/>
        <v>1787.0979401993357</v>
      </c>
      <c r="O11" s="67">
        <f t="shared" si="2"/>
        <v>781.75762913356766</v>
      </c>
      <c r="P11" s="134">
        <f t="shared" si="0"/>
        <v>7817.5762913356766</v>
      </c>
      <c r="Q11" s="60">
        <f t="shared" si="3"/>
        <v>147.39385879179125</v>
      </c>
    </row>
    <row r="12" spans="1:17" x14ac:dyDescent="0.3">
      <c r="A12" s="55">
        <f t="shared" si="1"/>
        <v>42657</v>
      </c>
      <c r="B12" s="35">
        <v>2016</v>
      </c>
      <c r="C12" s="35">
        <v>288</v>
      </c>
      <c r="D12" s="62">
        <v>7</v>
      </c>
      <c r="E12" s="62">
        <v>1</v>
      </c>
      <c r="F12" s="121">
        <v>1.8288</v>
      </c>
      <c r="G12" s="121">
        <v>14</v>
      </c>
      <c r="H12" s="121">
        <v>14</v>
      </c>
      <c r="I12" s="133">
        <v>2170.3000000000002</v>
      </c>
      <c r="J12" s="67">
        <v>2005.9</v>
      </c>
      <c r="K12" s="102">
        <v>61.05</v>
      </c>
      <c r="L12" s="102">
        <v>58.32</v>
      </c>
      <c r="M12" s="139">
        <f t="shared" si="5"/>
        <v>4.4717444717444668E-2</v>
      </c>
      <c r="N12" s="67">
        <f t="shared" si="4"/>
        <v>1916.2012776412778</v>
      </c>
      <c r="O12" s="67">
        <f t="shared" si="2"/>
        <v>1375.0545928610286</v>
      </c>
      <c r="P12" s="134">
        <f t="shared" si="0"/>
        <v>13750.545928610285</v>
      </c>
      <c r="Q12" s="60">
        <f t="shared" si="3"/>
        <v>259.25503626461489</v>
      </c>
    </row>
    <row r="13" spans="1:17" x14ac:dyDescent="0.3">
      <c r="A13" s="55">
        <f t="shared" si="1"/>
        <v>42657</v>
      </c>
      <c r="B13" s="35">
        <v>2016</v>
      </c>
      <c r="C13" s="35">
        <v>288</v>
      </c>
      <c r="D13" s="62">
        <v>7</v>
      </c>
      <c r="E13" s="62">
        <v>2</v>
      </c>
      <c r="F13" s="121">
        <v>1.8288</v>
      </c>
      <c r="G13" s="121">
        <v>12</v>
      </c>
      <c r="H13" s="121">
        <v>12</v>
      </c>
      <c r="I13" s="133">
        <v>1483.6</v>
      </c>
      <c r="J13" s="67">
        <v>1401.3</v>
      </c>
      <c r="K13" s="102">
        <v>52</v>
      </c>
      <c r="L13" s="102">
        <v>49.53</v>
      </c>
      <c r="M13" s="139">
        <f t="shared" si="5"/>
        <v>4.749999999999998E-2</v>
      </c>
      <c r="N13" s="67">
        <f t="shared" si="4"/>
        <v>1334.7382499999999</v>
      </c>
      <c r="O13" s="67">
        <f t="shared" si="2"/>
        <v>957.8001968503936</v>
      </c>
      <c r="P13" s="134">
        <f t="shared" si="0"/>
        <v>9578.0019685039351</v>
      </c>
      <c r="Q13" s="60">
        <f t="shared" si="3"/>
        <v>180.58521171297252</v>
      </c>
    </row>
    <row r="14" spans="1:17" x14ac:dyDescent="0.3">
      <c r="A14" s="55">
        <f t="shared" si="1"/>
        <v>42657</v>
      </c>
      <c r="B14" s="35">
        <v>2016</v>
      </c>
      <c r="C14" s="35">
        <v>288</v>
      </c>
      <c r="D14" s="62">
        <v>8</v>
      </c>
      <c r="E14" s="62">
        <v>1</v>
      </c>
      <c r="F14" s="121">
        <v>1.8288</v>
      </c>
      <c r="G14" s="121">
        <v>12</v>
      </c>
      <c r="H14" s="121">
        <v>12</v>
      </c>
      <c r="I14" s="133">
        <v>1638</v>
      </c>
      <c r="J14" s="67">
        <v>1535.1</v>
      </c>
      <c r="K14" s="102">
        <v>52.4</v>
      </c>
      <c r="L14" s="102">
        <v>49.905000000000001</v>
      </c>
      <c r="M14" s="139">
        <f t="shared" si="5"/>
        <v>4.7614503816793843E-2</v>
      </c>
      <c r="N14" s="67">
        <f t="shared" si="4"/>
        <v>1462.0069751908397</v>
      </c>
      <c r="O14" s="67">
        <f t="shared" si="2"/>
        <v>1049.1274739705968</v>
      </c>
      <c r="P14" s="134">
        <f t="shared" si="0"/>
        <v>10491.274739705968</v>
      </c>
      <c r="Q14" s="60">
        <f t="shared" si="3"/>
        <v>197.80420553668887</v>
      </c>
    </row>
    <row r="15" spans="1:17" x14ac:dyDescent="0.3">
      <c r="A15" s="55">
        <f t="shared" si="1"/>
        <v>42657</v>
      </c>
      <c r="B15" s="35">
        <v>2016</v>
      </c>
      <c r="C15" s="35">
        <v>288</v>
      </c>
      <c r="D15" s="62">
        <v>8</v>
      </c>
      <c r="E15" s="62">
        <v>2</v>
      </c>
      <c r="F15" s="121">
        <v>1.8288</v>
      </c>
      <c r="G15" s="121">
        <v>11</v>
      </c>
      <c r="H15" s="121">
        <v>11</v>
      </c>
      <c r="I15" s="133">
        <v>1715.9</v>
      </c>
      <c r="J15" s="67">
        <v>1591.4</v>
      </c>
      <c r="K15" s="102">
        <v>59.6</v>
      </c>
      <c r="L15" s="102">
        <v>56.86</v>
      </c>
      <c r="M15" s="139">
        <f t="shared" si="5"/>
        <v>4.5973154362416141E-2</v>
      </c>
      <c r="N15" s="67">
        <f t="shared" si="4"/>
        <v>1518.2383221476512</v>
      </c>
      <c r="O15" s="67">
        <f t="shared" si="2"/>
        <v>1089.4787527208662</v>
      </c>
      <c r="P15" s="134">
        <f t="shared" si="0"/>
        <v>10894.787527208662</v>
      </c>
      <c r="Q15" s="60">
        <f t="shared" si="3"/>
        <v>205.41210146317584</v>
      </c>
    </row>
    <row r="16" spans="1:17" x14ac:dyDescent="0.3">
      <c r="A16" s="55">
        <f t="shared" si="1"/>
        <v>42657</v>
      </c>
      <c r="B16" s="35">
        <v>2016</v>
      </c>
      <c r="C16" s="35">
        <v>288</v>
      </c>
      <c r="D16" s="62">
        <v>9</v>
      </c>
      <c r="E16" s="62">
        <v>1</v>
      </c>
      <c r="F16" s="121">
        <v>1.8288</v>
      </c>
      <c r="G16" s="121">
        <v>12</v>
      </c>
      <c r="H16" s="121">
        <v>12</v>
      </c>
      <c r="I16" s="133">
        <v>2092.1</v>
      </c>
      <c r="J16" s="67">
        <v>1913.8</v>
      </c>
      <c r="K16" s="102">
        <v>61.65</v>
      </c>
      <c r="L16" s="102">
        <v>58.864999999999995</v>
      </c>
      <c r="M16" s="139">
        <f t="shared" si="5"/>
        <v>4.5174371451743772E-2</v>
      </c>
      <c r="N16" s="67">
        <f t="shared" si="4"/>
        <v>1827.3452879156528</v>
      </c>
      <c r="O16" s="67">
        <f t="shared" si="2"/>
        <v>1311.2920653013814</v>
      </c>
      <c r="P16" s="134">
        <f t="shared" si="0"/>
        <v>13112.920653013814</v>
      </c>
      <c r="Q16" s="60">
        <f t="shared" si="3"/>
        <v>247.23314529343179</v>
      </c>
    </row>
    <row r="17" spans="1:17" x14ac:dyDescent="0.3">
      <c r="A17" s="55">
        <f t="shared" si="1"/>
        <v>42657</v>
      </c>
      <c r="B17" s="35">
        <v>2016</v>
      </c>
      <c r="C17" s="35">
        <v>288</v>
      </c>
      <c r="D17" s="62">
        <v>9</v>
      </c>
      <c r="E17" s="62">
        <v>2</v>
      </c>
      <c r="F17" s="121">
        <v>1.8288</v>
      </c>
      <c r="G17" s="121">
        <v>11</v>
      </c>
      <c r="H17" s="121">
        <v>11</v>
      </c>
      <c r="I17" s="133">
        <v>1474.6</v>
      </c>
      <c r="J17" s="67">
        <v>1374.2</v>
      </c>
      <c r="K17" s="102">
        <v>53.55</v>
      </c>
      <c r="L17" s="102">
        <v>51.034999999999997</v>
      </c>
      <c r="M17" s="139">
        <f t="shared" si="5"/>
        <v>4.6965452847805803E-2</v>
      </c>
      <c r="N17" s="67">
        <f t="shared" si="4"/>
        <v>1309.6600746965453</v>
      </c>
      <c r="O17" s="67">
        <f t="shared" si="2"/>
        <v>939.80424802499851</v>
      </c>
      <c r="P17" s="134">
        <f t="shared" si="0"/>
        <v>9398.0424802499856</v>
      </c>
      <c r="Q17" s="60">
        <f t="shared" si="3"/>
        <v>177.19222616202322</v>
      </c>
    </row>
    <row r="18" spans="1:17" x14ac:dyDescent="0.3">
      <c r="A18" s="55">
        <f t="shared" si="1"/>
        <v>42657</v>
      </c>
      <c r="B18" s="35">
        <v>2016</v>
      </c>
      <c r="C18" s="35">
        <v>288</v>
      </c>
      <c r="D18" s="62" t="s">
        <v>73</v>
      </c>
      <c r="E18" s="62">
        <v>1</v>
      </c>
      <c r="F18" s="140">
        <v>3</v>
      </c>
      <c r="G18" s="142">
        <v>22</v>
      </c>
      <c r="H18" s="121">
        <v>22</v>
      </c>
      <c r="I18" s="133">
        <v>3319.4</v>
      </c>
      <c r="J18" s="67">
        <v>3045.1</v>
      </c>
      <c r="K18" s="102">
        <v>60.2</v>
      </c>
      <c r="L18" s="102">
        <v>57.325000000000003</v>
      </c>
      <c r="M18" s="139">
        <f t="shared" si="5"/>
        <v>4.7757475083056479E-2</v>
      </c>
      <c r="N18" s="67">
        <f t="shared" si="4"/>
        <v>2899.6737126245848</v>
      </c>
      <c r="O18" s="67">
        <f t="shared" si="2"/>
        <v>1268.4486931866074</v>
      </c>
      <c r="P18" s="134">
        <f t="shared" si="0"/>
        <v>12684.486931866075</v>
      </c>
      <c r="Q18" s="60">
        <f t="shared" si="3"/>
        <v>239.15538601828663</v>
      </c>
    </row>
    <row r="19" spans="1:17" x14ac:dyDescent="0.3">
      <c r="A19" s="55">
        <f t="shared" si="1"/>
        <v>42657</v>
      </c>
      <c r="B19" s="35">
        <v>2016</v>
      </c>
      <c r="C19" s="35">
        <v>288</v>
      </c>
      <c r="D19" s="62" t="s">
        <v>74</v>
      </c>
      <c r="E19" s="62">
        <v>1</v>
      </c>
      <c r="F19" s="140">
        <v>3</v>
      </c>
      <c r="G19" s="142">
        <v>22</v>
      </c>
      <c r="H19" s="121">
        <v>22</v>
      </c>
      <c r="I19" s="133">
        <v>3271.8</v>
      </c>
      <c r="J19" s="67">
        <v>2986.2</v>
      </c>
      <c r="K19" s="102">
        <v>58.8</v>
      </c>
      <c r="L19" s="102">
        <v>55.72</v>
      </c>
      <c r="M19" s="139">
        <f t="shared" si="5"/>
        <v>5.2380952380952354E-2</v>
      </c>
      <c r="N19" s="67">
        <f t="shared" si="4"/>
        <v>2829.7799999999997</v>
      </c>
      <c r="O19" s="67">
        <f t="shared" si="2"/>
        <v>1237.8740157480313</v>
      </c>
      <c r="P19" s="134">
        <f t="shared" si="0"/>
        <v>12378.740157480312</v>
      </c>
      <c r="Q19" s="60">
        <f t="shared" si="3"/>
        <v>233.39078645309823</v>
      </c>
    </row>
    <row r="20" spans="1:17" x14ac:dyDescent="0.3">
      <c r="A20" s="55">
        <f t="shared" si="1"/>
        <v>42657</v>
      </c>
      <c r="B20" s="35">
        <v>2016</v>
      </c>
      <c r="C20" s="35">
        <v>288</v>
      </c>
      <c r="D20" s="62" t="s">
        <v>75</v>
      </c>
      <c r="E20" s="62">
        <v>1</v>
      </c>
      <c r="F20" s="140">
        <v>3</v>
      </c>
      <c r="G20" s="142">
        <v>22</v>
      </c>
      <c r="H20" s="121">
        <v>22</v>
      </c>
      <c r="I20" s="133">
        <v>3114.6</v>
      </c>
      <c r="J20" s="67">
        <v>2880.9</v>
      </c>
      <c r="K20" s="102">
        <v>56.8</v>
      </c>
      <c r="L20" s="102">
        <v>54.05</v>
      </c>
      <c r="M20" s="139">
        <f t="shared" si="5"/>
        <v>4.8415492957746484E-2</v>
      </c>
      <c r="N20" s="67">
        <f t="shared" si="4"/>
        <v>2741.4198063380281</v>
      </c>
      <c r="O20" s="67">
        <f t="shared" si="2"/>
        <v>1199.2212626150604</v>
      </c>
      <c r="P20" s="134">
        <f t="shared" si="0"/>
        <v>11992.212626150604</v>
      </c>
      <c r="Q20" s="60">
        <f t="shared" si="3"/>
        <v>226.1031333175487</v>
      </c>
    </row>
    <row r="21" spans="1:17" x14ac:dyDescent="0.3">
      <c r="A21" s="55">
        <f t="shared" si="1"/>
        <v>42657</v>
      </c>
      <c r="B21" s="35">
        <v>2016</v>
      </c>
      <c r="C21" s="35">
        <v>288</v>
      </c>
      <c r="D21" s="62" t="s">
        <v>76</v>
      </c>
      <c r="E21" s="62">
        <v>1</v>
      </c>
      <c r="F21" s="140">
        <v>3</v>
      </c>
      <c r="G21" s="142">
        <v>22</v>
      </c>
      <c r="H21" s="121">
        <v>22</v>
      </c>
      <c r="I21" s="133">
        <v>2803.6</v>
      </c>
      <c r="J21" s="67">
        <v>2576</v>
      </c>
      <c r="K21" s="102">
        <v>56.05</v>
      </c>
      <c r="L21" s="102">
        <v>53.105000000000004</v>
      </c>
      <c r="M21" s="139">
        <f t="shared" si="5"/>
        <v>5.2542372881355812E-2</v>
      </c>
      <c r="N21" s="67">
        <f t="shared" si="4"/>
        <v>2440.6508474576276</v>
      </c>
      <c r="O21" s="67">
        <f t="shared" si="2"/>
        <v>1067.651289351543</v>
      </c>
      <c r="P21" s="134">
        <f t="shared" si="0"/>
        <v>10676.51289351543</v>
      </c>
      <c r="Q21" s="60">
        <f t="shared" si="3"/>
        <v>201.29671590920725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03BBC-3609-459D-AB95-CF48A38AEA15}">
  <sheetPr codeName="Sheet3"/>
  <dimension ref="A1:H14"/>
  <sheetViews>
    <sheetView workbookViewId="0">
      <selection activeCell="C9" sqref="C9"/>
    </sheetView>
  </sheetViews>
  <sheetFormatPr defaultRowHeight="14.4" x14ac:dyDescent="0.3"/>
  <cols>
    <col min="1" max="2" width="30.6640625" style="51" customWidth="1"/>
    <col min="3" max="3" width="75.5546875" style="51" customWidth="1"/>
    <col min="4" max="4" width="18.6640625" style="51" customWidth="1"/>
    <col min="5" max="5" width="10.21875" style="51" customWidth="1"/>
    <col min="6" max="6" width="12.44140625" style="51" customWidth="1"/>
    <col min="7" max="7" width="11.5546875" style="51" customWidth="1"/>
    <col min="8" max="8" width="13.33203125" style="51" customWidth="1"/>
    <col min="9" max="16384" width="8.88671875" style="41"/>
  </cols>
  <sheetData>
    <row r="1" spans="1:8" ht="27.6" x14ac:dyDescent="0.3">
      <c r="A1" s="40" t="s">
        <v>26</v>
      </c>
      <c r="B1" s="40" t="s">
        <v>27</v>
      </c>
      <c r="C1" s="40" t="s">
        <v>28</v>
      </c>
      <c r="D1" s="40" t="s">
        <v>29</v>
      </c>
      <c r="E1" s="40" t="s">
        <v>30</v>
      </c>
      <c r="F1" s="40" t="s">
        <v>31</v>
      </c>
      <c r="G1" s="40" t="s">
        <v>32</v>
      </c>
      <c r="H1" s="40" t="s">
        <v>33</v>
      </c>
    </row>
    <row r="2" spans="1:8" x14ac:dyDescent="0.3">
      <c r="A2" s="42" t="s">
        <v>90</v>
      </c>
      <c r="B2" s="43" t="s">
        <v>4</v>
      </c>
      <c r="C2" s="44" t="s">
        <v>34</v>
      </c>
      <c r="D2" s="44" t="s">
        <v>35</v>
      </c>
      <c r="E2" s="42">
        <v>10</v>
      </c>
      <c r="F2" s="42"/>
      <c r="G2" s="42" t="s">
        <v>36</v>
      </c>
      <c r="H2" s="42" t="s">
        <v>37</v>
      </c>
    </row>
    <row r="3" spans="1:8" x14ac:dyDescent="0.3">
      <c r="A3" s="42" t="s">
        <v>90</v>
      </c>
      <c r="B3" s="44" t="s">
        <v>0</v>
      </c>
      <c r="C3" s="44" t="s">
        <v>0</v>
      </c>
      <c r="D3" s="44" t="s">
        <v>38</v>
      </c>
      <c r="E3" s="42">
        <v>4</v>
      </c>
      <c r="F3" s="42"/>
      <c r="G3" s="42" t="s">
        <v>36</v>
      </c>
      <c r="H3" s="42" t="s">
        <v>37</v>
      </c>
    </row>
    <row r="4" spans="1:8" ht="22.8" customHeight="1" x14ac:dyDescent="0.3">
      <c r="A4" s="42" t="s">
        <v>90</v>
      </c>
      <c r="B4" s="44" t="s">
        <v>1</v>
      </c>
      <c r="C4" s="44" t="s">
        <v>39</v>
      </c>
      <c r="D4" s="44" t="s">
        <v>40</v>
      </c>
      <c r="E4" s="42">
        <v>3</v>
      </c>
      <c r="F4" s="42" t="s">
        <v>41</v>
      </c>
      <c r="G4" s="42" t="s">
        <v>36</v>
      </c>
      <c r="H4" s="42" t="s">
        <v>37</v>
      </c>
    </row>
    <row r="5" spans="1:8" ht="39.6" x14ac:dyDescent="0.3">
      <c r="A5" s="42" t="s">
        <v>90</v>
      </c>
      <c r="B5" s="45" t="s">
        <v>101</v>
      </c>
      <c r="C5" s="46" t="s">
        <v>109</v>
      </c>
      <c r="D5" s="44" t="s">
        <v>42</v>
      </c>
      <c r="E5" s="42"/>
      <c r="F5" s="42"/>
      <c r="G5" s="42" t="s">
        <v>36</v>
      </c>
      <c r="H5" s="42" t="s">
        <v>37</v>
      </c>
    </row>
    <row r="6" spans="1:8" ht="27.6" x14ac:dyDescent="0.3">
      <c r="A6" s="42" t="s">
        <v>90</v>
      </c>
      <c r="B6" s="47" t="s">
        <v>102</v>
      </c>
      <c r="C6" s="48" t="s">
        <v>103</v>
      </c>
      <c r="D6" s="44" t="s">
        <v>40</v>
      </c>
      <c r="E6" s="42"/>
      <c r="F6" s="42"/>
      <c r="G6" s="42" t="s">
        <v>36</v>
      </c>
      <c r="H6" s="42" t="s">
        <v>37</v>
      </c>
    </row>
    <row r="7" spans="1:8" x14ac:dyDescent="0.3">
      <c r="A7" s="42" t="s">
        <v>90</v>
      </c>
      <c r="B7" s="49" t="s">
        <v>104</v>
      </c>
      <c r="C7" s="50" t="s">
        <v>105</v>
      </c>
      <c r="D7" s="44" t="s">
        <v>44</v>
      </c>
      <c r="E7" s="42"/>
      <c r="F7" s="42"/>
      <c r="G7" s="42" t="s">
        <v>36</v>
      </c>
      <c r="H7" s="42" t="s">
        <v>46</v>
      </c>
    </row>
    <row r="8" spans="1:8" x14ac:dyDescent="0.3">
      <c r="A8" s="42" t="s">
        <v>90</v>
      </c>
      <c r="B8" s="49" t="s">
        <v>106</v>
      </c>
      <c r="C8" s="50" t="s">
        <v>107</v>
      </c>
      <c r="D8" s="44" t="s">
        <v>44</v>
      </c>
      <c r="E8" s="42"/>
      <c r="F8" s="42"/>
      <c r="G8" s="42" t="s">
        <v>36</v>
      </c>
      <c r="H8" s="42" t="s">
        <v>46</v>
      </c>
    </row>
    <row r="9" spans="1:8" s="51" customFormat="1" ht="82.8" x14ac:dyDescent="0.3">
      <c r="A9" s="42" t="s">
        <v>90</v>
      </c>
      <c r="B9" s="45" t="s">
        <v>108</v>
      </c>
      <c r="C9" s="38" t="s">
        <v>209</v>
      </c>
      <c r="D9" s="44" t="s">
        <v>42</v>
      </c>
      <c r="E9" s="42"/>
      <c r="F9" s="42"/>
      <c r="G9" s="42" t="s">
        <v>36</v>
      </c>
      <c r="H9" s="42" t="s">
        <v>46</v>
      </c>
    </row>
    <row r="10" spans="1:8" ht="15.6" x14ac:dyDescent="0.3">
      <c r="A10" s="52"/>
      <c r="B10" s="53"/>
      <c r="C10" s="54"/>
      <c r="D10" s="54"/>
      <c r="E10" s="52"/>
      <c r="F10" s="52"/>
      <c r="G10" s="52"/>
      <c r="H10" s="52"/>
    </row>
    <row r="11" spans="1:8" ht="15.6" x14ac:dyDescent="0.3">
      <c r="A11" s="52"/>
      <c r="B11" s="53"/>
      <c r="C11" s="54"/>
      <c r="D11" s="54"/>
      <c r="E11" s="52"/>
      <c r="F11" s="52"/>
      <c r="G11" s="52"/>
      <c r="H11" s="52"/>
    </row>
    <row r="12" spans="1:8" ht="15.6" x14ac:dyDescent="0.3">
      <c r="A12" s="52"/>
      <c r="B12" s="53"/>
      <c r="C12" s="54"/>
      <c r="D12" s="54"/>
      <c r="E12" s="52"/>
      <c r="F12" s="52"/>
      <c r="G12" s="52"/>
      <c r="H12" s="52"/>
    </row>
    <row r="13" spans="1:8" ht="15.6" x14ac:dyDescent="0.3">
      <c r="A13" s="52"/>
      <c r="B13" s="53"/>
      <c r="C13" s="54"/>
      <c r="D13" s="54"/>
      <c r="E13" s="52"/>
      <c r="F13" s="52"/>
      <c r="G13" s="52"/>
      <c r="H13" s="52"/>
    </row>
    <row r="14" spans="1:8" ht="15.6" x14ac:dyDescent="0.3">
      <c r="A14" s="52"/>
      <c r="B14" s="53"/>
      <c r="C14" s="54"/>
      <c r="D14" s="54"/>
      <c r="E14" s="52"/>
      <c r="F14" s="52"/>
      <c r="G14" s="52"/>
      <c r="H14" s="5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DB8E1-A04E-418C-91D3-705CA2756F10}">
  <sheetPr codeName="Sheet1"/>
  <dimension ref="A1:P201"/>
  <sheetViews>
    <sheetView workbookViewId="0"/>
  </sheetViews>
  <sheetFormatPr defaultRowHeight="14.4" x14ac:dyDescent="0.3"/>
  <cols>
    <col min="1" max="3" width="9.5546875" style="35" customWidth="1"/>
    <col min="4" max="5" width="9.5546875" style="62" customWidth="1"/>
    <col min="6" max="7" width="9.5546875" style="61" customWidth="1"/>
    <col min="8" max="9" width="9.5546875" style="62" customWidth="1"/>
    <col min="10" max="17" width="9.5546875" style="35" customWidth="1"/>
    <col min="18" max="18" width="8.88671875" style="35"/>
    <col min="19" max="19" width="3" style="35" bestFit="1" customWidth="1"/>
    <col min="20" max="16384" width="8.88671875" style="35"/>
  </cols>
  <sheetData>
    <row r="1" spans="1:16" ht="43.2" x14ac:dyDescent="0.3">
      <c r="A1" s="62" t="s">
        <v>4</v>
      </c>
      <c r="B1" s="62" t="s">
        <v>0</v>
      </c>
      <c r="C1" s="62" t="s">
        <v>1</v>
      </c>
      <c r="D1" s="63" t="s">
        <v>101</v>
      </c>
      <c r="E1" s="64" t="s">
        <v>79</v>
      </c>
      <c r="F1" s="65" t="s">
        <v>104</v>
      </c>
      <c r="G1" s="65" t="s">
        <v>106</v>
      </c>
      <c r="H1" s="66" t="s">
        <v>77</v>
      </c>
      <c r="I1" s="66"/>
      <c r="J1" s="66"/>
      <c r="K1" s="66"/>
      <c r="L1" s="66"/>
      <c r="M1" s="62"/>
      <c r="N1" s="66"/>
      <c r="O1" s="66"/>
      <c r="P1" s="66"/>
    </row>
    <row r="2" spans="1:16" x14ac:dyDescent="0.3">
      <c r="A2" s="55">
        <f t="shared" ref="A2:A21" si="0">DATE(B2,1,C2)</f>
        <v>41444</v>
      </c>
      <c r="B2" s="35">
        <v>2013</v>
      </c>
      <c r="C2" s="35">
        <v>170</v>
      </c>
      <c r="D2" s="1" t="s">
        <v>52</v>
      </c>
      <c r="E2" s="19">
        <v>1</v>
      </c>
      <c r="F2" s="56">
        <v>35.56</v>
      </c>
      <c r="G2" s="57">
        <v>48.26</v>
      </c>
      <c r="H2" s="58" t="s">
        <v>49</v>
      </c>
      <c r="I2" s="35"/>
      <c r="J2" s="67"/>
      <c r="K2" s="67"/>
    </row>
    <row r="3" spans="1:16" x14ac:dyDescent="0.3">
      <c r="A3" s="55">
        <f t="shared" si="0"/>
        <v>41444</v>
      </c>
      <c r="B3" s="35">
        <v>2013</v>
      </c>
      <c r="C3" s="35">
        <v>170</v>
      </c>
      <c r="D3" s="1" t="s">
        <v>52</v>
      </c>
      <c r="E3" s="19">
        <v>2</v>
      </c>
      <c r="F3" s="56">
        <v>35.56</v>
      </c>
      <c r="G3" s="57">
        <v>38.1</v>
      </c>
      <c r="H3" s="58" t="s">
        <v>49</v>
      </c>
      <c r="I3" s="35"/>
      <c r="J3" s="67"/>
      <c r="K3" s="67"/>
    </row>
    <row r="4" spans="1:16" x14ac:dyDescent="0.3">
      <c r="A4" s="55">
        <f t="shared" si="0"/>
        <v>41444</v>
      </c>
      <c r="B4" s="35">
        <v>2013</v>
      </c>
      <c r="C4" s="35">
        <v>170</v>
      </c>
      <c r="D4" s="1" t="s">
        <v>52</v>
      </c>
      <c r="E4" s="19">
        <v>3</v>
      </c>
      <c r="F4" s="56">
        <v>33.020000000000003</v>
      </c>
      <c r="G4" s="57">
        <v>33.020000000000003</v>
      </c>
      <c r="H4" s="58" t="s">
        <v>50</v>
      </c>
      <c r="I4" s="35"/>
      <c r="J4" s="67"/>
      <c r="K4" s="67"/>
    </row>
    <row r="5" spans="1:16" x14ac:dyDescent="0.3">
      <c r="A5" s="55">
        <f t="shared" si="0"/>
        <v>41444</v>
      </c>
      <c r="B5" s="35">
        <v>2013</v>
      </c>
      <c r="C5" s="35">
        <v>170</v>
      </c>
      <c r="D5" s="1" t="s">
        <v>52</v>
      </c>
      <c r="E5" s="19">
        <v>4</v>
      </c>
      <c r="F5" s="56">
        <v>36.83</v>
      </c>
      <c r="G5" s="57">
        <v>43.18</v>
      </c>
      <c r="H5" s="58" t="s">
        <v>51</v>
      </c>
      <c r="I5" s="35"/>
      <c r="J5" s="67"/>
      <c r="K5" s="67"/>
    </row>
    <row r="6" spans="1:16" x14ac:dyDescent="0.3">
      <c r="A6" s="55">
        <f t="shared" si="0"/>
        <v>41444</v>
      </c>
      <c r="B6" s="35">
        <v>2013</v>
      </c>
      <c r="C6" s="35">
        <v>170</v>
      </c>
      <c r="D6" s="1" t="s">
        <v>52</v>
      </c>
      <c r="E6" s="19">
        <v>5</v>
      </c>
      <c r="F6" s="56">
        <v>35.56</v>
      </c>
      <c r="G6" s="57">
        <v>38.1</v>
      </c>
      <c r="H6" s="58" t="s">
        <v>49</v>
      </c>
      <c r="I6" s="35"/>
      <c r="J6" s="67"/>
      <c r="K6" s="67"/>
    </row>
    <row r="7" spans="1:16" x14ac:dyDescent="0.3">
      <c r="A7" s="55">
        <f t="shared" si="0"/>
        <v>41444</v>
      </c>
      <c r="B7" s="35">
        <v>2013</v>
      </c>
      <c r="C7" s="35">
        <v>170</v>
      </c>
      <c r="D7" s="1" t="s">
        <v>53</v>
      </c>
      <c r="E7" s="19">
        <v>1</v>
      </c>
      <c r="F7" s="56">
        <v>38.1</v>
      </c>
      <c r="G7" s="57">
        <v>20.32</v>
      </c>
      <c r="H7" s="58" t="s">
        <v>49</v>
      </c>
      <c r="I7" s="35"/>
      <c r="J7" s="67"/>
      <c r="K7" s="67"/>
    </row>
    <row r="8" spans="1:16" x14ac:dyDescent="0.3">
      <c r="A8" s="55">
        <f t="shared" si="0"/>
        <v>41444</v>
      </c>
      <c r="B8" s="35">
        <v>2013</v>
      </c>
      <c r="C8" s="35">
        <v>170</v>
      </c>
      <c r="D8" s="1" t="s">
        <v>53</v>
      </c>
      <c r="E8" s="19">
        <v>2</v>
      </c>
      <c r="F8" s="56">
        <v>35.56</v>
      </c>
      <c r="G8" s="57">
        <v>33.020000000000003</v>
      </c>
      <c r="H8" s="58" t="s">
        <v>49</v>
      </c>
      <c r="I8" s="35"/>
      <c r="J8" s="67"/>
      <c r="K8" s="67"/>
    </row>
    <row r="9" spans="1:16" x14ac:dyDescent="0.3">
      <c r="A9" s="55">
        <f t="shared" si="0"/>
        <v>41444</v>
      </c>
      <c r="B9" s="35">
        <v>2013</v>
      </c>
      <c r="C9" s="35">
        <v>170</v>
      </c>
      <c r="D9" s="1" t="s">
        <v>53</v>
      </c>
      <c r="E9" s="19">
        <v>3</v>
      </c>
      <c r="F9" s="56">
        <v>36.83</v>
      </c>
      <c r="G9" s="57">
        <v>27.94</v>
      </c>
      <c r="H9" s="58" t="s">
        <v>49</v>
      </c>
      <c r="I9" s="35"/>
      <c r="J9" s="67"/>
      <c r="K9" s="67"/>
    </row>
    <row r="10" spans="1:16" x14ac:dyDescent="0.3">
      <c r="A10" s="55">
        <f t="shared" si="0"/>
        <v>41444</v>
      </c>
      <c r="B10" s="35">
        <v>2013</v>
      </c>
      <c r="C10" s="35">
        <v>170</v>
      </c>
      <c r="D10" s="1" t="s">
        <v>53</v>
      </c>
      <c r="E10" s="19">
        <v>4</v>
      </c>
      <c r="F10" s="56">
        <v>38.1</v>
      </c>
      <c r="G10" s="57">
        <v>33.020000000000003</v>
      </c>
      <c r="H10" s="58" t="s">
        <v>49</v>
      </c>
      <c r="I10" s="35"/>
      <c r="J10" s="67"/>
      <c r="K10" s="67"/>
    </row>
    <row r="11" spans="1:16" x14ac:dyDescent="0.3">
      <c r="A11" s="55">
        <f t="shared" si="0"/>
        <v>41444</v>
      </c>
      <c r="B11" s="35">
        <v>2013</v>
      </c>
      <c r="C11" s="35">
        <v>170</v>
      </c>
      <c r="D11" s="1" t="s">
        <v>53</v>
      </c>
      <c r="E11" s="19">
        <v>5</v>
      </c>
      <c r="F11" s="56">
        <v>27.94</v>
      </c>
      <c r="G11" s="57">
        <v>22.86</v>
      </c>
      <c r="H11" s="58" t="s">
        <v>50</v>
      </c>
      <c r="I11" s="35"/>
      <c r="J11" s="67"/>
      <c r="K11" s="67"/>
    </row>
    <row r="12" spans="1:16" x14ac:dyDescent="0.3">
      <c r="A12" s="55">
        <f t="shared" si="0"/>
        <v>41444</v>
      </c>
      <c r="B12" s="35">
        <v>2013</v>
      </c>
      <c r="C12" s="35">
        <v>170</v>
      </c>
      <c r="D12" s="1" t="s">
        <v>54</v>
      </c>
      <c r="E12" s="19">
        <v>1</v>
      </c>
      <c r="F12" s="56">
        <v>38.1</v>
      </c>
      <c r="G12" s="57">
        <v>30.48</v>
      </c>
      <c r="H12" s="58" t="s">
        <v>49</v>
      </c>
      <c r="I12" s="35"/>
      <c r="J12" s="67"/>
      <c r="K12" s="67"/>
    </row>
    <row r="13" spans="1:16" x14ac:dyDescent="0.3">
      <c r="A13" s="55">
        <f t="shared" si="0"/>
        <v>41444</v>
      </c>
      <c r="B13" s="35">
        <v>2013</v>
      </c>
      <c r="C13" s="35">
        <v>170</v>
      </c>
      <c r="D13" s="1" t="s">
        <v>54</v>
      </c>
      <c r="E13" s="19">
        <v>2</v>
      </c>
      <c r="F13" s="56">
        <v>41.910000000000004</v>
      </c>
      <c r="G13" s="57">
        <v>27.94</v>
      </c>
      <c r="H13" s="58" t="s">
        <v>49</v>
      </c>
      <c r="I13" s="35"/>
      <c r="J13" s="67"/>
      <c r="K13" s="67"/>
    </row>
    <row r="14" spans="1:16" x14ac:dyDescent="0.3">
      <c r="A14" s="55">
        <f t="shared" si="0"/>
        <v>41444</v>
      </c>
      <c r="B14" s="35">
        <v>2013</v>
      </c>
      <c r="C14" s="35">
        <v>170</v>
      </c>
      <c r="D14" s="1" t="s">
        <v>54</v>
      </c>
      <c r="E14" s="19">
        <v>3</v>
      </c>
      <c r="F14" s="56">
        <v>45.72</v>
      </c>
      <c r="G14" s="57">
        <v>34.29</v>
      </c>
      <c r="H14" s="58" t="s">
        <v>51</v>
      </c>
      <c r="I14" s="35"/>
      <c r="J14" s="67"/>
      <c r="K14" s="67"/>
    </row>
    <row r="15" spans="1:16" x14ac:dyDescent="0.3">
      <c r="A15" s="55">
        <f t="shared" si="0"/>
        <v>41444</v>
      </c>
      <c r="B15" s="35">
        <v>2013</v>
      </c>
      <c r="C15" s="35">
        <v>170</v>
      </c>
      <c r="D15" s="1" t="s">
        <v>54</v>
      </c>
      <c r="E15" s="19">
        <v>4</v>
      </c>
      <c r="F15" s="56">
        <v>40.64</v>
      </c>
      <c r="G15" s="57">
        <v>33.020000000000003</v>
      </c>
      <c r="H15" s="58" t="s">
        <v>51</v>
      </c>
      <c r="I15" s="35"/>
      <c r="J15" s="67"/>
      <c r="K15" s="67"/>
    </row>
    <row r="16" spans="1:16" x14ac:dyDescent="0.3">
      <c r="A16" s="55">
        <f t="shared" si="0"/>
        <v>41444</v>
      </c>
      <c r="B16" s="35">
        <v>2013</v>
      </c>
      <c r="C16" s="35">
        <v>170</v>
      </c>
      <c r="D16" s="1" t="s">
        <v>54</v>
      </c>
      <c r="E16" s="19">
        <v>5</v>
      </c>
      <c r="F16" s="56">
        <v>33.020000000000003</v>
      </c>
      <c r="G16" s="57">
        <v>20.32</v>
      </c>
      <c r="H16" s="58" t="s">
        <v>49</v>
      </c>
      <c r="I16" s="35"/>
      <c r="J16" s="67"/>
      <c r="K16" s="67"/>
    </row>
    <row r="17" spans="1:11" x14ac:dyDescent="0.3">
      <c r="A17" s="55">
        <f t="shared" si="0"/>
        <v>41444</v>
      </c>
      <c r="B17" s="35">
        <v>2013</v>
      </c>
      <c r="C17" s="35">
        <v>170</v>
      </c>
      <c r="D17" s="1" t="s">
        <v>55</v>
      </c>
      <c r="E17" s="19">
        <v>1</v>
      </c>
      <c r="F17" s="56">
        <v>40.64</v>
      </c>
      <c r="G17" s="57">
        <v>40.64</v>
      </c>
      <c r="H17" s="58" t="s">
        <v>51</v>
      </c>
      <c r="I17" s="35"/>
      <c r="J17" s="67"/>
      <c r="K17" s="67"/>
    </row>
    <row r="18" spans="1:11" x14ac:dyDescent="0.3">
      <c r="A18" s="55">
        <f t="shared" si="0"/>
        <v>41444</v>
      </c>
      <c r="B18" s="35">
        <v>2013</v>
      </c>
      <c r="C18" s="35">
        <v>170</v>
      </c>
      <c r="D18" s="1" t="s">
        <v>55</v>
      </c>
      <c r="E18" s="19">
        <v>2</v>
      </c>
      <c r="F18" s="56">
        <v>41.910000000000004</v>
      </c>
      <c r="G18" s="57">
        <v>43.18</v>
      </c>
      <c r="H18" s="58" t="s">
        <v>51</v>
      </c>
      <c r="I18" s="35"/>
      <c r="J18" s="67"/>
      <c r="K18" s="67"/>
    </row>
    <row r="19" spans="1:11" x14ac:dyDescent="0.3">
      <c r="A19" s="55">
        <f t="shared" si="0"/>
        <v>41444</v>
      </c>
      <c r="B19" s="35">
        <v>2013</v>
      </c>
      <c r="C19" s="35">
        <v>170</v>
      </c>
      <c r="D19" s="1" t="s">
        <v>55</v>
      </c>
      <c r="E19" s="19">
        <v>3</v>
      </c>
      <c r="F19" s="56">
        <v>43.18</v>
      </c>
      <c r="G19" s="57">
        <v>40.64</v>
      </c>
      <c r="H19" s="58" t="s">
        <v>51</v>
      </c>
      <c r="I19" s="35"/>
      <c r="J19" s="67"/>
      <c r="K19" s="67"/>
    </row>
    <row r="20" spans="1:11" x14ac:dyDescent="0.3">
      <c r="A20" s="55">
        <f t="shared" si="0"/>
        <v>41444</v>
      </c>
      <c r="B20" s="35">
        <v>2013</v>
      </c>
      <c r="C20" s="35">
        <v>170</v>
      </c>
      <c r="D20" s="1" t="s">
        <v>55</v>
      </c>
      <c r="E20" s="19">
        <v>4</v>
      </c>
      <c r="F20" s="56">
        <v>40.64</v>
      </c>
      <c r="G20" s="57">
        <v>41.910000000000004</v>
      </c>
      <c r="H20" s="58" t="s">
        <v>51</v>
      </c>
      <c r="I20" s="35"/>
      <c r="J20" s="67"/>
      <c r="K20" s="67"/>
    </row>
    <row r="21" spans="1:11" x14ac:dyDescent="0.3">
      <c r="A21" s="55">
        <f t="shared" si="0"/>
        <v>41444</v>
      </c>
      <c r="B21" s="35">
        <v>2013</v>
      </c>
      <c r="C21" s="35">
        <v>170</v>
      </c>
      <c r="D21" s="1" t="s">
        <v>55</v>
      </c>
      <c r="E21" s="19">
        <v>5</v>
      </c>
      <c r="F21" s="56">
        <v>39.369999999999997</v>
      </c>
      <c r="G21" s="57">
        <v>33.020000000000003</v>
      </c>
      <c r="H21" s="58" t="s">
        <v>49</v>
      </c>
      <c r="I21" s="35"/>
      <c r="J21" s="67"/>
      <c r="K21" s="67"/>
    </row>
    <row r="22" spans="1:11" x14ac:dyDescent="0.3">
      <c r="A22" s="55">
        <f t="shared" ref="A22:A41" si="1">DATE(B22,1,C22)</f>
        <v>41444</v>
      </c>
      <c r="B22" s="35">
        <v>2013</v>
      </c>
      <c r="C22" s="35">
        <v>170</v>
      </c>
      <c r="D22" s="1" t="s">
        <v>73</v>
      </c>
      <c r="E22" s="59">
        <v>1</v>
      </c>
      <c r="F22" s="57">
        <v>40.64</v>
      </c>
      <c r="G22" s="57">
        <v>38.1</v>
      </c>
      <c r="H22" s="58" t="s">
        <v>51</v>
      </c>
      <c r="I22" s="35"/>
      <c r="J22" s="67"/>
      <c r="K22" s="67"/>
    </row>
    <row r="23" spans="1:11" x14ac:dyDescent="0.3">
      <c r="A23" s="55">
        <f t="shared" si="1"/>
        <v>41444</v>
      </c>
      <c r="B23" s="35">
        <v>2013</v>
      </c>
      <c r="C23" s="35">
        <v>170</v>
      </c>
      <c r="D23" s="1" t="s">
        <v>73</v>
      </c>
      <c r="E23" s="59">
        <v>2</v>
      </c>
      <c r="F23" s="57">
        <v>41.910000000000004</v>
      </c>
      <c r="G23" s="57">
        <v>39.369999999999997</v>
      </c>
      <c r="H23" s="58" t="s">
        <v>51</v>
      </c>
      <c r="I23" s="35"/>
      <c r="J23" s="67"/>
      <c r="K23" s="67"/>
    </row>
    <row r="24" spans="1:11" x14ac:dyDescent="0.3">
      <c r="A24" s="55">
        <f t="shared" si="1"/>
        <v>41444</v>
      </c>
      <c r="B24" s="35">
        <v>2013</v>
      </c>
      <c r="C24" s="35">
        <v>170</v>
      </c>
      <c r="D24" s="1" t="s">
        <v>73</v>
      </c>
      <c r="E24" s="59">
        <v>3</v>
      </c>
      <c r="F24" s="57">
        <v>38.1</v>
      </c>
      <c r="G24" s="57">
        <v>30.48</v>
      </c>
      <c r="H24" s="58" t="s">
        <v>49</v>
      </c>
      <c r="I24" s="35"/>
      <c r="J24" s="67"/>
      <c r="K24" s="67"/>
    </row>
    <row r="25" spans="1:11" x14ac:dyDescent="0.3">
      <c r="A25" s="55">
        <f t="shared" si="1"/>
        <v>41444</v>
      </c>
      <c r="B25" s="35">
        <v>2013</v>
      </c>
      <c r="C25" s="35">
        <v>170</v>
      </c>
      <c r="D25" s="1" t="s">
        <v>73</v>
      </c>
      <c r="E25" s="59">
        <v>4</v>
      </c>
      <c r="F25" s="57">
        <v>43.18</v>
      </c>
      <c r="G25" s="57">
        <v>40.64</v>
      </c>
      <c r="H25" s="58" t="s">
        <v>51</v>
      </c>
      <c r="I25" s="35"/>
      <c r="J25" s="67"/>
      <c r="K25" s="67"/>
    </row>
    <row r="26" spans="1:11" x14ac:dyDescent="0.3">
      <c r="A26" s="55">
        <f t="shared" si="1"/>
        <v>41444</v>
      </c>
      <c r="B26" s="35">
        <v>2013</v>
      </c>
      <c r="C26" s="35">
        <v>170</v>
      </c>
      <c r="D26" s="1" t="s">
        <v>73</v>
      </c>
      <c r="E26" s="59">
        <v>5</v>
      </c>
      <c r="F26" s="57">
        <v>41.910000000000004</v>
      </c>
      <c r="G26" s="57">
        <v>33.020000000000003</v>
      </c>
      <c r="H26" s="58" t="s">
        <v>51</v>
      </c>
      <c r="I26" s="35"/>
      <c r="J26" s="67"/>
      <c r="K26" s="67"/>
    </row>
    <row r="27" spans="1:11" x14ac:dyDescent="0.3">
      <c r="A27" s="55">
        <f t="shared" si="1"/>
        <v>41444</v>
      </c>
      <c r="B27" s="35">
        <v>2013</v>
      </c>
      <c r="C27" s="35">
        <v>170</v>
      </c>
      <c r="D27" s="1" t="s">
        <v>74</v>
      </c>
      <c r="E27" s="59">
        <v>1</v>
      </c>
      <c r="F27" s="57">
        <v>38.1</v>
      </c>
      <c r="G27" s="57">
        <v>40.64</v>
      </c>
      <c r="H27" s="58" t="s">
        <v>49</v>
      </c>
      <c r="I27" s="35"/>
      <c r="J27" s="67"/>
      <c r="K27" s="67"/>
    </row>
    <row r="28" spans="1:11" x14ac:dyDescent="0.3">
      <c r="A28" s="55">
        <f t="shared" si="1"/>
        <v>41444</v>
      </c>
      <c r="B28" s="35">
        <v>2013</v>
      </c>
      <c r="C28" s="35">
        <v>170</v>
      </c>
      <c r="D28" s="1" t="s">
        <v>74</v>
      </c>
      <c r="E28" s="59">
        <v>2</v>
      </c>
      <c r="F28" s="57">
        <v>38.1</v>
      </c>
      <c r="G28" s="57">
        <v>40.64</v>
      </c>
      <c r="H28" s="58" t="s">
        <v>49</v>
      </c>
      <c r="I28" s="35"/>
      <c r="J28" s="67"/>
      <c r="K28" s="67"/>
    </row>
    <row r="29" spans="1:11" x14ac:dyDescent="0.3">
      <c r="A29" s="55">
        <f t="shared" si="1"/>
        <v>41444</v>
      </c>
      <c r="B29" s="35">
        <v>2013</v>
      </c>
      <c r="C29" s="35">
        <v>170</v>
      </c>
      <c r="D29" s="1" t="s">
        <v>74</v>
      </c>
      <c r="E29" s="59">
        <v>3</v>
      </c>
      <c r="F29" s="57">
        <v>35.56</v>
      </c>
      <c r="G29" s="57">
        <v>38.1</v>
      </c>
      <c r="H29" s="58" t="s">
        <v>49</v>
      </c>
      <c r="I29" s="35"/>
      <c r="J29" s="67"/>
      <c r="K29" s="67"/>
    </row>
    <row r="30" spans="1:11" x14ac:dyDescent="0.3">
      <c r="A30" s="55">
        <f t="shared" si="1"/>
        <v>41444</v>
      </c>
      <c r="B30" s="35">
        <v>2013</v>
      </c>
      <c r="C30" s="35">
        <v>170</v>
      </c>
      <c r="D30" s="1" t="s">
        <v>74</v>
      </c>
      <c r="E30" s="59">
        <v>4</v>
      </c>
      <c r="F30" s="57">
        <v>36.83</v>
      </c>
      <c r="G30" s="57">
        <v>38.1</v>
      </c>
      <c r="H30" s="58" t="s">
        <v>49</v>
      </c>
      <c r="I30" s="35"/>
      <c r="J30" s="67"/>
      <c r="K30" s="67"/>
    </row>
    <row r="31" spans="1:11" x14ac:dyDescent="0.3">
      <c r="A31" s="55">
        <f t="shared" si="1"/>
        <v>41444</v>
      </c>
      <c r="B31" s="35">
        <v>2013</v>
      </c>
      <c r="C31" s="35">
        <v>170</v>
      </c>
      <c r="D31" s="1" t="s">
        <v>74</v>
      </c>
      <c r="E31" s="59">
        <v>5</v>
      </c>
      <c r="F31" s="57">
        <v>43.18</v>
      </c>
      <c r="G31" s="57">
        <v>48.26</v>
      </c>
      <c r="H31" s="58" t="s">
        <v>51</v>
      </c>
      <c r="I31" s="35"/>
      <c r="J31" s="67"/>
      <c r="K31" s="67"/>
    </row>
    <row r="32" spans="1:11" x14ac:dyDescent="0.3">
      <c r="A32" s="55">
        <f t="shared" si="1"/>
        <v>41444</v>
      </c>
      <c r="B32" s="35">
        <v>2013</v>
      </c>
      <c r="C32" s="35">
        <v>170</v>
      </c>
      <c r="D32" s="1" t="s">
        <v>75</v>
      </c>
      <c r="E32" s="59">
        <v>1</v>
      </c>
      <c r="F32" s="57">
        <v>39.369999999999997</v>
      </c>
      <c r="G32" s="57">
        <v>40.64</v>
      </c>
      <c r="H32" s="58" t="s">
        <v>51</v>
      </c>
      <c r="I32" s="35"/>
      <c r="J32" s="67"/>
      <c r="K32" s="67"/>
    </row>
    <row r="33" spans="1:11" x14ac:dyDescent="0.3">
      <c r="A33" s="55">
        <f t="shared" si="1"/>
        <v>41444</v>
      </c>
      <c r="B33" s="35">
        <v>2013</v>
      </c>
      <c r="C33" s="35">
        <v>170</v>
      </c>
      <c r="D33" s="1" t="s">
        <v>75</v>
      </c>
      <c r="E33" s="59">
        <v>2</v>
      </c>
      <c r="F33" s="57">
        <v>38.1</v>
      </c>
      <c r="G33" s="57">
        <v>35.56</v>
      </c>
      <c r="H33" s="58" t="s">
        <v>49</v>
      </c>
      <c r="I33" s="35"/>
      <c r="J33" s="67"/>
      <c r="K33" s="67"/>
    </row>
    <row r="34" spans="1:11" x14ac:dyDescent="0.3">
      <c r="A34" s="55">
        <f t="shared" si="1"/>
        <v>41444</v>
      </c>
      <c r="B34" s="35">
        <v>2013</v>
      </c>
      <c r="C34" s="35">
        <v>170</v>
      </c>
      <c r="D34" s="1" t="s">
        <v>75</v>
      </c>
      <c r="E34" s="60">
        <v>3</v>
      </c>
      <c r="F34" s="61">
        <v>40.64</v>
      </c>
      <c r="G34" s="61">
        <v>41.910000000000004</v>
      </c>
      <c r="H34" s="62" t="s">
        <v>49</v>
      </c>
      <c r="I34" s="35"/>
      <c r="J34" s="67"/>
      <c r="K34" s="67"/>
    </row>
    <row r="35" spans="1:11" x14ac:dyDescent="0.3">
      <c r="A35" s="55">
        <f t="shared" si="1"/>
        <v>41444</v>
      </c>
      <c r="B35" s="35">
        <v>2013</v>
      </c>
      <c r="C35" s="35">
        <v>170</v>
      </c>
      <c r="D35" s="1" t="s">
        <v>75</v>
      </c>
      <c r="E35" s="60">
        <v>4</v>
      </c>
      <c r="F35" s="61">
        <v>41.910000000000004</v>
      </c>
      <c r="G35" s="61">
        <v>38.1</v>
      </c>
      <c r="H35" s="62" t="s">
        <v>49</v>
      </c>
      <c r="I35" s="35"/>
      <c r="J35" s="67"/>
      <c r="K35" s="67"/>
    </row>
    <row r="36" spans="1:11" x14ac:dyDescent="0.3">
      <c r="A36" s="55">
        <f t="shared" si="1"/>
        <v>41444</v>
      </c>
      <c r="B36" s="35">
        <v>2013</v>
      </c>
      <c r="C36" s="35">
        <v>170</v>
      </c>
      <c r="D36" s="1" t="s">
        <v>75</v>
      </c>
      <c r="E36" s="60">
        <v>5</v>
      </c>
      <c r="F36" s="61">
        <v>40.64</v>
      </c>
      <c r="G36" s="61">
        <v>35.56</v>
      </c>
      <c r="H36" s="62" t="s">
        <v>49</v>
      </c>
      <c r="I36" s="35"/>
      <c r="J36" s="67"/>
      <c r="K36" s="67"/>
    </row>
    <row r="37" spans="1:11" x14ac:dyDescent="0.3">
      <c r="A37" s="55">
        <f t="shared" si="1"/>
        <v>41444</v>
      </c>
      <c r="B37" s="35">
        <v>2013</v>
      </c>
      <c r="C37" s="35">
        <v>170</v>
      </c>
      <c r="D37" s="1" t="s">
        <v>76</v>
      </c>
      <c r="E37" s="60">
        <v>1</v>
      </c>
      <c r="F37" s="61">
        <v>35.56</v>
      </c>
      <c r="G37" s="61">
        <v>43.18</v>
      </c>
      <c r="H37" s="62" t="s">
        <v>49</v>
      </c>
      <c r="I37" s="35"/>
      <c r="J37" s="67"/>
      <c r="K37" s="67"/>
    </row>
    <row r="38" spans="1:11" x14ac:dyDescent="0.3">
      <c r="A38" s="55">
        <f t="shared" si="1"/>
        <v>41444</v>
      </c>
      <c r="B38" s="35">
        <v>2013</v>
      </c>
      <c r="C38" s="35">
        <v>170</v>
      </c>
      <c r="D38" s="1" t="s">
        <v>76</v>
      </c>
      <c r="E38" s="60">
        <v>2</v>
      </c>
      <c r="F38" s="61">
        <v>43.18</v>
      </c>
      <c r="G38" s="61">
        <v>43.18</v>
      </c>
      <c r="H38" s="62" t="s">
        <v>51</v>
      </c>
      <c r="I38" s="35"/>
      <c r="J38" s="67"/>
      <c r="K38" s="67"/>
    </row>
    <row r="39" spans="1:11" x14ac:dyDescent="0.3">
      <c r="A39" s="55">
        <f t="shared" si="1"/>
        <v>41444</v>
      </c>
      <c r="B39" s="35">
        <v>2013</v>
      </c>
      <c r="C39" s="35">
        <v>170</v>
      </c>
      <c r="D39" s="1" t="s">
        <v>76</v>
      </c>
      <c r="E39" s="60">
        <v>3</v>
      </c>
      <c r="F39" s="61">
        <v>44.45</v>
      </c>
      <c r="G39" s="61">
        <v>44.45</v>
      </c>
      <c r="H39" s="62" t="s">
        <v>51</v>
      </c>
      <c r="I39" s="35"/>
      <c r="J39" s="67"/>
      <c r="K39" s="67"/>
    </row>
    <row r="40" spans="1:11" x14ac:dyDescent="0.3">
      <c r="A40" s="55">
        <f t="shared" si="1"/>
        <v>41444</v>
      </c>
      <c r="B40" s="35">
        <v>2013</v>
      </c>
      <c r="C40" s="35">
        <v>170</v>
      </c>
      <c r="D40" s="1" t="s">
        <v>76</v>
      </c>
      <c r="E40" s="60">
        <v>4</v>
      </c>
      <c r="F40" s="61">
        <v>38.1</v>
      </c>
      <c r="G40" s="61">
        <v>30.48</v>
      </c>
      <c r="H40" s="62" t="s">
        <v>49</v>
      </c>
      <c r="I40" s="35"/>
      <c r="J40" s="67"/>
      <c r="K40" s="67"/>
    </row>
    <row r="41" spans="1:11" x14ac:dyDescent="0.3">
      <c r="A41" s="55">
        <f t="shared" si="1"/>
        <v>41444</v>
      </c>
      <c r="B41" s="35">
        <v>2013</v>
      </c>
      <c r="C41" s="35">
        <v>170</v>
      </c>
      <c r="D41" s="1" t="s">
        <v>76</v>
      </c>
      <c r="E41" s="60">
        <v>5</v>
      </c>
      <c r="F41" s="61">
        <v>44.45</v>
      </c>
      <c r="G41" s="61">
        <v>41.910000000000004</v>
      </c>
      <c r="H41" s="62" t="s">
        <v>51</v>
      </c>
      <c r="I41" s="35"/>
      <c r="J41" s="67"/>
      <c r="K41" s="67"/>
    </row>
    <row r="42" spans="1:11" x14ac:dyDescent="0.3">
      <c r="A42" s="55">
        <f t="shared" ref="A42" si="2">DATE(B42,1,C42)</f>
        <v>41457</v>
      </c>
      <c r="B42" s="35">
        <v>2013</v>
      </c>
      <c r="C42" s="35">
        <v>183</v>
      </c>
      <c r="D42" s="1" t="s">
        <v>52</v>
      </c>
      <c r="E42" s="62">
        <v>1</v>
      </c>
      <c r="F42" s="61">
        <v>96.52</v>
      </c>
      <c r="G42" s="61">
        <v>81.28</v>
      </c>
      <c r="H42" s="62" t="s">
        <v>57</v>
      </c>
      <c r="I42" s="35"/>
      <c r="J42" s="67"/>
      <c r="K42" s="67"/>
    </row>
    <row r="43" spans="1:11" x14ac:dyDescent="0.3">
      <c r="A43" s="55">
        <f t="shared" ref="A43:A81" si="3">DATE(B43,1,C43)</f>
        <v>41457</v>
      </c>
      <c r="B43" s="35">
        <v>2013</v>
      </c>
      <c r="C43" s="35">
        <v>183</v>
      </c>
      <c r="D43" s="1" t="s">
        <v>52</v>
      </c>
      <c r="E43" s="62">
        <v>2</v>
      </c>
      <c r="F43" s="61">
        <v>99.06</v>
      </c>
      <c r="G43" s="61">
        <v>55.88</v>
      </c>
      <c r="H43" s="62" t="s">
        <v>57</v>
      </c>
      <c r="I43" s="35"/>
      <c r="J43" s="67"/>
      <c r="K43" s="67"/>
    </row>
    <row r="44" spans="1:11" x14ac:dyDescent="0.3">
      <c r="A44" s="55">
        <f t="shared" si="3"/>
        <v>41457</v>
      </c>
      <c r="B44" s="35">
        <v>2013</v>
      </c>
      <c r="C44" s="35">
        <v>183</v>
      </c>
      <c r="D44" s="1" t="s">
        <v>52</v>
      </c>
      <c r="E44" s="62">
        <v>3</v>
      </c>
      <c r="F44" s="61">
        <v>93.98</v>
      </c>
      <c r="G44" s="61">
        <v>68.58</v>
      </c>
      <c r="H44" s="62" t="s">
        <v>56</v>
      </c>
      <c r="I44" s="35"/>
      <c r="J44" s="67"/>
      <c r="K44" s="67"/>
    </row>
    <row r="45" spans="1:11" x14ac:dyDescent="0.3">
      <c r="A45" s="55">
        <f t="shared" si="3"/>
        <v>41457</v>
      </c>
      <c r="B45" s="35">
        <v>2013</v>
      </c>
      <c r="C45" s="35">
        <v>183</v>
      </c>
      <c r="D45" s="1" t="s">
        <v>52</v>
      </c>
      <c r="E45" s="62">
        <v>4</v>
      </c>
      <c r="F45" s="61">
        <v>99.06</v>
      </c>
      <c r="G45" s="61">
        <v>81.28</v>
      </c>
      <c r="H45" s="62" t="s">
        <v>56</v>
      </c>
      <c r="I45" s="35"/>
      <c r="J45" s="67"/>
      <c r="K45" s="67"/>
    </row>
    <row r="46" spans="1:11" x14ac:dyDescent="0.3">
      <c r="A46" s="55">
        <f t="shared" si="3"/>
        <v>41457</v>
      </c>
      <c r="B46" s="35">
        <v>2013</v>
      </c>
      <c r="C46" s="35">
        <v>183</v>
      </c>
      <c r="D46" s="1" t="s">
        <v>52</v>
      </c>
      <c r="E46" s="62">
        <v>5</v>
      </c>
      <c r="F46" s="61">
        <v>106.68</v>
      </c>
      <c r="G46" s="61">
        <v>81.28</v>
      </c>
      <c r="H46" s="62" t="s">
        <v>57</v>
      </c>
      <c r="I46" s="35"/>
      <c r="J46" s="67"/>
      <c r="K46" s="67"/>
    </row>
    <row r="47" spans="1:11" x14ac:dyDescent="0.3">
      <c r="A47" s="55">
        <f t="shared" si="3"/>
        <v>41457</v>
      </c>
      <c r="B47" s="35">
        <v>2013</v>
      </c>
      <c r="C47" s="35">
        <v>183</v>
      </c>
      <c r="D47" s="1" t="s">
        <v>53</v>
      </c>
      <c r="E47" s="62">
        <v>1</v>
      </c>
      <c r="F47" s="61">
        <v>91.44</v>
      </c>
      <c r="G47" s="61">
        <v>91.44</v>
      </c>
      <c r="H47" s="62" t="s">
        <v>57</v>
      </c>
      <c r="I47" s="35"/>
      <c r="J47" s="67"/>
      <c r="K47" s="67"/>
    </row>
    <row r="48" spans="1:11" x14ac:dyDescent="0.3">
      <c r="A48" s="55">
        <f t="shared" si="3"/>
        <v>41457</v>
      </c>
      <c r="B48" s="35">
        <v>2013</v>
      </c>
      <c r="C48" s="35">
        <v>183</v>
      </c>
      <c r="D48" s="1" t="s">
        <v>53</v>
      </c>
      <c r="E48" s="62">
        <v>2</v>
      </c>
      <c r="F48" s="61">
        <v>93.98</v>
      </c>
      <c r="G48" s="61">
        <v>81.28</v>
      </c>
      <c r="H48" s="62" t="s">
        <v>57</v>
      </c>
      <c r="I48" s="35"/>
      <c r="J48" s="67"/>
      <c r="K48" s="67"/>
    </row>
    <row r="49" spans="1:11" x14ac:dyDescent="0.3">
      <c r="A49" s="55">
        <f t="shared" si="3"/>
        <v>41457</v>
      </c>
      <c r="B49" s="35">
        <v>2013</v>
      </c>
      <c r="C49" s="35">
        <v>183</v>
      </c>
      <c r="D49" s="1" t="s">
        <v>53</v>
      </c>
      <c r="E49" s="62">
        <v>3</v>
      </c>
      <c r="F49" s="61">
        <v>96.52</v>
      </c>
      <c r="G49" s="61">
        <v>93.98</v>
      </c>
      <c r="H49" s="62" t="s">
        <v>57</v>
      </c>
      <c r="I49" s="35"/>
      <c r="J49" s="67"/>
      <c r="K49" s="67"/>
    </row>
    <row r="50" spans="1:11" x14ac:dyDescent="0.3">
      <c r="A50" s="55">
        <f t="shared" si="3"/>
        <v>41457</v>
      </c>
      <c r="B50" s="35">
        <v>2013</v>
      </c>
      <c r="C50" s="35">
        <v>183</v>
      </c>
      <c r="D50" s="1" t="s">
        <v>53</v>
      </c>
      <c r="E50" s="62">
        <v>4</v>
      </c>
      <c r="F50" s="61">
        <v>83.820000000000007</v>
      </c>
      <c r="G50" s="61">
        <v>55.88</v>
      </c>
      <c r="H50" s="62" t="s">
        <v>56</v>
      </c>
      <c r="I50" s="35"/>
      <c r="J50" s="67"/>
      <c r="K50" s="67"/>
    </row>
    <row r="51" spans="1:11" x14ac:dyDescent="0.3">
      <c r="A51" s="55">
        <f t="shared" si="3"/>
        <v>41457</v>
      </c>
      <c r="B51" s="35">
        <v>2013</v>
      </c>
      <c r="C51" s="35">
        <v>183</v>
      </c>
      <c r="D51" s="1" t="s">
        <v>53</v>
      </c>
      <c r="E51" s="62">
        <v>5</v>
      </c>
      <c r="F51" s="61">
        <v>91.44</v>
      </c>
      <c r="G51" s="61">
        <v>71.12</v>
      </c>
      <c r="H51" s="62" t="s">
        <v>56</v>
      </c>
      <c r="I51" s="35"/>
      <c r="J51" s="67"/>
      <c r="K51" s="67"/>
    </row>
    <row r="52" spans="1:11" x14ac:dyDescent="0.3">
      <c r="A52" s="55">
        <f t="shared" si="3"/>
        <v>41457</v>
      </c>
      <c r="B52" s="35">
        <v>2013</v>
      </c>
      <c r="C52" s="35">
        <v>183</v>
      </c>
      <c r="D52" s="1" t="s">
        <v>54</v>
      </c>
      <c r="E52" s="62">
        <v>1</v>
      </c>
      <c r="F52" s="61">
        <v>101.6</v>
      </c>
      <c r="G52" s="61">
        <v>91.44</v>
      </c>
      <c r="H52" s="62" t="s">
        <v>57</v>
      </c>
      <c r="I52" s="35"/>
      <c r="J52" s="67"/>
      <c r="K52" s="67"/>
    </row>
    <row r="53" spans="1:11" x14ac:dyDescent="0.3">
      <c r="A53" s="55">
        <f t="shared" si="3"/>
        <v>41457</v>
      </c>
      <c r="B53" s="35">
        <v>2013</v>
      </c>
      <c r="C53" s="35">
        <v>183</v>
      </c>
      <c r="D53" s="1" t="s">
        <v>54</v>
      </c>
      <c r="E53" s="62">
        <v>2</v>
      </c>
      <c r="F53" s="61">
        <v>99.06</v>
      </c>
      <c r="G53" s="61">
        <v>86.36</v>
      </c>
      <c r="H53" s="62" t="s">
        <v>57</v>
      </c>
      <c r="I53" s="35"/>
      <c r="J53" s="67"/>
      <c r="K53" s="67"/>
    </row>
    <row r="54" spans="1:11" x14ac:dyDescent="0.3">
      <c r="A54" s="55">
        <f t="shared" si="3"/>
        <v>41457</v>
      </c>
      <c r="B54" s="35">
        <v>2013</v>
      </c>
      <c r="C54" s="35">
        <v>183</v>
      </c>
      <c r="D54" s="1" t="s">
        <v>54</v>
      </c>
      <c r="E54" s="62">
        <v>3</v>
      </c>
      <c r="F54" s="61">
        <v>91.44</v>
      </c>
      <c r="G54" s="61">
        <v>63.5</v>
      </c>
      <c r="H54" s="62" t="s">
        <v>57</v>
      </c>
      <c r="I54" s="35"/>
      <c r="J54" s="67"/>
      <c r="K54" s="67"/>
    </row>
    <row r="55" spans="1:11" x14ac:dyDescent="0.3">
      <c r="A55" s="55">
        <f t="shared" si="3"/>
        <v>41457</v>
      </c>
      <c r="B55" s="35">
        <v>2013</v>
      </c>
      <c r="C55" s="35">
        <v>183</v>
      </c>
      <c r="D55" s="1" t="s">
        <v>54</v>
      </c>
      <c r="E55" s="62">
        <v>4</v>
      </c>
      <c r="F55" s="61">
        <v>83.820000000000007</v>
      </c>
      <c r="G55" s="61">
        <v>66.040000000000006</v>
      </c>
      <c r="H55" s="62" t="s">
        <v>57</v>
      </c>
      <c r="I55" s="35"/>
      <c r="J55" s="67"/>
      <c r="K55" s="67"/>
    </row>
    <row r="56" spans="1:11" x14ac:dyDescent="0.3">
      <c r="A56" s="55">
        <f t="shared" si="3"/>
        <v>41457</v>
      </c>
      <c r="B56" s="35">
        <v>2013</v>
      </c>
      <c r="C56" s="35">
        <v>183</v>
      </c>
      <c r="D56" s="1" t="s">
        <v>54</v>
      </c>
      <c r="E56" s="62">
        <v>5</v>
      </c>
      <c r="F56" s="61">
        <v>106.68</v>
      </c>
      <c r="G56" s="61">
        <v>91.44</v>
      </c>
      <c r="H56" s="62" t="s">
        <v>57</v>
      </c>
      <c r="I56" s="35"/>
      <c r="J56" s="67"/>
      <c r="K56" s="67"/>
    </row>
    <row r="57" spans="1:11" x14ac:dyDescent="0.3">
      <c r="A57" s="55">
        <f t="shared" si="3"/>
        <v>41457</v>
      </c>
      <c r="B57" s="35">
        <v>2013</v>
      </c>
      <c r="C57" s="35">
        <v>183</v>
      </c>
      <c r="D57" s="1" t="s">
        <v>55</v>
      </c>
      <c r="E57" s="62">
        <v>1</v>
      </c>
      <c r="F57" s="61">
        <v>91.44</v>
      </c>
      <c r="G57" s="61">
        <v>91.44</v>
      </c>
      <c r="H57" s="62" t="s">
        <v>57</v>
      </c>
      <c r="I57" s="35"/>
      <c r="J57" s="67"/>
      <c r="K57" s="67"/>
    </row>
    <row r="58" spans="1:11" x14ac:dyDescent="0.3">
      <c r="A58" s="55">
        <f t="shared" si="3"/>
        <v>41457</v>
      </c>
      <c r="B58" s="35">
        <v>2013</v>
      </c>
      <c r="C58" s="35">
        <v>183</v>
      </c>
      <c r="D58" s="1" t="s">
        <v>55</v>
      </c>
      <c r="E58" s="62">
        <v>2</v>
      </c>
      <c r="F58" s="61">
        <v>93.98</v>
      </c>
      <c r="G58" s="61">
        <v>63.5</v>
      </c>
      <c r="H58" s="62" t="s">
        <v>57</v>
      </c>
      <c r="I58" s="35"/>
      <c r="J58" s="67"/>
      <c r="K58" s="67"/>
    </row>
    <row r="59" spans="1:11" x14ac:dyDescent="0.3">
      <c r="A59" s="55">
        <f t="shared" si="3"/>
        <v>41457</v>
      </c>
      <c r="B59" s="35">
        <v>2013</v>
      </c>
      <c r="C59" s="35">
        <v>183</v>
      </c>
      <c r="D59" s="1" t="s">
        <v>55</v>
      </c>
      <c r="E59" s="62">
        <v>3</v>
      </c>
      <c r="F59" s="61">
        <v>81.28</v>
      </c>
      <c r="G59" s="61">
        <v>73.66</v>
      </c>
      <c r="H59" s="62" t="s">
        <v>56</v>
      </c>
      <c r="I59" s="35"/>
      <c r="J59" s="67"/>
      <c r="K59" s="67"/>
    </row>
    <row r="60" spans="1:11" x14ac:dyDescent="0.3">
      <c r="A60" s="55">
        <f t="shared" si="3"/>
        <v>41457</v>
      </c>
      <c r="B60" s="35">
        <v>2013</v>
      </c>
      <c r="C60" s="35">
        <v>183</v>
      </c>
      <c r="D60" s="1" t="s">
        <v>55</v>
      </c>
      <c r="E60" s="62">
        <v>4</v>
      </c>
      <c r="F60" s="61">
        <v>101.6</v>
      </c>
      <c r="G60" s="61">
        <v>76.2</v>
      </c>
      <c r="H60" s="62" t="s">
        <v>57</v>
      </c>
      <c r="I60" s="35"/>
      <c r="J60" s="67"/>
      <c r="K60" s="67"/>
    </row>
    <row r="61" spans="1:11" x14ac:dyDescent="0.3">
      <c r="A61" s="55">
        <f t="shared" si="3"/>
        <v>41457</v>
      </c>
      <c r="B61" s="35">
        <v>2013</v>
      </c>
      <c r="C61" s="35">
        <v>183</v>
      </c>
      <c r="D61" s="1" t="s">
        <v>55</v>
      </c>
      <c r="E61" s="62">
        <v>5</v>
      </c>
      <c r="F61" s="61">
        <v>106.68</v>
      </c>
      <c r="G61" s="61">
        <v>81.28</v>
      </c>
      <c r="H61" s="62" t="s">
        <v>57</v>
      </c>
      <c r="I61" s="35"/>
      <c r="J61" s="67"/>
      <c r="K61" s="67"/>
    </row>
    <row r="62" spans="1:11" x14ac:dyDescent="0.3">
      <c r="A62" s="55">
        <f t="shared" si="3"/>
        <v>41457</v>
      </c>
      <c r="B62" s="35">
        <v>2013</v>
      </c>
      <c r="C62" s="35">
        <v>183</v>
      </c>
      <c r="D62" s="1" t="s">
        <v>73</v>
      </c>
      <c r="E62" s="62">
        <v>1</v>
      </c>
      <c r="F62" s="61">
        <v>101.6</v>
      </c>
      <c r="G62" s="61">
        <v>71.12</v>
      </c>
      <c r="H62" s="62" t="s">
        <v>57</v>
      </c>
      <c r="I62" s="35"/>
      <c r="J62" s="67"/>
      <c r="K62" s="67"/>
    </row>
    <row r="63" spans="1:11" x14ac:dyDescent="0.3">
      <c r="A63" s="55">
        <f t="shared" si="3"/>
        <v>41457</v>
      </c>
      <c r="B63" s="35">
        <v>2013</v>
      </c>
      <c r="C63" s="35">
        <v>183</v>
      </c>
      <c r="D63" s="1" t="s">
        <v>73</v>
      </c>
      <c r="E63" s="62">
        <v>2</v>
      </c>
      <c r="F63" s="61">
        <v>111.76</v>
      </c>
      <c r="G63" s="61">
        <v>68.58</v>
      </c>
      <c r="H63" s="62" t="s">
        <v>57</v>
      </c>
      <c r="I63" s="35"/>
      <c r="J63" s="67"/>
      <c r="K63" s="67"/>
    </row>
    <row r="64" spans="1:11" x14ac:dyDescent="0.3">
      <c r="A64" s="55">
        <f t="shared" si="3"/>
        <v>41457</v>
      </c>
      <c r="B64" s="35">
        <v>2013</v>
      </c>
      <c r="C64" s="35">
        <v>183</v>
      </c>
      <c r="D64" s="1" t="s">
        <v>73</v>
      </c>
      <c r="E64" s="62">
        <v>3</v>
      </c>
      <c r="F64" s="61">
        <v>104.14</v>
      </c>
      <c r="G64" s="61">
        <v>88.9</v>
      </c>
      <c r="H64" s="62" t="s">
        <v>57</v>
      </c>
      <c r="I64" s="35"/>
      <c r="J64" s="67"/>
      <c r="K64" s="67"/>
    </row>
    <row r="65" spans="1:11" x14ac:dyDescent="0.3">
      <c r="A65" s="55">
        <f t="shared" si="3"/>
        <v>41457</v>
      </c>
      <c r="B65" s="35">
        <v>2013</v>
      </c>
      <c r="C65" s="35">
        <v>183</v>
      </c>
      <c r="D65" s="1" t="s">
        <v>73</v>
      </c>
      <c r="E65" s="62">
        <v>4</v>
      </c>
      <c r="F65" s="61">
        <v>104.14</v>
      </c>
      <c r="G65" s="61">
        <v>73.66</v>
      </c>
      <c r="H65" s="62" t="s">
        <v>57</v>
      </c>
      <c r="I65" s="35"/>
      <c r="J65" s="67"/>
      <c r="K65" s="67"/>
    </row>
    <row r="66" spans="1:11" x14ac:dyDescent="0.3">
      <c r="A66" s="55">
        <f t="shared" si="3"/>
        <v>41457</v>
      </c>
      <c r="B66" s="35">
        <v>2013</v>
      </c>
      <c r="C66" s="35">
        <v>183</v>
      </c>
      <c r="D66" s="1" t="s">
        <v>73</v>
      </c>
      <c r="E66" s="62">
        <v>5</v>
      </c>
      <c r="F66" s="61">
        <v>106.68</v>
      </c>
      <c r="G66" s="61">
        <v>91.44</v>
      </c>
      <c r="H66" s="62" t="s">
        <v>57</v>
      </c>
      <c r="I66" s="35"/>
      <c r="J66" s="67"/>
      <c r="K66" s="67"/>
    </row>
    <row r="67" spans="1:11" x14ac:dyDescent="0.3">
      <c r="A67" s="55">
        <f t="shared" si="3"/>
        <v>41457</v>
      </c>
      <c r="B67" s="35">
        <v>2013</v>
      </c>
      <c r="C67" s="35">
        <v>183</v>
      </c>
      <c r="D67" s="1" t="s">
        <v>74</v>
      </c>
      <c r="E67" s="62">
        <v>1</v>
      </c>
      <c r="F67" s="61">
        <v>106.68</v>
      </c>
      <c r="G67" s="61">
        <v>53.34</v>
      </c>
      <c r="H67" s="62" t="s">
        <v>57</v>
      </c>
      <c r="I67" s="35"/>
      <c r="J67" s="67"/>
      <c r="K67" s="67"/>
    </row>
    <row r="68" spans="1:11" x14ac:dyDescent="0.3">
      <c r="A68" s="55">
        <f t="shared" si="3"/>
        <v>41457</v>
      </c>
      <c r="B68" s="35">
        <v>2013</v>
      </c>
      <c r="C68" s="35">
        <v>183</v>
      </c>
      <c r="D68" s="1" t="s">
        <v>74</v>
      </c>
      <c r="E68" s="62">
        <v>2</v>
      </c>
      <c r="F68" s="61">
        <v>114.3</v>
      </c>
      <c r="G68" s="61">
        <v>58.42</v>
      </c>
      <c r="H68" s="62" t="s">
        <v>65</v>
      </c>
      <c r="I68" s="35"/>
      <c r="J68" s="67"/>
      <c r="K68" s="67"/>
    </row>
    <row r="69" spans="1:11" x14ac:dyDescent="0.3">
      <c r="A69" s="55">
        <f t="shared" si="3"/>
        <v>41457</v>
      </c>
      <c r="B69" s="35">
        <v>2013</v>
      </c>
      <c r="C69" s="35">
        <v>183</v>
      </c>
      <c r="D69" s="1" t="s">
        <v>74</v>
      </c>
      <c r="E69" s="62">
        <v>3</v>
      </c>
      <c r="F69" s="61">
        <v>111.76</v>
      </c>
      <c r="G69" s="61">
        <v>48.26</v>
      </c>
      <c r="H69" s="62" t="s">
        <v>65</v>
      </c>
      <c r="I69" s="35"/>
      <c r="J69" s="67"/>
      <c r="K69" s="67"/>
    </row>
    <row r="70" spans="1:11" x14ac:dyDescent="0.3">
      <c r="A70" s="55">
        <f t="shared" si="3"/>
        <v>41457</v>
      </c>
      <c r="B70" s="35">
        <v>2013</v>
      </c>
      <c r="C70" s="35">
        <v>183</v>
      </c>
      <c r="D70" s="1" t="s">
        <v>74</v>
      </c>
      <c r="E70" s="62">
        <v>4</v>
      </c>
      <c r="F70" s="61">
        <v>116.84</v>
      </c>
      <c r="G70" s="61">
        <v>66.040000000000006</v>
      </c>
      <c r="H70" s="62" t="s">
        <v>65</v>
      </c>
      <c r="I70" s="35"/>
      <c r="J70" s="67"/>
      <c r="K70" s="67"/>
    </row>
    <row r="71" spans="1:11" x14ac:dyDescent="0.3">
      <c r="A71" s="55">
        <f t="shared" si="3"/>
        <v>41457</v>
      </c>
      <c r="B71" s="35">
        <v>2013</v>
      </c>
      <c r="C71" s="35">
        <v>183</v>
      </c>
      <c r="D71" s="1" t="s">
        <v>74</v>
      </c>
      <c r="E71" s="62">
        <v>5</v>
      </c>
      <c r="F71" s="61">
        <v>88.9</v>
      </c>
      <c r="G71" s="61">
        <v>93.98</v>
      </c>
      <c r="H71" s="62" t="s">
        <v>56</v>
      </c>
      <c r="I71" s="35"/>
      <c r="J71" s="67"/>
      <c r="K71" s="67"/>
    </row>
    <row r="72" spans="1:11" x14ac:dyDescent="0.3">
      <c r="A72" s="55">
        <f t="shared" si="3"/>
        <v>41457</v>
      </c>
      <c r="B72" s="35">
        <v>2013</v>
      </c>
      <c r="C72" s="35">
        <v>183</v>
      </c>
      <c r="D72" s="1" t="s">
        <v>75</v>
      </c>
      <c r="E72" s="62">
        <v>1</v>
      </c>
      <c r="F72" s="61">
        <v>104.14</v>
      </c>
      <c r="G72" s="61">
        <v>63.5</v>
      </c>
      <c r="H72" s="62" t="s">
        <v>57</v>
      </c>
      <c r="I72" s="35"/>
      <c r="J72" s="67"/>
      <c r="K72" s="67"/>
    </row>
    <row r="73" spans="1:11" x14ac:dyDescent="0.3">
      <c r="A73" s="55">
        <f t="shared" si="3"/>
        <v>41457</v>
      </c>
      <c r="B73" s="35">
        <v>2013</v>
      </c>
      <c r="C73" s="35">
        <v>183</v>
      </c>
      <c r="D73" s="1" t="s">
        <v>75</v>
      </c>
      <c r="E73" s="62">
        <v>2</v>
      </c>
      <c r="F73" s="61">
        <v>111.76</v>
      </c>
      <c r="G73" s="61">
        <v>60.96</v>
      </c>
      <c r="H73" s="62" t="s">
        <v>65</v>
      </c>
      <c r="I73" s="35"/>
      <c r="J73" s="67"/>
      <c r="K73" s="67"/>
    </row>
    <row r="74" spans="1:11" x14ac:dyDescent="0.3">
      <c r="A74" s="55">
        <f t="shared" si="3"/>
        <v>41457</v>
      </c>
      <c r="B74" s="35">
        <v>2013</v>
      </c>
      <c r="C74" s="35">
        <v>183</v>
      </c>
      <c r="D74" s="1" t="s">
        <v>75</v>
      </c>
      <c r="E74" s="62">
        <v>3</v>
      </c>
      <c r="F74" s="61">
        <v>116.84</v>
      </c>
      <c r="G74" s="61">
        <v>58.42</v>
      </c>
      <c r="H74" s="62" t="s">
        <v>65</v>
      </c>
      <c r="J74" s="67"/>
      <c r="K74" s="67"/>
    </row>
    <row r="75" spans="1:11" x14ac:dyDescent="0.3">
      <c r="A75" s="55">
        <f t="shared" si="3"/>
        <v>41457</v>
      </c>
      <c r="B75" s="35">
        <v>2013</v>
      </c>
      <c r="C75" s="35">
        <v>183</v>
      </c>
      <c r="D75" s="1" t="s">
        <v>75</v>
      </c>
      <c r="E75" s="62">
        <v>4</v>
      </c>
      <c r="F75" s="61">
        <v>119.38</v>
      </c>
      <c r="G75" s="61">
        <v>76.2</v>
      </c>
      <c r="H75" s="62" t="s">
        <v>65</v>
      </c>
      <c r="J75" s="67"/>
      <c r="K75" s="67"/>
    </row>
    <row r="76" spans="1:11" x14ac:dyDescent="0.3">
      <c r="A76" s="55">
        <f t="shared" si="3"/>
        <v>41457</v>
      </c>
      <c r="B76" s="35">
        <v>2013</v>
      </c>
      <c r="C76" s="35">
        <v>183</v>
      </c>
      <c r="D76" s="1" t="s">
        <v>75</v>
      </c>
      <c r="E76" s="62">
        <v>5</v>
      </c>
      <c r="F76" s="61">
        <v>109.22</v>
      </c>
      <c r="G76" s="61">
        <v>71.12</v>
      </c>
      <c r="H76" s="62" t="s">
        <v>65</v>
      </c>
      <c r="J76" s="67"/>
      <c r="K76" s="67"/>
    </row>
    <row r="77" spans="1:11" x14ac:dyDescent="0.3">
      <c r="A77" s="55">
        <f t="shared" si="3"/>
        <v>41457</v>
      </c>
      <c r="B77" s="35">
        <v>2013</v>
      </c>
      <c r="C77" s="35">
        <v>183</v>
      </c>
      <c r="D77" s="1" t="s">
        <v>76</v>
      </c>
      <c r="E77" s="62">
        <v>1</v>
      </c>
      <c r="F77" s="61">
        <v>93.98</v>
      </c>
      <c r="G77" s="61">
        <v>48.26</v>
      </c>
      <c r="H77" s="62" t="s">
        <v>56</v>
      </c>
      <c r="J77" s="67"/>
      <c r="K77" s="67"/>
    </row>
    <row r="78" spans="1:11" x14ac:dyDescent="0.3">
      <c r="A78" s="55">
        <f t="shared" si="3"/>
        <v>41457</v>
      </c>
      <c r="B78" s="35">
        <v>2013</v>
      </c>
      <c r="C78" s="35">
        <v>183</v>
      </c>
      <c r="D78" s="1" t="s">
        <v>76</v>
      </c>
      <c r="E78" s="62">
        <v>2</v>
      </c>
      <c r="F78" s="61">
        <v>96.52</v>
      </c>
      <c r="G78" s="61">
        <v>81.28</v>
      </c>
      <c r="H78" s="62" t="s">
        <v>57</v>
      </c>
      <c r="J78" s="67"/>
      <c r="K78" s="67"/>
    </row>
    <row r="79" spans="1:11" x14ac:dyDescent="0.3">
      <c r="A79" s="55">
        <f t="shared" si="3"/>
        <v>41457</v>
      </c>
      <c r="B79" s="35">
        <v>2013</v>
      </c>
      <c r="C79" s="35">
        <v>183</v>
      </c>
      <c r="D79" s="1" t="s">
        <v>76</v>
      </c>
      <c r="E79" s="62">
        <v>3</v>
      </c>
      <c r="F79" s="61">
        <v>104.14</v>
      </c>
      <c r="G79" s="61">
        <v>68.58</v>
      </c>
      <c r="H79" s="62" t="s">
        <v>57</v>
      </c>
      <c r="J79" s="67"/>
      <c r="K79" s="67"/>
    </row>
    <row r="80" spans="1:11" x14ac:dyDescent="0.3">
      <c r="A80" s="55">
        <f t="shared" si="3"/>
        <v>41457</v>
      </c>
      <c r="B80" s="35">
        <v>2013</v>
      </c>
      <c r="C80" s="35">
        <v>183</v>
      </c>
      <c r="D80" s="1" t="s">
        <v>76</v>
      </c>
      <c r="E80" s="62">
        <v>4</v>
      </c>
      <c r="F80" s="61">
        <v>114.3</v>
      </c>
      <c r="G80" s="61">
        <v>78.739999999999995</v>
      </c>
      <c r="H80" s="62" t="s">
        <v>57</v>
      </c>
      <c r="J80" s="67"/>
      <c r="K80" s="67"/>
    </row>
    <row r="81" spans="1:11" x14ac:dyDescent="0.3">
      <c r="A81" s="55">
        <f t="shared" si="3"/>
        <v>41457</v>
      </c>
      <c r="B81" s="35">
        <v>2013</v>
      </c>
      <c r="C81" s="35">
        <v>183</v>
      </c>
      <c r="D81" s="1" t="s">
        <v>76</v>
      </c>
      <c r="E81" s="62">
        <v>5</v>
      </c>
      <c r="F81" s="61">
        <v>86.36</v>
      </c>
      <c r="G81" s="61">
        <v>55.88</v>
      </c>
      <c r="H81" s="62" t="s">
        <v>56</v>
      </c>
      <c r="J81" s="67"/>
      <c r="K81" s="67"/>
    </row>
    <row r="82" spans="1:11" x14ac:dyDescent="0.3">
      <c r="A82" s="55">
        <f t="shared" ref="A82" si="4">DATE(B82,1,C82)</f>
        <v>41470</v>
      </c>
      <c r="B82" s="35">
        <v>2013</v>
      </c>
      <c r="C82" s="35">
        <v>196</v>
      </c>
      <c r="D82" s="1" t="s">
        <v>52</v>
      </c>
      <c r="E82" s="62">
        <v>1</v>
      </c>
      <c r="F82" s="61">
        <v>177.8</v>
      </c>
      <c r="G82" s="61">
        <v>88.9</v>
      </c>
      <c r="H82" s="62" t="s">
        <v>58</v>
      </c>
      <c r="J82" s="67"/>
      <c r="K82" s="67"/>
    </row>
    <row r="83" spans="1:11" x14ac:dyDescent="0.3">
      <c r="A83" s="55">
        <f t="shared" ref="A83:A121" si="5">DATE(B83,1,C83)</f>
        <v>41470</v>
      </c>
      <c r="B83" s="35">
        <v>2013</v>
      </c>
      <c r="C83" s="35">
        <v>196</v>
      </c>
      <c r="D83" s="1" t="s">
        <v>52</v>
      </c>
      <c r="E83" s="62">
        <v>2</v>
      </c>
      <c r="F83" s="61">
        <v>132.08000000000001</v>
      </c>
      <c r="G83" s="61">
        <v>50.8</v>
      </c>
      <c r="H83" s="62" t="s">
        <v>59</v>
      </c>
      <c r="J83" s="67"/>
      <c r="K83" s="67"/>
    </row>
    <row r="84" spans="1:11" x14ac:dyDescent="0.3">
      <c r="A84" s="55">
        <f t="shared" si="5"/>
        <v>41470</v>
      </c>
      <c r="B84" s="35">
        <v>2013</v>
      </c>
      <c r="C84" s="35">
        <v>196</v>
      </c>
      <c r="D84" s="1" t="s">
        <v>52</v>
      </c>
      <c r="E84" s="62">
        <v>3</v>
      </c>
      <c r="F84" s="61">
        <v>180.34</v>
      </c>
      <c r="G84" s="61">
        <v>114.3</v>
      </c>
      <c r="H84" s="62" t="s">
        <v>66</v>
      </c>
      <c r="J84" s="67"/>
      <c r="K84" s="67"/>
    </row>
    <row r="85" spans="1:11" x14ac:dyDescent="0.3">
      <c r="A85" s="55">
        <f t="shared" si="5"/>
        <v>41470</v>
      </c>
      <c r="B85" s="35">
        <v>2013</v>
      </c>
      <c r="C85" s="35">
        <v>196</v>
      </c>
      <c r="D85" s="1" t="s">
        <v>52</v>
      </c>
      <c r="E85" s="62">
        <v>4</v>
      </c>
      <c r="F85" s="61">
        <v>177.8</v>
      </c>
      <c r="G85" s="61">
        <v>66.040000000000006</v>
      </c>
      <c r="H85" s="62" t="s">
        <v>58</v>
      </c>
      <c r="J85" s="67"/>
      <c r="K85" s="67"/>
    </row>
    <row r="86" spans="1:11" x14ac:dyDescent="0.3">
      <c r="A86" s="55">
        <f t="shared" si="5"/>
        <v>41470</v>
      </c>
      <c r="B86" s="35">
        <v>2013</v>
      </c>
      <c r="C86" s="35">
        <v>196</v>
      </c>
      <c r="D86" s="1" t="s">
        <v>52</v>
      </c>
      <c r="E86" s="62">
        <v>5</v>
      </c>
      <c r="F86" s="61">
        <v>160.02000000000001</v>
      </c>
      <c r="G86" s="61">
        <v>83.820000000000007</v>
      </c>
      <c r="H86" s="62" t="s">
        <v>66</v>
      </c>
      <c r="J86" s="67"/>
      <c r="K86" s="67"/>
    </row>
    <row r="87" spans="1:11" x14ac:dyDescent="0.3">
      <c r="A87" s="55">
        <f t="shared" si="5"/>
        <v>41470</v>
      </c>
      <c r="B87" s="35">
        <v>2013</v>
      </c>
      <c r="C87" s="35">
        <v>196</v>
      </c>
      <c r="D87" s="1" t="s">
        <v>53</v>
      </c>
      <c r="E87" s="62">
        <v>1</v>
      </c>
      <c r="F87" s="61">
        <v>144.78</v>
      </c>
      <c r="G87" s="61">
        <v>101.6</v>
      </c>
      <c r="H87" s="62" t="s">
        <v>59</v>
      </c>
      <c r="J87" s="67"/>
      <c r="K87" s="67"/>
    </row>
    <row r="88" spans="1:11" x14ac:dyDescent="0.3">
      <c r="A88" s="55">
        <f t="shared" si="5"/>
        <v>41470</v>
      </c>
      <c r="B88" s="35">
        <v>2013</v>
      </c>
      <c r="C88" s="35">
        <v>196</v>
      </c>
      <c r="D88" s="1" t="s">
        <v>53</v>
      </c>
      <c r="E88" s="62">
        <v>2</v>
      </c>
      <c r="F88" s="61">
        <v>144.78</v>
      </c>
      <c r="G88" s="61">
        <v>76.2</v>
      </c>
      <c r="H88" s="62" t="s">
        <v>59</v>
      </c>
      <c r="J88" s="67"/>
      <c r="K88" s="67"/>
    </row>
    <row r="89" spans="1:11" x14ac:dyDescent="0.3">
      <c r="A89" s="55">
        <f t="shared" si="5"/>
        <v>41470</v>
      </c>
      <c r="B89" s="35">
        <v>2013</v>
      </c>
      <c r="C89" s="35">
        <v>196</v>
      </c>
      <c r="D89" s="1" t="s">
        <v>53</v>
      </c>
      <c r="E89" s="62">
        <v>3</v>
      </c>
      <c r="F89" s="61">
        <v>147.32</v>
      </c>
      <c r="G89" s="61">
        <v>50.8</v>
      </c>
      <c r="H89" s="62" t="s">
        <v>66</v>
      </c>
      <c r="J89" s="67"/>
      <c r="K89" s="67"/>
    </row>
    <row r="90" spans="1:11" x14ac:dyDescent="0.3">
      <c r="A90" s="55">
        <f t="shared" si="5"/>
        <v>41470</v>
      </c>
      <c r="B90" s="35">
        <v>2013</v>
      </c>
      <c r="C90" s="35">
        <v>196</v>
      </c>
      <c r="D90" s="1" t="s">
        <v>53</v>
      </c>
      <c r="E90" s="62">
        <v>4</v>
      </c>
      <c r="F90" s="61">
        <v>167.64000000000001</v>
      </c>
      <c r="G90" s="61">
        <v>88.9</v>
      </c>
      <c r="H90" s="62" t="s">
        <v>66</v>
      </c>
      <c r="J90" s="67"/>
      <c r="K90" s="67"/>
    </row>
    <row r="91" spans="1:11" x14ac:dyDescent="0.3">
      <c r="A91" s="55">
        <f t="shared" si="5"/>
        <v>41470</v>
      </c>
      <c r="B91" s="35">
        <v>2013</v>
      </c>
      <c r="C91" s="35">
        <v>196</v>
      </c>
      <c r="D91" s="1" t="s">
        <v>53</v>
      </c>
      <c r="E91" s="62">
        <v>5</v>
      </c>
      <c r="F91" s="61">
        <v>127</v>
      </c>
      <c r="G91" s="61">
        <v>50.8</v>
      </c>
      <c r="H91" s="62" t="s">
        <v>65</v>
      </c>
      <c r="J91" s="67"/>
      <c r="K91" s="67"/>
    </row>
    <row r="92" spans="1:11" x14ac:dyDescent="0.3">
      <c r="A92" s="55">
        <f t="shared" si="5"/>
        <v>41470</v>
      </c>
      <c r="B92" s="35">
        <v>2013</v>
      </c>
      <c r="C92" s="35">
        <v>196</v>
      </c>
      <c r="D92" s="1" t="s">
        <v>54</v>
      </c>
      <c r="E92" s="62">
        <v>1</v>
      </c>
      <c r="F92" s="61">
        <v>121.92</v>
      </c>
      <c r="G92" s="61">
        <v>50.8</v>
      </c>
      <c r="H92" s="62" t="s">
        <v>65</v>
      </c>
      <c r="J92" s="67"/>
      <c r="K92" s="67"/>
    </row>
    <row r="93" spans="1:11" x14ac:dyDescent="0.3">
      <c r="A93" s="55">
        <f t="shared" si="5"/>
        <v>41470</v>
      </c>
      <c r="B93" s="35">
        <v>2013</v>
      </c>
      <c r="C93" s="35">
        <v>196</v>
      </c>
      <c r="D93" s="1" t="s">
        <v>54</v>
      </c>
      <c r="E93" s="62">
        <v>2</v>
      </c>
      <c r="F93" s="61">
        <v>114.3</v>
      </c>
      <c r="G93" s="61">
        <v>58.42</v>
      </c>
      <c r="H93" s="62" t="s">
        <v>65</v>
      </c>
      <c r="J93" s="67"/>
      <c r="K93" s="67"/>
    </row>
    <row r="94" spans="1:11" x14ac:dyDescent="0.3">
      <c r="A94" s="55">
        <f t="shared" si="5"/>
        <v>41470</v>
      </c>
      <c r="B94" s="35">
        <v>2013</v>
      </c>
      <c r="C94" s="35">
        <v>196</v>
      </c>
      <c r="D94" s="1" t="s">
        <v>54</v>
      </c>
      <c r="E94" s="62">
        <v>3</v>
      </c>
      <c r="F94" s="61">
        <v>129.54</v>
      </c>
      <c r="G94" s="61">
        <v>45.72</v>
      </c>
      <c r="H94" s="62" t="s">
        <v>65</v>
      </c>
      <c r="J94" s="67"/>
      <c r="K94" s="67"/>
    </row>
    <row r="95" spans="1:11" x14ac:dyDescent="0.3">
      <c r="A95" s="55">
        <f t="shared" si="5"/>
        <v>41470</v>
      </c>
      <c r="B95" s="35">
        <v>2013</v>
      </c>
      <c r="C95" s="35">
        <v>196</v>
      </c>
      <c r="D95" s="1" t="s">
        <v>54</v>
      </c>
      <c r="E95" s="62">
        <v>4</v>
      </c>
      <c r="F95" s="61">
        <v>137.16</v>
      </c>
      <c r="G95" s="61">
        <v>76.2</v>
      </c>
      <c r="H95" s="62" t="s">
        <v>59</v>
      </c>
      <c r="J95" s="67"/>
      <c r="K95" s="67"/>
    </row>
    <row r="96" spans="1:11" x14ac:dyDescent="0.3">
      <c r="A96" s="55">
        <f t="shared" si="5"/>
        <v>41470</v>
      </c>
      <c r="B96" s="35">
        <v>2013</v>
      </c>
      <c r="C96" s="35">
        <v>196</v>
      </c>
      <c r="D96" s="1" t="s">
        <v>54</v>
      </c>
      <c r="E96" s="62">
        <v>5</v>
      </c>
      <c r="F96" s="61">
        <v>109.22</v>
      </c>
      <c r="G96" s="61">
        <v>60.96</v>
      </c>
      <c r="H96" s="62" t="s">
        <v>65</v>
      </c>
      <c r="J96" s="67"/>
      <c r="K96" s="67"/>
    </row>
    <row r="97" spans="1:11" x14ac:dyDescent="0.3">
      <c r="A97" s="55">
        <f t="shared" si="5"/>
        <v>41470</v>
      </c>
      <c r="B97" s="35">
        <v>2013</v>
      </c>
      <c r="C97" s="35">
        <v>196</v>
      </c>
      <c r="D97" s="1" t="s">
        <v>55</v>
      </c>
      <c r="E97" s="62">
        <v>1</v>
      </c>
      <c r="F97" s="61">
        <v>134.62</v>
      </c>
      <c r="G97" s="61">
        <v>76.2</v>
      </c>
      <c r="H97" s="62" t="s">
        <v>59</v>
      </c>
      <c r="J97" s="67"/>
      <c r="K97" s="67"/>
    </row>
    <row r="98" spans="1:11" x14ac:dyDescent="0.3">
      <c r="A98" s="55">
        <f t="shared" si="5"/>
        <v>41470</v>
      </c>
      <c r="B98" s="35">
        <v>2013</v>
      </c>
      <c r="C98" s="35">
        <v>196</v>
      </c>
      <c r="D98" s="1" t="s">
        <v>55</v>
      </c>
      <c r="E98" s="62">
        <v>2</v>
      </c>
      <c r="F98" s="61">
        <v>124.46000000000001</v>
      </c>
      <c r="G98" s="61">
        <v>71.12</v>
      </c>
      <c r="H98" s="62" t="s">
        <v>65</v>
      </c>
      <c r="J98" s="67"/>
      <c r="K98" s="67"/>
    </row>
    <row r="99" spans="1:11" x14ac:dyDescent="0.3">
      <c r="A99" s="55">
        <f t="shared" si="5"/>
        <v>41470</v>
      </c>
      <c r="B99" s="35">
        <v>2013</v>
      </c>
      <c r="C99" s="35">
        <v>196</v>
      </c>
      <c r="D99" s="1" t="s">
        <v>55</v>
      </c>
      <c r="E99" s="62">
        <v>3</v>
      </c>
      <c r="F99" s="61">
        <v>114.3</v>
      </c>
      <c r="G99" s="61">
        <v>50.8</v>
      </c>
      <c r="H99" s="62" t="s">
        <v>65</v>
      </c>
      <c r="J99" s="67"/>
      <c r="K99" s="67"/>
    </row>
    <row r="100" spans="1:11" x14ac:dyDescent="0.3">
      <c r="A100" s="55">
        <f t="shared" si="5"/>
        <v>41470</v>
      </c>
      <c r="B100" s="35">
        <v>2013</v>
      </c>
      <c r="C100" s="35">
        <v>196</v>
      </c>
      <c r="D100" s="1" t="s">
        <v>55</v>
      </c>
      <c r="E100" s="62">
        <v>4</v>
      </c>
      <c r="F100" s="61">
        <v>116.84</v>
      </c>
      <c r="G100" s="61">
        <v>53.34</v>
      </c>
      <c r="H100" s="62" t="s">
        <v>65</v>
      </c>
      <c r="J100" s="67"/>
      <c r="K100" s="67"/>
    </row>
    <row r="101" spans="1:11" x14ac:dyDescent="0.3">
      <c r="A101" s="55">
        <f t="shared" si="5"/>
        <v>41470</v>
      </c>
      <c r="B101" s="35">
        <v>2013</v>
      </c>
      <c r="C101" s="35">
        <v>196</v>
      </c>
      <c r="D101" s="1" t="s">
        <v>55</v>
      </c>
      <c r="E101" s="62">
        <v>5</v>
      </c>
      <c r="F101" s="61">
        <v>119.38</v>
      </c>
      <c r="G101" s="61">
        <v>76.2</v>
      </c>
      <c r="H101" s="62" t="s">
        <v>65</v>
      </c>
      <c r="J101" s="67"/>
      <c r="K101" s="67"/>
    </row>
    <row r="102" spans="1:11" x14ac:dyDescent="0.3">
      <c r="A102" s="55">
        <f t="shared" si="5"/>
        <v>41470</v>
      </c>
      <c r="B102" s="35">
        <v>2013</v>
      </c>
      <c r="C102" s="35">
        <v>196</v>
      </c>
      <c r="D102" s="1" t="s">
        <v>73</v>
      </c>
      <c r="E102" s="62">
        <v>1</v>
      </c>
      <c r="F102" s="61">
        <v>185.42000000000002</v>
      </c>
      <c r="G102" s="61">
        <v>76.2</v>
      </c>
      <c r="H102" s="62" t="s">
        <v>58</v>
      </c>
      <c r="J102" s="67"/>
      <c r="K102" s="67"/>
    </row>
    <row r="103" spans="1:11" x14ac:dyDescent="0.3">
      <c r="A103" s="55">
        <f t="shared" si="5"/>
        <v>41470</v>
      </c>
      <c r="B103" s="35">
        <v>2013</v>
      </c>
      <c r="C103" s="35">
        <v>196</v>
      </c>
      <c r="D103" s="1" t="s">
        <v>73</v>
      </c>
      <c r="E103" s="62">
        <v>2</v>
      </c>
      <c r="F103" s="61">
        <v>190.5</v>
      </c>
      <c r="G103" s="61">
        <v>83.820000000000007</v>
      </c>
      <c r="H103" s="62" t="s">
        <v>67</v>
      </c>
      <c r="J103" s="67"/>
      <c r="K103" s="67"/>
    </row>
    <row r="104" spans="1:11" x14ac:dyDescent="0.3">
      <c r="A104" s="55">
        <f t="shared" si="5"/>
        <v>41470</v>
      </c>
      <c r="B104" s="35">
        <v>2013</v>
      </c>
      <c r="C104" s="35">
        <v>196</v>
      </c>
      <c r="D104" s="1" t="s">
        <v>73</v>
      </c>
      <c r="E104" s="62">
        <v>3</v>
      </c>
      <c r="F104" s="61">
        <v>193.04</v>
      </c>
      <c r="G104" s="61">
        <v>88.9</v>
      </c>
      <c r="H104" s="62" t="s">
        <v>67</v>
      </c>
      <c r="J104" s="67"/>
      <c r="K104" s="67"/>
    </row>
    <row r="105" spans="1:11" x14ac:dyDescent="0.3">
      <c r="A105" s="55">
        <f t="shared" si="5"/>
        <v>41470</v>
      </c>
      <c r="B105" s="35">
        <v>2013</v>
      </c>
      <c r="C105" s="35">
        <v>196</v>
      </c>
      <c r="D105" s="1" t="s">
        <v>73</v>
      </c>
      <c r="E105" s="62">
        <v>4</v>
      </c>
      <c r="F105" s="61">
        <v>182.88</v>
      </c>
      <c r="G105" s="61">
        <v>45.72</v>
      </c>
      <c r="H105" s="62" t="s">
        <v>58</v>
      </c>
      <c r="J105" s="67"/>
      <c r="K105" s="67"/>
    </row>
    <row r="106" spans="1:11" x14ac:dyDescent="0.3">
      <c r="A106" s="55">
        <f t="shared" si="5"/>
        <v>41470</v>
      </c>
      <c r="B106" s="35">
        <v>2013</v>
      </c>
      <c r="C106" s="35">
        <v>196</v>
      </c>
      <c r="D106" s="1" t="s">
        <v>73</v>
      </c>
      <c r="E106" s="62">
        <v>5</v>
      </c>
      <c r="F106" s="61">
        <v>208.28</v>
      </c>
      <c r="G106" s="61">
        <v>101.6</v>
      </c>
      <c r="H106" s="62" t="s">
        <v>68</v>
      </c>
      <c r="J106" s="67"/>
      <c r="K106" s="67"/>
    </row>
    <row r="107" spans="1:11" x14ac:dyDescent="0.3">
      <c r="A107" s="55">
        <f t="shared" si="5"/>
        <v>41470</v>
      </c>
      <c r="B107" s="35">
        <v>2013</v>
      </c>
      <c r="C107" s="35">
        <v>196</v>
      </c>
      <c r="D107" s="1" t="s">
        <v>74</v>
      </c>
      <c r="E107" s="62">
        <v>1</v>
      </c>
      <c r="F107" s="61">
        <v>180.34</v>
      </c>
      <c r="G107" s="61">
        <v>88.9</v>
      </c>
      <c r="H107" s="62" t="s">
        <v>67</v>
      </c>
      <c r="J107" s="67"/>
      <c r="K107" s="67"/>
    </row>
    <row r="108" spans="1:11" x14ac:dyDescent="0.3">
      <c r="A108" s="55">
        <f t="shared" si="5"/>
        <v>41470</v>
      </c>
      <c r="B108" s="35">
        <v>2013</v>
      </c>
      <c r="C108" s="35">
        <v>196</v>
      </c>
      <c r="D108" s="1" t="s">
        <v>74</v>
      </c>
      <c r="E108" s="62">
        <v>2</v>
      </c>
      <c r="F108" s="61">
        <v>203.2</v>
      </c>
      <c r="G108" s="61">
        <v>58.42</v>
      </c>
      <c r="H108" s="62" t="s">
        <v>68</v>
      </c>
      <c r="J108" s="67"/>
      <c r="K108" s="67"/>
    </row>
    <row r="109" spans="1:11" x14ac:dyDescent="0.3">
      <c r="A109" s="55">
        <f t="shared" si="5"/>
        <v>41470</v>
      </c>
      <c r="B109" s="35">
        <v>2013</v>
      </c>
      <c r="C109" s="35">
        <v>196</v>
      </c>
      <c r="D109" s="1" t="s">
        <v>74</v>
      </c>
      <c r="E109" s="62">
        <v>3</v>
      </c>
      <c r="F109" s="61">
        <v>160.02000000000001</v>
      </c>
      <c r="G109" s="61">
        <v>76.2</v>
      </c>
      <c r="H109" s="62" t="s">
        <v>58</v>
      </c>
      <c r="J109" s="67"/>
      <c r="K109" s="67"/>
    </row>
    <row r="110" spans="1:11" x14ac:dyDescent="0.3">
      <c r="A110" s="55">
        <f t="shared" si="5"/>
        <v>41470</v>
      </c>
      <c r="B110" s="35">
        <v>2013</v>
      </c>
      <c r="C110" s="35">
        <v>196</v>
      </c>
      <c r="D110" s="1" t="s">
        <v>74</v>
      </c>
      <c r="E110" s="62">
        <v>4</v>
      </c>
      <c r="F110" s="61">
        <v>182.88</v>
      </c>
      <c r="G110" s="61">
        <v>68.58</v>
      </c>
      <c r="H110" s="62" t="s">
        <v>67</v>
      </c>
      <c r="J110" s="67"/>
      <c r="K110" s="67"/>
    </row>
    <row r="111" spans="1:11" x14ac:dyDescent="0.3">
      <c r="A111" s="55">
        <f t="shared" si="5"/>
        <v>41470</v>
      </c>
      <c r="B111" s="35">
        <v>2013</v>
      </c>
      <c r="C111" s="35">
        <v>196</v>
      </c>
      <c r="D111" s="1" t="s">
        <v>74</v>
      </c>
      <c r="E111" s="62">
        <v>5</v>
      </c>
      <c r="F111" s="61">
        <v>213.36</v>
      </c>
      <c r="G111" s="61">
        <v>91.44</v>
      </c>
      <c r="H111" s="62" t="s">
        <v>69</v>
      </c>
      <c r="J111" s="67"/>
      <c r="K111" s="67"/>
    </row>
    <row r="112" spans="1:11" x14ac:dyDescent="0.3">
      <c r="A112" s="55">
        <f t="shared" si="5"/>
        <v>41470</v>
      </c>
      <c r="B112" s="35">
        <v>2013</v>
      </c>
      <c r="C112" s="35">
        <v>196</v>
      </c>
      <c r="D112" s="1" t="s">
        <v>75</v>
      </c>
      <c r="E112" s="62">
        <v>1</v>
      </c>
      <c r="F112" s="61">
        <v>190.5</v>
      </c>
      <c r="G112" s="61">
        <v>50.8</v>
      </c>
      <c r="H112" s="62" t="s">
        <v>68</v>
      </c>
      <c r="J112" s="67"/>
      <c r="K112" s="67"/>
    </row>
    <row r="113" spans="1:11" x14ac:dyDescent="0.3">
      <c r="A113" s="55">
        <f t="shared" si="5"/>
        <v>41470</v>
      </c>
      <c r="B113" s="35">
        <v>2013</v>
      </c>
      <c r="C113" s="35">
        <v>196</v>
      </c>
      <c r="D113" s="1" t="s">
        <v>75</v>
      </c>
      <c r="E113" s="62">
        <v>2</v>
      </c>
      <c r="F113" s="61">
        <v>190.5</v>
      </c>
      <c r="G113" s="61">
        <v>63.5</v>
      </c>
      <c r="H113" s="62" t="s">
        <v>67</v>
      </c>
      <c r="J113" s="67"/>
      <c r="K113" s="67"/>
    </row>
    <row r="114" spans="1:11" x14ac:dyDescent="0.3">
      <c r="A114" s="55">
        <f t="shared" si="5"/>
        <v>41470</v>
      </c>
      <c r="B114" s="35">
        <v>2013</v>
      </c>
      <c r="C114" s="35">
        <v>196</v>
      </c>
      <c r="D114" s="1" t="s">
        <v>75</v>
      </c>
      <c r="E114" s="62">
        <v>3</v>
      </c>
      <c r="F114" s="61">
        <v>193.04</v>
      </c>
      <c r="G114" s="61">
        <v>71.12</v>
      </c>
      <c r="H114" s="62" t="s">
        <v>67</v>
      </c>
      <c r="J114" s="67"/>
      <c r="K114" s="67"/>
    </row>
    <row r="115" spans="1:11" x14ac:dyDescent="0.3">
      <c r="A115" s="55">
        <f t="shared" si="5"/>
        <v>41470</v>
      </c>
      <c r="B115" s="35">
        <v>2013</v>
      </c>
      <c r="C115" s="35">
        <v>196</v>
      </c>
      <c r="D115" s="1" t="s">
        <v>75</v>
      </c>
      <c r="E115" s="62">
        <v>4</v>
      </c>
      <c r="F115" s="61">
        <v>180.34</v>
      </c>
      <c r="G115" s="61">
        <v>101.6</v>
      </c>
      <c r="H115" s="62" t="s">
        <v>67</v>
      </c>
      <c r="J115" s="67"/>
      <c r="K115" s="67"/>
    </row>
    <row r="116" spans="1:11" x14ac:dyDescent="0.3">
      <c r="A116" s="55">
        <f t="shared" si="5"/>
        <v>41470</v>
      </c>
      <c r="B116" s="35">
        <v>2013</v>
      </c>
      <c r="C116" s="35">
        <v>196</v>
      </c>
      <c r="D116" s="1" t="s">
        <v>75</v>
      </c>
      <c r="E116" s="62">
        <v>5</v>
      </c>
      <c r="F116" s="61">
        <v>177.8</v>
      </c>
      <c r="G116" s="61">
        <v>81.28</v>
      </c>
      <c r="H116" s="62" t="s">
        <v>67</v>
      </c>
      <c r="J116" s="67"/>
      <c r="K116" s="67"/>
    </row>
    <row r="117" spans="1:11" x14ac:dyDescent="0.3">
      <c r="A117" s="55">
        <f t="shared" si="5"/>
        <v>41470</v>
      </c>
      <c r="B117" s="35">
        <v>2013</v>
      </c>
      <c r="C117" s="35">
        <v>196</v>
      </c>
      <c r="D117" s="1" t="s">
        <v>76</v>
      </c>
      <c r="E117" s="62">
        <v>1</v>
      </c>
      <c r="F117" s="61">
        <v>170.18</v>
      </c>
      <c r="G117" s="61">
        <v>50.8</v>
      </c>
      <c r="H117" s="62" t="s">
        <v>67</v>
      </c>
      <c r="J117" s="67"/>
      <c r="K117" s="67"/>
    </row>
    <row r="118" spans="1:11" x14ac:dyDescent="0.3">
      <c r="A118" s="55">
        <f t="shared" si="5"/>
        <v>41470</v>
      </c>
      <c r="B118" s="35">
        <v>2013</v>
      </c>
      <c r="C118" s="35">
        <v>196</v>
      </c>
      <c r="D118" s="1" t="s">
        <v>76</v>
      </c>
      <c r="E118" s="62">
        <v>2</v>
      </c>
      <c r="F118" s="61">
        <v>177.8</v>
      </c>
      <c r="G118" s="61">
        <v>45.72</v>
      </c>
      <c r="H118" s="62" t="s">
        <v>67</v>
      </c>
      <c r="J118" s="67"/>
      <c r="K118" s="67"/>
    </row>
    <row r="119" spans="1:11" x14ac:dyDescent="0.3">
      <c r="A119" s="55">
        <f t="shared" si="5"/>
        <v>41470</v>
      </c>
      <c r="B119" s="35">
        <v>2013</v>
      </c>
      <c r="C119" s="35">
        <v>196</v>
      </c>
      <c r="D119" s="1" t="s">
        <v>76</v>
      </c>
      <c r="E119" s="62">
        <v>3</v>
      </c>
      <c r="F119" s="61">
        <v>167.64000000000001</v>
      </c>
      <c r="G119" s="61">
        <v>60.96</v>
      </c>
      <c r="H119" s="62" t="s">
        <v>67</v>
      </c>
      <c r="J119" s="67"/>
      <c r="K119" s="67"/>
    </row>
    <row r="120" spans="1:11" x14ac:dyDescent="0.3">
      <c r="A120" s="55">
        <f t="shared" si="5"/>
        <v>41470</v>
      </c>
      <c r="B120" s="35">
        <v>2013</v>
      </c>
      <c r="C120" s="35">
        <v>196</v>
      </c>
      <c r="D120" s="1" t="s">
        <v>76</v>
      </c>
      <c r="E120" s="62">
        <v>4</v>
      </c>
      <c r="F120" s="61">
        <v>152.4</v>
      </c>
      <c r="G120" s="61">
        <v>96.52</v>
      </c>
      <c r="H120" s="62" t="s">
        <v>58</v>
      </c>
      <c r="J120" s="67"/>
      <c r="K120" s="67"/>
    </row>
    <row r="121" spans="1:11" x14ac:dyDescent="0.3">
      <c r="A121" s="55">
        <f t="shared" si="5"/>
        <v>41470</v>
      </c>
      <c r="B121" s="35">
        <v>2013</v>
      </c>
      <c r="C121" s="35">
        <v>196</v>
      </c>
      <c r="D121" s="1" t="s">
        <v>76</v>
      </c>
      <c r="E121" s="62">
        <v>5</v>
      </c>
      <c r="F121" s="61">
        <v>172.72</v>
      </c>
      <c r="G121" s="61">
        <v>63.5</v>
      </c>
      <c r="H121" s="62" t="s">
        <v>67</v>
      </c>
      <c r="J121" s="67"/>
      <c r="K121" s="67"/>
    </row>
    <row r="122" spans="1:11" x14ac:dyDescent="0.3">
      <c r="A122" s="55">
        <f t="shared" ref="A122" si="6">DATE(B122,1,C122)</f>
        <v>41485</v>
      </c>
      <c r="B122" s="35">
        <v>2013</v>
      </c>
      <c r="C122" s="35">
        <v>211</v>
      </c>
      <c r="D122" s="1" t="s">
        <v>52</v>
      </c>
      <c r="E122" s="62">
        <v>1</v>
      </c>
      <c r="F122" s="61">
        <v>238.76</v>
      </c>
      <c r="G122" s="61">
        <v>63.5</v>
      </c>
      <c r="H122" s="62" t="s">
        <v>64</v>
      </c>
      <c r="J122" s="67"/>
      <c r="K122" s="67"/>
    </row>
    <row r="123" spans="1:11" x14ac:dyDescent="0.3">
      <c r="A123" s="55">
        <f t="shared" ref="A123:A161" si="7">DATE(B123,1,C123)</f>
        <v>41485</v>
      </c>
      <c r="B123" s="35">
        <v>2013</v>
      </c>
      <c r="C123" s="35">
        <v>211</v>
      </c>
      <c r="D123" s="1" t="s">
        <v>52</v>
      </c>
      <c r="E123" s="62">
        <v>2</v>
      </c>
      <c r="F123" s="61">
        <v>241.3</v>
      </c>
      <c r="G123" s="61">
        <v>101.6</v>
      </c>
      <c r="H123" s="62" t="s">
        <v>64</v>
      </c>
      <c r="J123" s="67"/>
      <c r="K123" s="67"/>
    </row>
    <row r="124" spans="1:11" x14ac:dyDescent="0.3">
      <c r="A124" s="55">
        <f t="shared" si="7"/>
        <v>41485</v>
      </c>
      <c r="B124" s="35">
        <v>2013</v>
      </c>
      <c r="C124" s="35">
        <v>211</v>
      </c>
      <c r="D124" s="1" t="s">
        <v>52</v>
      </c>
      <c r="E124" s="62">
        <v>3</v>
      </c>
      <c r="F124" s="61">
        <v>203.2</v>
      </c>
      <c r="G124" s="61">
        <v>81.28</v>
      </c>
      <c r="H124" s="62" t="s">
        <v>61</v>
      </c>
      <c r="J124" s="67"/>
      <c r="K124" s="67"/>
    </row>
    <row r="125" spans="1:11" x14ac:dyDescent="0.3">
      <c r="A125" s="55">
        <f t="shared" si="7"/>
        <v>41485</v>
      </c>
      <c r="B125" s="35">
        <v>2013</v>
      </c>
      <c r="C125" s="35">
        <v>211</v>
      </c>
      <c r="D125" s="1" t="s">
        <v>52</v>
      </c>
      <c r="E125" s="62">
        <v>4</v>
      </c>
      <c r="F125" s="61">
        <v>236.22</v>
      </c>
      <c r="G125" s="61">
        <v>45.72</v>
      </c>
      <c r="H125" s="62" t="s">
        <v>64</v>
      </c>
      <c r="J125" s="67"/>
      <c r="K125" s="67"/>
    </row>
    <row r="126" spans="1:11" x14ac:dyDescent="0.3">
      <c r="A126" s="55">
        <f t="shared" si="7"/>
        <v>41485</v>
      </c>
      <c r="B126" s="35">
        <v>2013</v>
      </c>
      <c r="C126" s="35">
        <v>211</v>
      </c>
      <c r="D126" s="1" t="s">
        <v>52</v>
      </c>
      <c r="E126" s="62">
        <v>5</v>
      </c>
      <c r="F126" s="61">
        <v>238.76</v>
      </c>
      <c r="G126" s="61">
        <v>55.88</v>
      </c>
      <c r="H126" s="62" t="s">
        <v>60</v>
      </c>
      <c r="J126" s="67"/>
      <c r="K126" s="67"/>
    </row>
    <row r="127" spans="1:11" x14ac:dyDescent="0.3">
      <c r="A127" s="55">
        <f t="shared" si="7"/>
        <v>41485</v>
      </c>
      <c r="B127" s="35">
        <v>2013</v>
      </c>
      <c r="C127" s="35">
        <v>211</v>
      </c>
      <c r="D127" s="1" t="s">
        <v>53</v>
      </c>
      <c r="E127" s="62">
        <v>1</v>
      </c>
      <c r="F127" s="61">
        <v>213.36</v>
      </c>
      <c r="G127" s="61">
        <v>76.2</v>
      </c>
      <c r="H127" s="62" t="s">
        <v>61</v>
      </c>
      <c r="J127" s="67"/>
      <c r="K127" s="67"/>
    </row>
    <row r="128" spans="1:11" x14ac:dyDescent="0.3">
      <c r="A128" s="55">
        <f t="shared" si="7"/>
        <v>41485</v>
      </c>
      <c r="B128" s="35">
        <v>2013</v>
      </c>
      <c r="C128" s="35">
        <v>211</v>
      </c>
      <c r="D128" s="1" t="s">
        <v>53</v>
      </c>
      <c r="E128" s="62">
        <v>2</v>
      </c>
      <c r="F128" s="61">
        <v>220.98</v>
      </c>
      <c r="G128" s="61">
        <v>45.72</v>
      </c>
      <c r="H128" s="62" t="s">
        <v>60</v>
      </c>
      <c r="J128" s="67"/>
      <c r="K128" s="67"/>
    </row>
    <row r="129" spans="1:11" x14ac:dyDescent="0.3">
      <c r="A129" s="55">
        <f t="shared" si="7"/>
        <v>41485</v>
      </c>
      <c r="B129" s="35">
        <v>2013</v>
      </c>
      <c r="C129" s="35">
        <v>211</v>
      </c>
      <c r="D129" s="1" t="s">
        <v>53</v>
      </c>
      <c r="E129" s="62">
        <v>3</v>
      </c>
      <c r="F129" s="61">
        <v>215.9</v>
      </c>
      <c r="G129" s="61">
        <v>71.12</v>
      </c>
      <c r="H129" s="62" t="s">
        <v>61</v>
      </c>
      <c r="J129" s="67"/>
      <c r="K129" s="67"/>
    </row>
    <row r="130" spans="1:11" x14ac:dyDescent="0.3">
      <c r="A130" s="55">
        <f t="shared" si="7"/>
        <v>41485</v>
      </c>
      <c r="B130" s="35">
        <v>2013</v>
      </c>
      <c r="C130" s="35">
        <v>211</v>
      </c>
      <c r="D130" s="1" t="s">
        <v>53</v>
      </c>
      <c r="E130" s="62">
        <v>4</v>
      </c>
      <c r="F130" s="61">
        <v>236.22</v>
      </c>
      <c r="G130" s="61">
        <v>76.2</v>
      </c>
      <c r="H130" s="62" t="s">
        <v>64</v>
      </c>
      <c r="J130" s="67"/>
      <c r="K130" s="67"/>
    </row>
    <row r="131" spans="1:11" x14ac:dyDescent="0.3">
      <c r="A131" s="55">
        <f t="shared" si="7"/>
        <v>41485</v>
      </c>
      <c r="B131" s="35">
        <v>2013</v>
      </c>
      <c r="C131" s="35">
        <v>211</v>
      </c>
      <c r="D131" s="1" t="s">
        <v>53</v>
      </c>
      <c r="E131" s="62">
        <v>5</v>
      </c>
      <c r="F131" s="61">
        <v>233.68</v>
      </c>
      <c r="G131" s="61">
        <v>81.28</v>
      </c>
      <c r="H131" s="62" t="s">
        <v>64</v>
      </c>
      <c r="J131" s="67"/>
      <c r="K131" s="67"/>
    </row>
    <row r="132" spans="1:11" x14ac:dyDescent="0.3">
      <c r="A132" s="55">
        <f t="shared" si="7"/>
        <v>41485</v>
      </c>
      <c r="B132" s="35">
        <v>2013</v>
      </c>
      <c r="C132" s="35">
        <v>211</v>
      </c>
      <c r="D132" s="1" t="s">
        <v>54</v>
      </c>
      <c r="E132" s="62">
        <v>1</v>
      </c>
      <c r="F132" s="61">
        <v>210.82</v>
      </c>
      <c r="G132" s="61">
        <v>60.96</v>
      </c>
      <c r="H132" s="62" t="s">
        <v>60</v>
      </c>
      <c r="J132" s="67"/>
      <c r="K132" s="67"/>
    </row>
    <row r="133" spans="1:11" x14ac:dyDescent="0.3">
      <c r="A133" s="55">
        <f t="shared" si="7"/>
        <v>41485</v>
      </c>
      <c r="B133" s="35">
        <v>2013</v>
      </c>
      <c r="C133" s="35">
        <v>211</v>
      </c>
      <c r="D133" s="1" t="s">
        <v>54</v>
      </c>
      <c r="E133" s="62">
        <v>2</v>
      </c>
      <c r="F133" s="61">
        <v>213.36</v>
      </c>
      <c r="G133" s="61">
        <v>45.72</v>
      </c>
      <c r="H133" s="62" t="s">
        <v>60</v>
      </c>
      <c r="J133" s="67"/>
      <c r="K133" s="67"/>
    </row>
    <row r="134" spans="1:11" x14ac:dyDescent="0.3">
      <c r="A134" s="55">
        <f t="shared" si="7"/>
        <v>41485</v>
      </c>
      <c r="B134" s="35">
        <v>2013</v>
      </c>
      <c r="C134" s="35">
        <v>211</v>
      </c>
      <c r="D134" s="1" t="s">
        <v>54</v>
      </c>
      <c r="E134" s="62">
        <v>3</v>
      </c>
      <c r="F134" s="61">
        <v>228.6</v>
      </c>
      <c r="G134" s="61">
        <v>66.040000000000006</v>
      </c>
      <c r="H134" s="62" t="s">
        <v>64</v>
      </c>
      <c r="J134" s="67"/>
      <c r="K134" s="67"/>
    </row>
    <row r="135" spans="1:11" x14ac:dyDescent="0.3">
      <c r="A135" s="55">
        <f t="shared" si="7"/>
        <v>41485</v>
      </c>
      <c r="B135" s="35">
        <v>2013</v>
      </c>
      <c r="C135" s="35">
        <v>211</v>
      </c>
      <c r="D135" s="1" t="s">
        <v>54</v>
      </c>
      <c r="E135" s="62">
        <v>4</v>
      </c>
      <c r="F135" s="61">
        <v>228.6</v>
      </c>
      <c r="G135" s="61">
        <v>50.8</v>
      </c>
      <c r="H135" s="62" t="s">
        <v>64</v>
      </c>
      <c r="J135" s="67"/>
      <c r="K135" s="67"/>
    </row>
    <row r="136" spans="1:11" x14ac:dyDescent="0.3">
      <c r="A136" s="55">
        <f t="shared" si="7"/>
        <v>41485</v>
      </c>
      <c r="B136" s="35">
        <v>2013</v>
      </c>
      <c r="C136" s="35">
        <v>211</v>
      </c>
      <c r="D136" s="1" t="s">
        <v>54</v>
      </c>
      <c r="E136" s="62">
        <v>5</v>
      </c>
      <c r="F136" s="61">
        <v>215.9</v>
      </c>
      <c r="G136" s="61">
        <v>76.2</v>
      </c>
      <c r="H136" s="62" t="s">
        <v>60</v>
      </c>
      <c r="J136" s="67"/>
      <c r="K136" s="67"/>
    </row>
    <row r="137" spans="1:11" x14ac:dyDescent="0.3">
      <c r="A137" s="55">
        <f t="shared" si="7"/>
        <v>41485</v>
      </c>
      <c r="B137" s="35">
        <v>2013</v>
      </c>
      <c r="C137" s="35">
        <v>211</v>
      </c>
      <c r="D137" s="1" t="s">
        <v>55</v>
      </c>
      <c r="E137" s="62">
        <v>1</v>
      </c>
      <c r="F137" s="61">
        <v>220.98</v>
      </c>
      <c r="G137" s="61">
        <v>71.12</v>
      </c>
      <c r="H137" s="62" t="s">
        <v>60</v>
      </c>
      <c r="J137" s="67"/>
      <c r="K137" s="67"/>
    </row>
    <row r="138" spans="1:11" x14ac:dyDescent="0.3">
      <c r="A138" s="55">
        <f t="shared" si="7"/>
        <v>41485</v>
      </c>
      <c r="B138" s="35">
        <v>2013</v>
      </c>
      <c r="C138" s="35">
        <v>211</v>
      </c>
      <c r="D138" s="1" t="s">
        <v>55</v>
      </c>
      <c r="E138" s="62">
        <v>2</v>
      </c>
      <c r="F138" s="61">
        <v>218.44</v>
      </c>
      <c r="G138" s="61">
        <v>45.72</v>
      </c>
      <c r="H138" s="62" t="s">
        <v>60</v>
      </c>
      <c r="J138" s="67"/>
      <c r="K138" s="67"/>
    </row>
    <row r="139" spans="1:11" x14ac:dyDescent="0.3">
      <c r="A139" s="55">
        <f t="shared" si="7"/>
        <v>41485</v>
      </c>
      <c r="B139" s="35">
        <v>2013</v>
      </c>
      <c r="C139" s="35">
        <v>211</v>
      </c>
      <c r="D139" s="1" t="s">
        <v>55</v>
      </c>
      <c r="E139" s="62">
        <v>3</v>
      </c>
      <c r="F139" s="61">
        <v>218.44</v>
      </c>
      <c r="G139" s="61">
        <v>76.2</v>
      </c>
      <c r="H139" s="62" t="s">
        <v>64</v>
      </c>
      <c r="J139" s="67"/>
      <c r="K139" s="67"/>
    </row>
    <row r="140" spans="1:11" x14ac:dyDescent="0.3">
      <c r="A140" s="55">
        <f t="shared" si="7"/>
        <v>41485</v>
      </c>
      <c r="B140" s="35">
        <v>2013</v>
      </c>
      <c r="C140" s="35">
        <v>211</v>
      </c>
      <c r="D140" s="1" t="s">
        <v>55</v>
      </c>
      <c r="E140" s="62">
        <v>4</v>
      </c>
      <c r="F140" s="61">
        <v>236.22</v>
      </c>
      <c r="G140" s="61">
        <v>40.64</v>
      </c>
      <c r="H140" s="62" t="s">
        <v>64</v>
      </c>
      <c r="J140" s="67"/>
      <c r="K140" s="67"/>
    </row>
    <row r="141" spans="1:11" x14ac:dyDescent="0.3">
      <c r="A141" s="55">
        <f t="shared" si="7"/>
        <v>41485</v>
      </c>
      <c r="B141" s="35">
        <v>2013</v>
      </c>
      <c r="C141" s="35">
        <v>211</v>
      </c>
      <c r="D141" s="1" t="s">
        <v>55</v>
      </c>
      <c r="E141" s="62">
        <v>5</v>
      </c>
      <c r="F141" s="61">
        <v>226.06</v>
      </c>
      <c r="G141" s="61">
        <v>63.5</v>
      </c>
      <c r="H141" s="62" t="s">
        <v>64</v>
      </c>
      <c r="J141" s="67"/>
      <c r="K141" s="67"/>
    </row>
    <row r="142" spans="1:11" x14ac:dyDescent="0.3">
      <c r="A142" s="55">
        <f t="shared" si="7"/>
        <v>41485</v>
      </c>
      <c r="B142" s="35">
        <v>2013</v>
      </c>
      <c r="C142" s="35">
        <v>211</v>
      </c>
      <c r="D142" s="1" t="s">
        <v>73</v>
      </c>
      <c r="E142" s="62">
        <v>1</v>
      </c>
      <c r="F142" s="61">
        <v>254</v>
      </c>
      <c r="G142" s="61">
        <v>71.12</v>
      </c>
      <c r="H142" s="62" t="s">
        <v>64</v>
      </c>
      <c r="J142" s="67"/>
      <c r="K142" s="67"/>
    </row>
    <row r="143" spans="1:11" x14ac:dyDescent="0.3">
      <c r="A143" s="55">
        <f t="shared" si="7"/>
        <v>41485</v>
      </c>
      <c r="B143" s="35">
        <v>2013</v>
      </c>
      <c r="C143" s="35">
        <v>211</v>
      </c>
      <c r="D143" s="1" t="s">
        <v>73</v>
      </c>
      <c r="E143" s="62">
        <v>2</v>
      </c>
      <c r="F143" s="61">
        <v>259.08</v>
      </c>
      <c r="G143" s="61">
        <v>101.6</v>
      </c>
      <c r="H143" s="62" t="s">
        <v>64</v>
      </c>
      <c r="J143" s="67"/>
      <c r="K143" s="67"/>
    </row>
    <row r="144" spans="1:11" x14ac:dyDescent="0.3">
      <c r="A144" s="55">
        <f t="shared" si="7"/>
        <v>41485</v>
      </c>
      <c r="B144" s="35">
        <v>2013</v>
      </c>
      <c r="C144" s="35">
        <v>211</v>
      </c>
      <c r="D144" s="1" t="s">
        <v>73</v>
      </c>
      <c r="E144" s="62">
        <v>3</v>
      </c>
      <c r="F144" s="61">
        <v>256.54000000000002</v>
      </c>
      <c r="G144" s="61">
        <v>91.44</v>
      </c>
      <c r="H144" s="62" t="s">
        <v>64</v>
      </c>
      <c r="J144" s="67"/>
      <c r="K144" s="67"/>
    </row>
    <row r="145" spans="1:11" x14ac:dyDescent="0.3">
      <c r="A145" s="55">
        <f t="shared" si="7"/>
        <v>41485</v>
      </c>
      <c r="B145" s="35">
        <v>2013</v>
      </c>
      <c r="C145" s="35">
        <v>211</v>
      </c>
      <c r="D145" s="1" t="s">
        <v>73</v>
      </c>
      <c r="E145" s="62">
        <v>4</v>
      </c>
      <c r="F145" s="61">
        <v>266.7</v>
      </c>
      <c r="G145" s="61">
        <v>96.52</v>
      </c>
      <c r="H145" s="62" t="s">
        <v>64</v>
      </c>
      <c r="J145" s="67"/>
      <c r="K145" s="67"/>
    </row>
    <row r="146" spans="1:11" x14ac:dyDescent="0.3">
      <c r="A146" s="55">
        <f t="shared" si="7"/>
        <v>41485</v>
      </c>
      <c r="B146" s="35">
        <v>2013</v>
      </c>
      <c r="C146" s="35">
        <v>211</v>
      </c>
      <c r="D146" s="1" t="s">
        <v>73</v>
      </c>
      <c r="E146" s="62">
        <v>5</v>
      </c>
      <c r="F146" s="61">
        <v>269.24</v>
      </c>
      <c r="G146" s="61">
        <v>114.3</v>
      </c>
      <c r="H146" s="62" t="s">
        <v>64</v>
      </c>
      <c r="J146" s="67"/>
      <c r="K146" s="67"/>
    </row>
    <row r="147" spans="1:11" x14ac:dyDescent="0.3">
      <c r="A147" s="55">
        <f t="shared" si="7"/>
        <v>41485</v>
      </c>
      <c r="B147" s="35">
        <v>2013</v>
      </c>
      <c r="C147" s="35">
        <v>211</v>
      </c>
      <c r="D147" s="1" t="s">
        <v>74</v>
      </c>
      <c r="E147" s="62">
        <v>1</v>
      </c>
      <c r="F147" s="61">
        <v>248.92000000000002</v>
      </c>
      <c r="G147" s="61">
        <v>76.2</v>
      </c>
      <c r="H147" s="62" t="s">
        <v>60</v>
      </c>
      <c r="J147" s="67"/>
      <c r="K147" s="67"/>
    </row>
    <row r="148" spans="1:11" x14ac:dyDescent="0.3">
      <c r="A148" s="55">
        <f t="shared" si="7"/>
        <v>41485</v>
      </c>
      <c r="B148" s="35">
        <v>2013</v>
      </c>
      <c r="C148" s="35">
        <v>211</v>
      </c>
      <c r="D148" s="1" t="s">
        <v>74</v>
      </c>
      <c r="E148" s="62">
        <v>2</v>
      </c>
      <c r="F148" s="61">
        <v>251.46</v>
      </c>
      <c r="G148" s="61">
        <v>91.44</v>
      </c>
      <c r="H148" s="62" t="s">
        <v>60</v>
      </c>
      <c r="J148" s="67"/>
      <c r="K148" s="67"/>
    </row>
    <row r="149" spans="1:11" x14ac:dyDescent="0.3">
      <c r="A149" s="55">
        <f t="shared" si="7"/>
        <v>41485</v>
      </c>
      <c r="B149" s="35">
        <v>2013</v>
      </c>
      <c r="C149" s="35">
        <v>211</v>
      </c>
      <c r="D149" s="1" t="s">
        <v>74</v>
      </c>
      <c r="E149" s="62">
        <v>3</v>
      </c>
      <c r="F149" s="61">
        <v>248.92000000000002</v>
      </c>
      <c r="G149" s="61">
        <v>114.3</v>
      </c>
      <c r="H149" s="62" t="s">
        <v>64</v>
      </c>
      <c r="J149" s="67"/>
      <c r="K149" s="67"/>
    </row>
    <row r="150" spans="1:11" x14ac:dyDescent="0.3">
      <c r="A150" s="55">
        <f t="shared" si="7"/>
        <v>41485</v>
      </c>
      <c r="B150" s="35">
        <v>2013</v>
      </c>
      <c r="C150" s="35">
        <v>211</v>
      </c>
      <c r="D150" s="1" t="s">
        <v>74</v>
      </c>
      <c r="E150" s="62">
        <v>4</v>
      </c>
      <c r="F150" s="61">
        <v>248.92000000000002</v>
      </c>
      <c r="G150" s="61">
        <v>121.92</v>
      </c>
      <c r="H150" s="62" t="s">
        <v>60</v>
      </c>
      <c r="J150" s="67"/>
      <c r="K150" s="67"/>
    </row>
    <row r="151" spans="1:11" x14ac:dyDescent="0.3">
      <c r="A151" s="55">
        <f t="shared" si="7"/>
        <v>41485</v>
      </c>
      <c r="B151" s="35">
        <v>2013</v>
      </c>
      <c r="C151" s="35">
        <v>211</v>
      </c>
      <c r="D151" s="1" t="s">
        <v>74</v>
      </c>
      <c r="E151" s="62">
        <v>5</v>
      </c>
      <c r="F151" s="61">
        <v>243.84</v>
      </c>
      <c r="G151" s="61">
        <v>76.2</v>
      </c>
      <c r="H151" s="62" t="s">
        <v>60</v>
      </c>
      <c r="J151" s="67"/>
      <c r="K151" s="67"/>
    </row>
    <row r="152" spans="1:11" x14ac:dyDescent="0.3">
      <c r="A152" s="55">
        <f t="shared" si="7"/>
        <v>41485</v>
      </c>
      <c r="B152" s="35">
        <v>2013</v>
      </c>
      <c r="C152" s="35">
        <v>211</v>
      </c>
      <c r="D152" s="1" t="s">
        <v>75</v>
      </c>
      <c r="E152" s="62">
        <v>1</v>
      </c>
      <c r="F152" s="61">
        <v>228.6</v>
      </c>
      <c r="G152" s="61">
        <v>101.6</v>
      </c>
      <c r="H152" s="62" t="s">
        <v>64</v>
      </c>
      <c r="J152" s="67"/>
      <c r="K152" s="67"/>
    </row>
    <row r="153" spans="1:11" x14ac:dyDescent="0.3">
      <c r="A153" s="55">
        <f t="shared" si="7"/>
        <v>41485</v>
      </c>
      <c r="B153" s="35">
        <v>2013</v>
      </c>
      <c r="C153" s="35">
        <v>211</v>
      </c>
      <c r="D153" s="1" t="s">
        <v>75</v>
      </c>
      <c r="E153" s="62">
        <v>2</v>
      </c>
      <c r="F153" s="61">
        <v>241.3</v>
      </c>
      <c r="G153" s="61">
        <v>91.44</v>
      </c>
      <c r="H153" s="62" t="s">
        <v>64</v>
      </c>
      <c r="J153" s="67"/>
      <c r="K153" s="67"/>
    </row>
    <row r="154" spans="1:11" x14ac:dyDescent="0.3">
      <c r="A154" s="55">
        <f t="shared" si="7"/>
        <v>41485</v>
      </c>
      <c r="B154" s="35">
        <v>2013</v>
      </c>
      <c r="C154" s="35">
        <v>211</v>
      </c>
      <c r="D154" s="1" t="s">
        <v>75</v>
      </c>
      <c r="E154" s="62">
        <v>3</v>
      </c>
      <c r="F154" s="61">
        <v>243.84</v>
      </c>
      <c r="G154" s="61">
        <v>121.92</v>
      </c>
      <c r="H154" s="62" t="s">
        <v>60</v>
      </c>
      <c r="J154" s="67"/>
      <c r="K154" s="67"/>
    </row>
    <row r="155" spans="1:11" x14ac:dyDescent="0.3">
      <c r="A155" s="55">
        <f t="shared" si="7"/>
        <v>41485</v>
      </c>
      <c r="B155" s="35">
        <v>2013</v>
      </c>
      <c r="C155" s="35">
        <v>211</v>
      </c>
      <c r="D155" s="1" t="s">
        <v>75</v>
      </c>
      <c r="E155" s="62">
        <v>4</v>
      </c>
      <c r="F155" s="61">
        <v>243.84</v>
      </c>
      <c r="G155" s="61">
        <v>114.3</v>
      </c>
      <c r="H155" s="62" t="s">
        <v>60</v>
      </c>
      <c r="J155" s="67"/>
      <c r="K155" s="67"/>
    </row>
    <row r="156" spans="1:11" x14ac:dyDescent="0.3">
      <c r="A156" s="55">
        <f t="shared" si="7"/>
        <v>41485</v>
      </c>
      <c r="B156" s="35">
        <v>2013</v>
      </c>
      <c r="C156" s="35">
        <v>211</v>
      </c>
      <c r="D156" s="1" t="s">
        <v>75</v>
      </c>
      <c r="E156" s="62">
        <v>5</v>
      </c>
      <c r="F156" s="61">
        <v>241.3</v>
      </c>
      <c r="G156" s="61">
        <v>76.2</v>
      </c>
      <c r="H156" s="62" t="s">
        <v>64</v>
      </c>
      <c r="J156" s="67"/>
      <c r="K156" s="67"/>
    </row>
    <row r="157" spans="1:11" x14ac:dyDescent="0.3">
      <c r="A157" s="55">
        <f t="shared" si="7"/>
        <v>41485</v>
      </c>
      <c r="B157" s="35">
        <v>2013</v>
      </c>
      <c r="C157" s="35">
        <v>211</v>
      </c>
      <c r="D157" s="1" t="s">
        <v>76</v>
      </c>
      <c r="E157" s="62">
        <v>1</v>
      </c>
      <c r="F157" s="61">
        <v>241.3</v>
      </c>
      <c r="G157" s="61">
        <v>124.46000000000001</v>
      </c>
      <c r="H157" s="62" t="s">
        <v>60</v>
      </c>
      <c r="J157" s="67"/>
      <c r="K157" s="67"/>
    </row>
    <row r="158" spans="1:11" x14ac:dyDescent="0.3">
      <c r="A158" s="55">
        <f t="shared" si="7"/>
        <v>41485</v>
      </c>
      <c r="B158" s="35">
        <v>2013</v>
      </c>
      <c r="C158" s="35">
        <v>211</v>
      </c>
      <c r="D158" s="1" t="s">
        <v>76</v>
      </c>
      <c r="E158" s="62">
        <v>2</v>
      </c>
      <c r="F158" s="61">
        <v>215.9</v>
      </c>
      <c r="G158" s="61">
        <v>81.28</v>
      </c>
      <c r="H158" s="62" t="s">
        <v>60</v>
      </c>
      <c r="J158" s="67"/>
      <c r="K158" s="67"/>
    </row>
    <row r="159" spans="1:11" x14ac:dyDescent="0.3">
      <c r="A159" s="55">
        <f t="shared" si="7"/>
        <v>41485</v>
      </c>
      <c r="B159" s="35">
        <v>2013</v>
      </c>
      <c r="C159" s="35">
        <v>211</v>
      </c>
      <c r="D159" s="1" t="s">
        <v>76</v>
      </c>
      <c r="E159" s="62">
        <v>3</v>
      </c>
      <c r="F159" s="61">
        <v>246.38</v>
      </c>
      <c r="G159" s="61">
        <v>101.6</v>
      </c>
      <c r="H159" s="62" t="s">
        <v>60</v>
      </c>
      <c r="J159" s="67"/>
      <c r="K159" s="67"/>
    </row>
    <row r="160" spans="1:11" x14ac:dyDescent="0.3">
      <c r="A160" s="55">
        <f t="shared" si="7"/>
        <v>41485</v>
      </c>
      <c r="B160" s="35">
        <v>2013</v>
      </c>
      <c r="C160" s="35">
        <v>211</v>
      </c>
      <c r="D160" s="1" t="s">
        <v>76</v>
      </c>
      <c r="E160" s="62">
        <v>4</v>
      </c>
      <c r="F160" s="61">
        <v>236.22</v>
      </c>
      <c r="G160" s="61">
        <v>91.44</v>
      </c>
      <c r="H160" s="62" t="s">
        <v>60</v>
      </c>
      <c r="J160" s="67"/>
      <c r="K160" s="67"/>
    </row>
    <row r="161" spans="1:11" x14ac:dyDescent="0.3">
      <c r="A161" s="55">
        <f t="shared" si="7"/>
        <v>41485</v>
      </c>
      <c r="B161" s="35">
        <v>2013</v>
      </c>
      <c r="C161" s="35">
        <v>211</v>
      </c>
      <c r="D161" s="1" t="s">
        <v>76</v>
      </c>
      <c r="E161" s="62">
        <v>5</v>
      </c>
      <c r="F161" s="61">
        <v>243.84</v>
      </c>
      <c r="G161" s="61">
        <v>91.44</v>
      </c>
      <c r="H161" s="62" t="s">
        <v>60</v>
      </c>
      <c r="J161" s="67"/>
      <c r="K161" s="67"/>
    </row>
    <row r="162" spans="1:11" x14ac:dyDescent="0.3">
      <c r="A162" s="55">
        <f t="shared" ref="A162" si="8">DATE(B162,1,C162)</f>
        <v>41498</v>
      </c>
      <c r="B162" s="35">
        <v>2013</v>
      </c>
      <c r="C162" s="35">
        <v>224</v>
      </c>
      <c r="D162" s="1" t="s">
        <v>52</v>
      </c>
      <c r="E162" s="62">
        <v>1</v>
      </c>
      <c r="F162" s="61">
        <v>236.22</v>
      </c>
      <c r="G162" s="61">
        <v>91.44</v>
      </c>
      <c r="H162" s="62" t="s">
        <v>63</v>
      </c>
      <c r="J162" s="67"/>
      <c r="K162" s="67"/>
    </row>
    <row r="163" spans="1:11" x14ac:dyDescent="0.3">
      <c r="A163" s="55">
        <f t="shared" ref="A163:A201" si="9">DATE(B163,1,C163)</f>
        <v>41498</v>
      </c>
      <c r="B163" s="35">
        <v>2013</v>
      </c>
      <c r="C163" s="35">
        <v>224</v>
      </c>
      <c r="D163" s="1" t="s">
        <v>52</v>
      </c>
      <c r="E163" s="62">
        <v>2</v>
      </c>
      <c r="F163" s="61">
        <v>203.2</v>
      </c>
      <c r="G163" s="61">
        <v>63.5</v>
      </c>
      <c r="H163" s="62" t="s">
        <v>63</v>
      </c>
      <c r="J163" s="67"/>
      <c r="K163" s="67"/>
    </row>
    <row r="164" spans="1:11" x14ac:dyDescent="0.3">
      <c r="A164" s="55">
        <f t="shared" si="9"/>
        <v>41498</v>
      </c>
      <c r="B164" s="35">
        <v>2013</v>
      </c>
      <c r="C164" s="35">
        <v>224</v>
      </c>
      <c r="D164" s="1" t="s">
        <v>52</v>
      </c>
      <c r="E164" s="62">
        <v>3</v>
      </c>
      <c r="F164" s="61">
        <v>238.76</v>
      </c>
      <c r="G164" s="61">
        <v>76.2</v>
      </c>
      <c r="H164" s="62" t="s">
        <v>63</v>
      </c>
      <c r="J164" s="67"/>
      <c r="K164" s="67"/>
    </row>
    <row r="165" spans="1:11" x14ac:dyDescent="0.3">
      <c r="A165" s="55">
        <f t="shared" si="9"/>
        <v>41498</v>
      </c>
      <c r="B165" s="35">
        <v>2013</v>
      </c>
      <c r="C165" s="35">
        <v>224</v>
      </c>
      <c r="D165" s="1" t="s">
        <v>52</v>
      </c>
      <c r="E165" s="62">
        <v>4</v>
      </c>
      <c r="F165" s="61">
        <v>236.22</v>
      </c>
      <c r="G165" s="61">
        <v>60.96</v>
      </c>
      <c r="H165" s="62" t="s">
        <v>63</v>
      </c>
      <c r="J165" s="67"/>
      <c r="K165" s="67"/>
    </row>
    <row r="166" spans="1:11" x14ac:dyDescent="0.3">
      <c r="A166" s="55">
        <f t="shared" si="9"/>
        <v>41498</v>
      </c>
      <c r="B166" s="35">
        <v>2013</v>
      </c>
      <c r="C166" s="35">
        <v>224</v>
      </c>
      <c r="D166" s="1" t="s">
        <v>52</v>
      </c>
      <c r="E166" s="62">
        <v>5</v>
      </c>
      <c r="F166" s="61">
        <v>233.68</v>
      </c>
      <c r="G166" s="61">
        <v>81.28</v>
      </c>
      <c r="H166" s="62" t="s">
        <v>63</v>
      </c>
      <c r="J166" s="67"/>
      <c r="K166" s="67"/>
    </row>
    <row r="167" spans="1:11" x14ac:dyDescent="0.3">
      <c r="A167" s="55">
        <f t="shared" si="9"/>
        <v>41498</v>
      </c>
      <c r="B167" s="35">
        <v>2013</v>
      </c>
      <c r="C167" s="35">
        <v>224</v>
      </c>
      <c r="D167" s="1" t="s">
        <v>53</v>
      </c>
      <c r="E167" s="62">
        <v>1</v>
      </c>
      <c r="F167" s="61">
        <v>210.82</v>
      </c>
      <c r="G167" s="61">
        <v>50.8</v>
      </c>
      <c r="H167" s="62" t="s">
        <v>63</v>
      </c>
      <c r="J167" s="67"/>
      <c r="K167" s="67"/>
    </row>
    <row r="168" spans="1:11" x14ac:dyDescent="0.3">
      <c r="A168" s="55">
        <f t="shared" si="9"/>
        <v>41498</v>
      </c>
      <c r="B168" s="35">
        <v>2013</v>
      </c>
      <c r="C168" s="35">
        <v>224</v>
      </c>
      <c r="D168" s="1" t="s">
        <v>53</v>
      </c>
      <c r="E168" s="62">
        <v>2</v>
      </c>
      <c r="F168" s="61">
        <v>220.98</v>
      </c>
      <c r="G168" s="61">
        <v>91.44</v>
      </c>
      <c r="H168" s="62" t="s">
        <v>63</v>
      </c>
      <c r="J168" s="67"/>
      <c r="K168" s="67"/>
    </row>
    <row r="169" spans="1:11" x14ac:dyDescent="0.3">
      <c r="A169" s="55">
        <f t="shared" si="9"/>
        <v>41498</v>
      </c>
      <c r="B169" s="35">
        <v>2013</v>
      </c>
      <c r="C169" s="35">
        <v>224</v>
      </c>
      <c r="D169" s="1" t="s">
        <v>53</v>
      </c>
      <c r="E169" s="62">
        <v>3</v>
      </c>
      <c r="F169" s="61">
        <v>215.9</v>
      </c>
      <c r="G169" s="61">
        <v>81.28</v>
      </c>
      <c r="H169" s="62" t="s">
        <v>63</v>
      </c>
      <c r="J169" s="67"/>
      <c r="K169" s="67"/>
    </row>
    <row r="170" spans="1:11" x14ac:dyDescent="0.3">
      <c r="A170" s="55">
        <f t="shared" si="9"/>
        <v>41498</v>
      </c>
      <c r="B170" s="35">
        <v>2013</v>
      </c>
      <c r="C170" s="35">
        <v>224</v>
      </c>
      <c r="D170" s="1" t="s">
        <v>53</v>
      </c>
      <c r="E170" s="62">
        <v>4</v>
      </c>
      <c r="F170" s="61">
        <v>238.76</v>
      </c>
      <c r="G170" s="61">
        <v>121.92</v>
      </c>
      <c r="H170" s="62" t="s">
        <v>63</v>
      </c>
      <c r="J170" s="67"/>
      <c r="K170" s="67"/>
    </row>
    <row r="171" spans="1:11" x14ac:dyDescent="0.3">
      <c r="A171" s="55">
        <f t="shared" si="9"/>
        <v>41498</v>
      </c>
      <c r="B171" s="35">
        <v>2013</v>
      </c>
      <c r="C171" s="35">
        <v>224</v>
      </c>
      <c r="D171" s="1" t="s">
        <v>53</v>
      </c>
      <c r="E171" s="62">
        <v>5</v>
      </c>
      <c r="F171" s="61">
        <v>205.74</v>
      </c>
      <c r="G171" s="61">
        <v>45.72</v>
      </c>
      <c r="H171" s="62" t="s">
        <v>63</v>
      </c>
      <c r="J171" s="67"/>
      <c r="K171" s="67"/>
    </row>
    <row r="172" spans="1:11" x14ac:dyDescent="0.3">
      <c r="A172" s="55">
        <f t="shared" si="9"/>
        <v>41498</v>
      </c>
      <c r="B172" s="35">
        <v>2013</v>
      </c>
      <c r="C172" s="35">
        <v>224</v>
      </c>
      <c r="D172" s="1" t="s">
        <v>54</v>
      </c>
      <c r="E172" s="62">
        <v>1</v>
      </c>
      <c r="F172" s="61">
        <v>228.6</v>
      </c>
      <c r="G172" s="61">
        <v>91.44</v>
      </c>
      <c r="H172" s="62" t="s">
        <v>63</v>
      </c>
      <c r="J172" s="67"/>
      <c r="K172" s="67"/>
    </row>
    <row r="173" spans="1:11" x14ac:dyDescent="0.3">
      <c r="A173" s="55">
        <f t="shared" si="9"/>
        <v>41498</v>
      </c>
      <c r="B173" s="35">
        <v>2013</v>
      </c>
      <c r="C173" s="35">
        <v>224</v>
      </c>
      <c r="D173" s="1" t="s">
        <v>54</v>
      </c>
      <c r="E173" s="62">
        <v>2</v>
      </c>
      <c r="F173" s="61">
        <v>236.22</v>
      </c>
      <c r="G173" s="61">
        <v>45.72</v>
      </c>
      <c r="H173" s="62" t="s">
        <v>63</v>
      </c>
      <c r="J173" s="67"/>
      <c r="K173" s="67"/>
    </row>
    <row r="174" spans="1:11" x14ac:dyDescent="0.3">
      <c r="A174" s="55">
        <f t="shared" si="9"/>
        <v>41498</v>
      </c>
      <c r="B174" s="35">
        <v>2013</v>
      </c>
      <c r="C174" s="35">
        <v>224</v>
      </c>
      <c r="D174" s="1" t="s">
        <v>54</v>
      </c>
      <c r="E174" s="62">
        <v>3</v>
      </c>
      <c r="F174" s="61">
        <v>233.68</v>
      </c>
      <c r="G174" s="61">
        <v>60.96</v>
      </c>
      <c r="H174" s="62" t="s">
        <v>63</v>
      </c>
      <c r="J174" s="67"/>
      <c r="K174" s="67"/>
    </row>
    <row r="175" spans="1:11" x14ac:dyDescent="0.3">
      <c r="A175" s="55">
        <f t="shared" si="9"/>
        <v>41498</v>
      </c>
      <c r="B175" s="35">
        <v>2013</v>
      </c>
      <c r="C175" s="35">
        <v>224</v>
      </c>
      <c r="D175" s="1" t="s">
        <v>54</v>
      </c>
      <c r="E175" s="62">
        <v>4</v>
      </c>
      <c r="F175" s="61">
        <v>203.2</v>
      </c>
      <c r="G175" s="61">
        <v>76.2</v>
      </c>
      <c r="H175" s="62" t="s">
        <v>63</v>
      </c>
      <c r="J175" s="67"/>
      <c r="K175" s="67"/>
    </row>
    <row r="176" spans="1:11" x14ac:dyDescent="0.3">
      <c r="A176" s="55">
        <f t="shared" si="9"/>
        <v>41498</v>
      </c>
      <c r="B176" s="35">
        <v>2013</v>
      </c>
      <c r="C176" s="35">
        <v>224</v>
      </c>
      <c r="D176" s="1" t="s">
        <v>54</v>
      </c>
      <c r="E176" s="62">
        <v>5</v>
      </c>
      <c r="F176" s="61">
        <v>241.3</v>
      </c>
      <c r="G176" s="61">
        <v>96.52</v>
      </c>
      <c r="H176" s="62" t="s">
        <v>63</v>
      </c>
      <c r="J176" s="67"/>
      <c r="K176" s="67"/>
    </row>
    <row r="177" spans="1:11" x14ac:dyDescent="0.3">
      <c r="A177" s="55">
        <f t="shared" si="9"/>
        <v>41498</v>
      </c>
      <c r="B177" s="35">
        <v>2013</v>
      </c>
      <c r="C177" s="35">
        <v>224</v>
      </c>
      <c r="D177" s="1" t="s">
        <v>55</v>
      </c>
      <c r="E177" s="62">
        <v>1</v>
      </c>
      <c r="F177" s="61">
        <v>215.9</v>
      </c>
      <c r="G177" s="61">
        <v>96.52</v>
      </c>
      <c r="H177" s="62" t="s">
        <v>63</v>
      </c>
      <c r="J177" s="67"/>
      <c r="K177" s="67"/>
    </row>
    <row r="178" spans="1:11" x14ac:dyDescent="0.3">
      <c r="A178" s="55">
        <f t="shared" si="9"/>
        <v>41498</v>
      </c>
      <c r="B178" s="35">
        <v>2013</v>
      </c>
      <c r="C178" s="35">
        <v>224</v>
      </c>
      <c r="D178" s="1" t="s">
        <v>55</v>
      </c>
      <c r="E178" s="62">
        <v>2</v>
      </c>
      <c r="F178" s="61">
        <v>220.98</v>
      </c>
      <c r="G178" s="61">
        <v>106.68</v>
      </c>
      <c r="H178" s="62" t="s">
        <v>63</v>
      </c>
      <c r="J178" s="67"/>
      <c r="K178" s="67"/>
    </row>
    <row r="179" spans="1:11" x14ac:dyDescent="0.3">
      <c r="A179" s="55">
        <f t="shared" si="9"/>
        <v>41498</v>
      </c>
      <c r="B179" s="35">
        <v>2013</v>
      </c>
      <c r="C179" s="35">
        <v>224</v>
      </c>
      <c r="D179" s="1" t="s">
        <v>55</v>
      </c>
      <c r="E179" s="62">
        <v>3</v>
      </c>
      <c r="F179" s="61">
        <v>233.68</v>
      </c>
      <c r="G179" s="61">
        <v>101.6</v>
      </c>
      <c r="H179" s="62" t="s">
        <v>63</v>
      </c>
      <c r="J179" s="67"/>
      <c r="K179" s="67"/>
    </row>
    <row r="180" spans="1:11" x14ac:dyDescent="0.3">
      <c r="A180" s="55">
        <f t="shared" si="9"/>
        <v>41498</v>
      </c>
      <c r="B180" s="35">
        <v>2013</v>
      </c>
      <c r="C180" s="35">
        <v>224</v>
      </c>
      <c r="D180" s="1" t="s">
        <v>55</v>
      </c>
      <c r="E180" s="62">
        <v>4</v>
      </c>
      <c r="F180" s="61">
        <v>218.44</v>
      </c>
      <c r="G180" s="61">
        <v>50.8</v>
      </c>
      <c r="H180" s="62" t="s">
        <v>63</v>
      </c>
      <c r="J180" s="67"/>
      <c r="K180" s="67"/>
    </row>
    <row r="181" spans="1:11" x14ac:dyDescent="0.3">
      <c r="A181" s="55">
        <f t="shared" si="9"/>
        <v>41498</v>
      </c>
      <c r="B181" s="35">
        <v>2013</v>
      </c>
      <c r="C181" s="35">
        <v>224</v>
      </c>
      <c r="D181" s="1" t="s">
        <v>55</v>
      </c>
      <c r="E181" s="62">
        <v>5</v>
      </c>
      <c r="F181" s="61">
        <v>215.9</v>
      </c>
      <c r="G181" s="61">
        <v>91.44</v>
      </c>
      <c r="H181" s="62" t="s">
        <v>63</v>
      </c>
      <c r="J181" s="67"/>
      <c r="K181" s="67"/>
    </row>
    <row r="182" spans="1:11" x14ac:dyDescent="0.3">
      <c r="A182" s="55">
        <f t="shared" si="9"/>
        <v>41498</v>
      </c>
      <c r="B182" s="35">
        <v>2013</v>
      </c>
      <c r="C182" s="35">
        <v>224</v>
      </c>
      <c r="D182" s="1" t="s">
        <v>73</v>
      </c>
      <c r="E182" s="62">
        <v>1</v>
      </c>
      <c r="F182" s="61">
        <v>261.62</v>
      </c>
      <c r="G182" s="61">
        <v>60.96</v>
      </c>
      <c r="H182" s="62" t="s">
        <v>63</v>
      </c>
      <c r="J182" s="67"/>
      <c r="K182" s="67"/>
    </row>
    <row r="183" spans="1:11" x14ac:dyDescent="0.3">
      <c r="A183" s="55">
        <f t="shared" si="9"/>
        <v>41498</v>
      </c>
      <c r="B183" s="35">
        <v>2013</v>
      </c>
      <c r="C183" s="35">
        <v>224</v>
      </c>
      <c r="D183" s="1" t="s">
        <v>73</v>
      </c>
      <c r="E183" s="62">
        <v>2</v>
      </c>
      <c r="F183" s="61">
        <v>259.08</v>
      </c>
      <c r="G183" s="61">
        <v>76.2</v>
      </c>
      <c r="H183" s="62" t="s">
        <v>63</v>
      </c>
      <c r="J183" s="67"/>
      <c r="K183" s="67"/>
    </row>
    <row r="184" spans="1:11" x14ac:dyDescent="0.3">
      <c r="A184" s="55">
        <f t="shared" si="9"/>
        <v>41498</v>
      </c>
      <c r="B184" s="35">
        <v>2013</v>
      </c>
      <c r="C184" s="35">
        <v>224</v>
      </c>
      <c r="D184" s="1" t="s">
        <v>73</v>
      </c>
      <c r="E184" s="62">
        <v>3</v>
      </c>
      <c r="F184" s="61">
        <v>254</v>
      </c>
      <c r="G184" s="61">
        <v>71.12</v>
      </c>
      <c r="H184" s="62" t="s">
        <v>63</v>
      </c>
      <c r="J184" s="67"/>
      <c r="K184" s="67"/>
    </row>
    <row r="185" spans="1:11" x14ac:dyDescent="0.3">
      <c r="A185" s="55">
        <f t="shared" si="9"/>
        <v>41498</v>
      </c>
      <c r="B185" s="35">
        <v>2013</v>
      </c>
      <c r="C185" s="35">
        <v>224</v>
      </c>
      <c r="D185" s="1" t="s">
        <v>73</v>
      </c>
      <c r="E185" s="62">
        <v>4</v>
      </c>
      <c r="F185" s="61">
        <v>266.7</v>
      </c>
      <c r="G185" s="61">
        <v>60.96</v>
      </c>
      <c r="H185" s="62" t="s">
        <v>63</v>
      </c>
      <c r="J185" s="67"/>
      <c r="K185" s="67"/>
    </row>
    <row r="186" spans="1:11" x14ac:dyDescent="0.3">
      <c r="A186" s="55">
        <f t="shared" si="9"/>
        <v>41498</v>
      </c>
      <c r="B186" s="35">
        <v>2013</v>
      </c>
      <c r="C186" s="35">
        <v>224</v>
      </c>
      <c r="D186" s="1" t="s">
        <v>73</v>
      </c>
      <c r="E186" s="62">
        <v>5</v>
      </c>
      <c r="F186" s="61">
        <v>264.16000000000003</v>
      </c>
      <c r="G186" s="61">
        <v>91.44</v>
      </c>
      <c r="H186" s="62" t="s">
        <v>63</v>
      </c>
      <c r="J186" s="67"/>
      <c r="K186" s="67"/>
    </row>
    <row r="187" spans="1:11" x14ac:dyDescent="0.3">
      <c r="A187" s="55">
        <f t="shared" si="9"/>
        <v>41498</v>
      </c>
      <c r="B187" s="35">
        <v>2013</v>
      </c>
      <c r="C187" s="35">
        <v>224</v>
      </c>
      <c r="D187" s="1" t="s">
        <v>74</v>
      </c>
      <c r="E187" s="62">
        <v>1</v>
      </c>
      <c r="F187" s="61">
        <v>248.92000000000002</v>
      </c>
      <c r="G187" s="61">
        <v>60.96</v>
      </c>
      <c r="H187" s="62" t="s">
        <v>63</v>
      </c>
      <c r="J187" s="67"/>
      <c r="K187" s="67"/>
    </row>
    <row r="188" spans="1:11" x14ac:dyDescent="0.3">
      <c r="A188" s="55">
        <f t="shared" si="9"/>
        <v>41498</v>
      </c>
      <c r="B188" s="35">
        <v>2013</v>
      </c>
      <c r="C188" s="35">
        <v>224</v>
      </c>
      <c r="D188" s="1" t="s">
        <v>74</v>
      </c>
      <c r="E188" s="62">
        <v>2</v>
      </c>
      <c r="F188" s="61">
        <v>238.76</v>
      </c>
      <c r="G188" s="61">
        <v>76.2</v>
      </c>
      <c r="H188" s="62" t="s">
        <v>63</v>
      </c>
      <c r="J188" s="67"/>
      <c r="K188" s="67"/>
    </row>
    <row r="189" spans="1:11" x14ac:dyDescent="0.3">
      <c r="A189" s="55">
        <f t="shared" si="9"/>
        <v>41498</v>
      </c>
      <c r="B189" s="35">
        <v>2013</v>
      </c>
      <c r="C189" s="35">
        <v>224</v>
      </c>
      <c r="D189" s="1" t="s">
        <v>74</v>
      </c>
      <c r="E189" s="62">
        <v>3</v>
      </c>
      <c r="F189" s="61">
        <v>231.14000000000001</v>
      </c>
      <c r="G189" s="61">
        <v>91.44</v>
      </c>
      <c r="H189" s="62" t="s">
        <v>63</v>
      </c>
      <c r="J189" s="67"/>
      <c r="K189" s="67"/>
    </row>
    <row r="190" spans="1:11" x14ac:dyDescent="0.3">
      <c r="A190" s="55">
        <f t="shared" si="9"/>
        <v>41498</v>
      </c>
      <c r="B190" s="35">
        <v>2013</v>
      </c>
      <c r="C190" s="35">
        <v>224</v>
      </c>
      <c r="D190" s="1" t="s">
        <v>74</v>
      </c>
      <c r="E190" s="62">
        <v>4</v>
      </c>
      <c r="F190" s="61">
        <v>251.46</v>
      </c>
      <c r="G190" s="61">
        <v>45.72</v>
      </c>
      <c r="H190" s="62" t="s">
        <v>63</v>
      </c>
      <c r="J190" s="67"/>
      <c r="K190" s="67"/>
    </row>
    <row r="191" spans="1:11" x14ac:dyDescent="0.3">
      <c r="A191" s="55">
        <f t="shared" si="9"/>
        <v>41498</v>
      </c>
      <c r="B191" s="35">
        <v>2013</v>
      </c>
      <c r="C191" s="35">
        <v>224</v>
      </c>
      <c r="D191" s="1" t="s">
        <v>74</v>
      </c>
      <c r="E191" s="62">
        <v>5</v>
      </c>
      <c r="F191" s="61">
        <v>246.38</v>
      </c>
      <c r="G191" s="61">
        <v>101.6</v>
      </c>
      <c r="H191" s="62" t="s">
        <v>63</v>
      </c>
      <c r="J191" s="67"/>
      <c r="K191" s="67"/>
    </row>
    <row r="192" spans="1:11" x14ac:dyDescent="0.3">
      <c r="A192" s="55">
        <f t="shared" si="9"/>
        <v>41498</v>
      </c>
      <c r="B192" s="35">
        <v>2013</v>
      </c>
      <c r="C192" s="35">
        <v>224</v>
      </c>
      <c r="D192" s="1" t="s">
        <v>75</v>
      </c>
      <c r="E192" s="62">
        <v>1</v>
      </c>
      <c r="F192" s="61">
        <v>218.44</v>
      </c>
      <c r="G192" s="61">
        <v>76.2</v>
      </c>
      <c r="H192" s="62" t="s">
        <v>63</v>
      </c>
      <c r="J192" s="67"/>
      <c r="K192" s="67"/>
    </row>
    <row r="193" spans="1:11" x14ac:dyDescent="0.3">
      <c r="A193" s="55">
        <f t="shared" si="9"/>
        <v>41498</v>
      </c>
      <c r="B193" s="35">
        <v>2013</v>
      </c>
      <c r="C193" s="35">
        <v>224</v>
      </c>
      <c r="D193" s="1" t="s">
        <v>75</v>
      </c>
      <c r="E193" s="62">
        <v>2</v>
      </c>
      <c r="F193" s="61">
        <v>223.52</v>
      </c>
      <c r="G193" s="61">
        <v>63.5</v>
      </c>
      <c r="H193" s="62" t="s">
        <v>63</v>
      </c>
      <c r="J193" s="67"/>
      <c r="K193" s="67"/>
    </row>
    <row r="194" spans="1:11" x14ac:dyDescent="0.3">
      <c r="A194" s="55">
        <f t="shared" si="9"/>
        <v>41498</v>
      </c>
      <c r="B194" s="35">
        <v>2013</v>
      </c>
      <c r="C194" s="35">
        <v>224</v>
      </c>
      <c r="D194" s="1" t="s">
        <v>75</v>
      </c>
      <c r="E194" s="62">
        <v>3</v>
      </c>
      <c r="F194" s="61">
        <v>241.3</v>
      </c>
      <c r="G194" s="61">
        <v>71.12</v>
      </c>
      <c r="H194" s="62" t="s">
        <v>63</v>
      </c>
      <c r="J194" s="67"/>
      <c r="K194" s="67"/>
    </row>
    <row r="195" spans="1:11" x14ac:dyDescent="0.3">
      <c r="A195" s="55">
        <f t="shared" si="9"/>
        <v>41498</v>
      </c>
      <c r="B195" s="35">
        <v>2013</v>
      </c>
      <c r="C195" s="35">
        <v>224</v>
      </c>
      <c r="D195" s="1" t="s">
        <v>75</v>
      </c>
      <c r="E195" s="62">
        <v>4</v>
      </c>
      <c r="F195" s="61">
        <v>210.82</v>
      </c>
      <c r="G195" s="61">
        <v>45.72</v>
      </c>
      <c r="H195" s="62" t="s">
        <v>63</v>
      </c>
      <c r="J195" s="67"/>
      <c r="K195" s="67"/>
    </row>
    <row r="196" spans="1:11" x14ac:dyDescent="0.3">
      <c r="A196" s="55">
        <f t="shared" si="9"/>
        <v>41498</v>
      </c>
      <c r="B196" s="35">
        <v>2013</v>
      </c>
      <c r="C196" s="35">
        <v>224</v>
      </c>
      <c r="D196" s="1" t="s">
        <v>75</v>
      </c>
      <c r="E196" s="62">
        <v>5</v>
      </c>
      <c r="F196" s="61">
        <v>228.6</v>
      </c>
      <c r="G196" s="61">
        <v>76.2</v>
      </c>
      <c r="H196" s="62" t="s">
        <v>63</v>
      </c>
      <c r="J196" s="67"/>
      <c r="K196" s="67"/>
    </row>
    <row r="197" spans="1:11" x14ac:dyDescent="0.3">
      <c r="A197" s="55">
        <f t="shared" si="9"/>
        <v>41498</v>
      </c>
      <c r="B197" s="35">
        <v>2013</v>
      </c>
      <c r="C197" s="35">
        <v>224</v>
      </c>
      <c r="D197" s="1" t="s">
        <v>76</v>
      </c>
      <c r="E197" s="62">
        <v>1</v>
      </c>
      <c r="F197" s="61">
        <v>233.68</v>
      </c>
      <c r="G197" s="61">
        <v>60.96</v>
      </c>
      <c r="H197" s="62" t="s">
        <v>63</v>
      </c>
      <c r="J197" s="67"/>
      <c r="K197" s="67"/>
    </row>
    <row r="198" spans="1:11" x14ac:dyDescent="0.3">
      <c r="A198" s="55">
        <f t="shared" si="9"/>
        <v>41498</v>
      </c>
      <c r="B198" s="35">
        <v>2013</v>
      </c>
      <c r="C198" s="35">
        <v>224</v>
      </c>
      <c r="D198" s="1" t="s">
        <v>76</v>
      </c>
      <c r="E198" s="62">
        <v>2</v>
      </c>
      <c r="F198" s="61">
        <v>233.68</v>
      </c>
      <c r="G198" s="61">
        <v>66.040000000000006</v>
      </c>
      <c r="H198" s="62" t="s">
        <v>63</v>
      </c>
      <c r="J198" s="67"/>
      <c r="K198" s="67"/>
    </row>
    <row r="199" spans="1:11" x14ac:dyDescent="0.3">
      <c r="A199" s="55">
        <f t="shared" si="9"/>
        <v>41498</v>
      </c>
      <c r="B199" s="35">
        <v>2013</v>
      </c>
      <c r="C199" s="35">
        <v>224</v>
      </c>
      <c r="D199" s="1" t="s">
        <v>76</v>
      </c>
      <c r="E199" s="62">
        <v>3</v>
      </c>
      <c r="F199" s="61">
        <v>236.22</v>
      </c>
      <c r="G199" s="61">
        <v>96.52</v>
      </c>
      <c r="H199" s="62" t="s">
        <v>63</v>
      </c>
      <c r="J199" s="67"/>
      <c r="K199" s="67"/>
    </row>
    <row r="200" spans="1:11" x14ac:dyDescent="0.3">
      <c r="A200" s="55">
        <f t="shared" si="9"/>
        <v>41498</v>
      </c>
      <c r="B200" s="35">
        <v>2013</v>
      </c>
      <c r="C200" s="35">
        <v>224</v>
      </c>
      <c r="D200" s="1" t="s">
        <v>76</v>
      </c>
      <c r="E200" s="62">
        <v>4</v>
      </c>
      <c r="F200" s="61">
        <v>246.38</v>
      </c>
      <c r="G200" s="61">
        <v>91.44</v>
      </c>
      <c r="H200" s="62" t="s">
        <v>63</v>
      </c>
      <c r="J200" s="67"/>
      <c r="K200" s="67"/>
    </row>
    <row r="201" spans="1:11" x14ac:dyDescent="0.3">
      <c r="A201" s="55">
        <f t="shared" si="9"/>
        <v>41498</v>
      </c>
      <c r="B201" s="35">
        <v>2013</v>
      </c>
      <c r="C201" s="35">
        <v>224</v>
      </c>
      <c r="D201" s="1" t="s">
        <v>76</v>
      </c>
      <c r="E201" s="62">
        <v>5</v>
      </c>
      <c r="F201" s="61">
        <v>243.84</v>
      </c>
      <c r="G201" s="61">
        <v>60.96</v>
      </c>
      <c r="H201" s="62" t="s">
        <v>63</v>
      </c>
      <c r="J201" s="67"/>
      <c r="K201" s="6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0A85D-E2A1-4543-B697-016021001A79}">
  <sheetPr codeName="Sheet5"/>
  <dimension ref="A1:H12"/>
  <sheetViews>
    <sheetView workbookViewId="0"/>
  </sheetViews>
  <sheetFormatPr defaultRowHeight="14.4" x14ac:dyDescent="0.3"/>
  <cols>
    <col min="1" max="1" width="30.6640625" style="36" customWidth="1"/>
    <col min="2" max="2" width="26.77734375" style="36" customWidth="1"/>
    <col min="3" max="3" width="82.44140625" style="36" customWidth="1"/>
    <col min="4" max="4" width="19.109375" style="36" customWidth="1"/>
    <col min="5" max="5" width="10.88671875" style="36" customWidth="1"/>
    <col min="6" max="6" width="12.21875" style="36" customWidth="1"/>
    <col min="7" max="8" width="11.5546875" style="36" customWidth="1"/>
    <col min="9" max="16384" width="8.88671875" style="35"/>
  </cols>
  <sheetData>
    <row r="1" spans="1:8" ht="27.6" x14ac:dyDescent="0.3">
      <c r="A1" s="72" t="s">
        <v>26</v>
      </c>
      <c r="B1" s="72" t="s">
        <v>27</v>
      </c>
      <c r="C1" s="72" t="s">
        <v>28</v>
      </c>
      <c r="D1" s="72" t="s">
        <v>29</v>
      </c>
      <c r="E1" s="72" t="s">
        <v>30</v>
      </c>
      <c r="F1" s="72" t="s">
        <v>31</v>
      </c>
      <c r="G1" s="72" t="s">
        <v>32</v>
      </c>
      <c r="H1" s="72" t="s">
        <v>33</v>
      </c>
    </row>
    <row r="2" spans="1:8" x14ac:dyDescent="0.3">
      <c r="A2" s="68" t="s">
        <v>183</v>
      </c>
      <c r="B2" s="69" t="s">
        <v>4</v>
      </c>
      <c r="C2" s="70" t="s">
        <v>34</v>
      </c>
      <c r="D2" s="70" t="s">
        <v>35</v>
      </c>
      <c r="E2" s="68">
        <v>10</v>
      </c>
      <c r="F2" s="68"/>
      <c r="G2" s="68" t="s">
        <v>36</v>
      </c>
      <c r="H2" s="68" t="s">
        <v>37</v>
      </c>
    </row>
    <row r="3" spans="1:8" x14ac:dyDescent="0.3">
      <c r="A3" s="68" t="s">
        <v>183</v>
      </c>
      <c r="B3" s="70" t="s">
        <v>0</v>
      </c>
      <c r="C3" s="70" t="s">
        <v>0</v>
      </c>
      <c r="D3" s="70" t="s">
        <v>38</v>
      </c>
      <c r="E3" s="68">
        <v>4</v>
      </c>
      <c r="F3" s="68"/>
      <c r="G3" s="68" t="s">
        <v>36</v>
      </c>
      <c r="H3" s="68" t="s">
        <v>37</v>
      </c>
    </row>
    <row r="4" spans="1:8" x14ac:dyDescent="0.3">
      <c r="A4" s="68" t="s">
        <v>183</v>
      </c>
      <c r="B4" s="70" t="s">
        <v>1</v>
      </c>
      <c r="C4" s="70" t="s">
        <v>39</v>
      </c>
      <c r="D4" s="70" t="s">
        <v>40</v>
      </c>
      <c r="E4" s="68">
        <v>3</v>
      </c>
      <c r="F4" s="68" t="s">
        <v>41</v>
      </c>
      <c r="G4" s="68" t="s">
        <v>36</v>
      </c>
      <c r="H4" s="68" t="s">
        <v>37</v>
      </c>
    </row>
    <row r="5" spans="1:8" s="36" customFormat="1" ht="289.8" x14ac:dyDescent="0.3">
      <c r="A5" s="68" t="s">
        <v>183</v>
      </c>
      <c r="B5" s="71" t="s">
        <v>110</v>
      </c>
      <c r="C5" s="70" t="s">
        <v>115</v>
      </c>
      <c r="D5" s="70" t="s">
        <v>40</v>
      </c>
      <c r="E5" s="68" t="s">
        <v>43</v>
      </c>
      <c r="F5" s="68"/>
      <c r="G5" s="68" t="s">
        <v>36</v>
      </c>
      <c r="H5" s="68" t="s">
        <v>37</v>
      </c>
    </row>
    <row r="6" spans="1:8" ht="41.4" x14ac:dyDescent="0.3">
      <c r="A6" s="68" t="s">
        <v>183</v>
      </c>
      <c r="B6" s="71" t="s">
        <v>48</v>
      </c>
      <c r="C6" s="70" t="s">
        <v>111</v>
      </c>
      <c r="D6" s="70" t="s">
        <v>40</v>
      </c>
      <c r="E6" s="68">
        <v>1</v>
      </c>
      <c r="F6" s="68" t="s">
        <v>81</v>
      </c>
      <c r="G6" s="68" t="s">
        <v>36</v>
      </c>
      <c r="H6" s="68" t="s">
        <v>37</v>
      </c>
    </row>
    <row r="7" spans="1:8" s="36" customFormat="1" ht="41.4" x14ac:dyDescent="0.3">
      <c r="A7" s="68" t="s">
        <v>183</v>
      </c>
      <c r="B7" s="37" t="s">
        <v>102</v>
      </c>
      <c r="C7" s="70" t="s">
        <v>116</v>
      </c>
      <c r="D7" s="70" t="s">
        <v>40</v>
      </c>
      <c r="E7" s="68"/>
      <c r="F7" s="68" t="s">
        <v>45</v>
      </c>
      <c r="G7" s="68" t="s">
        <v>36</v>
      </c>
      <c r="H7" s="68" t="s">
        <v>46</v>
      </c>
    </row>
    <row r="8" spans="1:8" x14ac:dyDescent="0.3">
      <c r="A8" s="68" t="s">
        <v>183</v>
      </c>
      <c r="B8" s="70" t="s">
        <v>112</v>
      </c>
      <c r="C8" s="37" t="s">
        <v>113</v>
      </c>
      <c r="D8" s="70" t="s">
        <v>44</v>
      </c>
      <c r="E8" s="68"/>
      <c r="F8" s="68"/>
      <c r="G8" s="68" t="s">
        <v>36</v>
      </c>
      <c r="H8" s="68" t="s">
        <v>46</v>
      </c>
    </row>
    <row r="9" spans="1:8" x14ac:dyDescent="0.3">
      <c r="A9" s="68" t="s">
        <v>183</v>
      </c>
      <c r="B9" s="37" t="s">
        <v>106</v>
      </c>
      <c r="C9" s="70" t="s">
        <v>114</v>
      </c>
      <c r="D9" s="70" t="s">
        <v>44</v>
      </c>
      <c r="E9" s="68"/>
      <c r="F9" s="68"/>
      <c r="G9" s="68" t="s">
        <v>36</v>
      </c>
      <c r="H9" s="68" t="s">
        <v>46</v>
      </c>
    </row>
    <row r="10" spans="1:8" ht="69" x14ac:dyDescent="0.3">
      <c r="A10" s="68" t="s">
        <v>183</v>
      </c>
      <c r="B10" s="37" t="s">
        <v>108</v>
      </c>
      <c r="C10" s="38" t="s">
        <v>209</v>
      </c>
      <c r="D10" s="70" t="s">
        <v>42</v>
      </c>
      <c r="E10" s="68" t="s">
        <v>43</v>
      </c>
      <c r="F10" s="68"/>
      <c r="G10" s="68" t="s">
        <v>36</v>
      </c>
      <c r="H10" s="68" t="s">
        <v>46</v>
      </c>
    </row>
    <row r="12" spans="1:8" x14ac:dyDescent="0.3">
      <c r="E12" s="68"/>
      <c r="F12" s="68"/>
      <c r="G12" s="68"/>
      <c r="H12" s="6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4D5B9-8991-4113-BF1A-77CEA18FB80F}">
  <sheetPr codeName="Sheet6"/>
  <dimension ref="A1:N407"/>
  <sheetViews>
    <sheetView workbookViewId="0">
      <pane ySplit="1" topLeftCell="A2" activePane="bottomLeft" state="frozen"/>
      <selection activeCell="A11" sqref="A11:XFD11"/>
      <selection pane="bottomLeft"/>
    </sheetView>
  </sheetViews>
  <sheetFormatPr defaultRowHeight="14.4" x14ac:dyDescent="0.3"/>
  <cols>
    <col min="1" max="1" width="11.44140625" style="4" bestFit="1" customWidth="1"/>
    <col min="2" max="2" width="10.109375" style="4" bestFit="1" customWidth="1"/>
    <col min="3" max="3" width="9.44140625" style="4" bestFit="1" customWidth="1"/>
    <col min="4" max="4" width="9.44140625" style="6" bestFit="1" customWidth="1"/>
    <col min="5" max="5" width="8.88671875" style="6"/>
    <col min="6" max="6" width="10.6640625" style="6" bestFit="1" customWidth="1"/>
    <col min="7" max="7" width="9.44140625" style="6" bestFit="1" customWidth="1"/>
    <col min="8" max="8" width="8.88671875" style="6"/>
    <col min="9" max="9" width="8.88671875" style="5"/>
    <col min="10" max="10" width="10.109375" style="35" bestFit="1" customWidth="1"/>
    <col min="11" max="11" width="8.88671875" style="75"/>
    <col min="12" max="12" width="9.5546875" style="75" bestFit="1" customWidth="1"/>
    <col min="13" max="16384" width="8.88671875" style="35"/>
  </cols>
  <sheetData>
    <row r="1" spans="1:14" ht="41.4" x14ac:dyDescent="0.3">
      <c r="A1" s="62" t="s">
        <v>4</v>
      </c>
      <c r="B1" s="62" t="s">
        <v>0</v>
      </c>
      <c r="C1" s="62" t="s">
        <v>1</v>
      </c>
      <c r="D1" s="66" t="s">
        <v>110</v>
      </c>
      <c r="E1" s="66" t="s">
        <v>48</v>
      </c>
      <c r="F1" s="66" t="s">
        <v>102</v>
      </c>
      <c r="G1" s="78" t="s">
        <v>112</v>
      </c>
      <c r="H1" s="79" t="s">
        <v>106</v>
      </c>
      <c r="I1" s="66" t="s">
        <v>108</v>
      </c>
      <c r="J1" s="80"/>
      <c r="K1" s="81"/>
      <c r="L1" s="80"/>
      <c r="M1" s="80"/>
      <c r="N1" s="80"/>
    </row>
    <row r="2" spans="1:14" x14ac:dyDescent="0.3">
      <c r="A2" s="55">
        <f>DATE(B2,1,C2)</f>
        <v>41444</v>
      </c>
      <c r="B2" s="35">
        <v>2013</v>
      </c>
      <c r="C2" s="35">
        <v>170</v>
      </c>
      <c r="D2" s="2">
        <v>2</v>
      </c>
      <c r="E2" s="2">
        <v>1</v>
      </c>
      <c r="F2" s="2">
        <v>1</v>
      </c>
      <c r="G2" s="73">
        <v>50.8</v>
      </c>
      <c r="H2" s="56">
        <v>40.64</v>
      </c>
      <c r="I2" s="20" t="s">
        <v>49</v>
      </c>
      <c r="J2" s="21"/>
      <c r="K2" s="7"/>
      <c r="L2" s="7"/>
      <c r="M2" s="4"/>
    </row>
    <row r="3" spans="1:14" x14ac:dyDescent="0.3">
      <c r="A3" s="55">
        <f t="shared" ref="A3:A61" si="0">DATE(B3,1,C3)</f>
        <v>41444</v>
      </c>
      <c r="B3" s="35">
        <v>2013</v>
      </c>
      <c r="C3" s="35">
        <v>170</v>
      </c>
      <c r="D3" s="2">
        <v>2</v>
      </c>
      <c r="E3" s="2">
        <v>1</v>
      </c>
      <c r="F3" s="2">
        <v>2</v>
      </c>
      <c r="G3" s="73">
        <v>49.53</v>
      </c>
      <c r="H3" s="56">
        <v>43.18</v>
      </c>
      <c r="I3" s="20" t="s">
        <v>49</v>
      </c>
      <c r="J3" s="21"/>
      <c r="K3" s="7"/>
      <c r="L3" s="7"/>
      <c r="M3" s="4"/>
    </row>
    <row r="4" spans="1:14" x14ac:dyDescent="0.3">
      <c r="A4" s="55">
        <f t="shared" si="0"/>
        <v>41444</v>
      </c>
      <c r="B4" s="35">
        <v>2013</v>
      </c>
      <c r="C4" s="35">
        <v>170</v>
      </c>
      <c r="D4" s="2">
        <v>2</v>
      </c>
      <c r="E4" s="2">
        <v>1</v>
      </c>
      <c r="F4" s="2">
        <v>3</v>
      </c>
      <c r="G4" s="73">
        <v>25.4</v>
      </c>
      <c r="H4" s="56">
        <v>30.48</v>
      </c>
      <c r="I4" s="20" t="s">
        <v>50</v>
      </c>
      <c r="J4" s="21"/>
      <c r="K4" s="7"/>
      <c r="L4" s="7"/>
      <c r="M4" s="4"/>
    </row>
    <row r="5" spans="1:14" x14ac:dyDescent="0.3">
      <c r="A5" s="55">
        <f t="shared" si="0"/>
        <v>41444</v>
      </c>
      <c r="B5" s="35">
        <v>2013</v>
      </c>
      <c r="C5" s="35">
        <v>170</v>
      </c>
      <c r="D5" s="2">
        <v>2</v>
      </c>
      <c r="E5" s="2">
        <v>1</v>
      </c>
      <c r="F5" s="2">
        <v>4</v>
      </c>
      <c r="G5" s="73">
        <v>48.26</v>
      </c>
      <c r="H5" s="56">
        <v>38.1</v>
      </c>
      <c r="I5" s="20" t="s">
        <v>49</v>
      </c>
      <c r="J5" s="21"/>
      <c r="K5" s="7"/>
      <c r="L5" s="7"/>
      <c r="M5" s="4"/>
    </row>
    <row r="6" spans="1:14" x14ac:dyDescent="0.3">
      <c r="A6" s="55">
        <f t="shared" si="0"/>
        <v>41444</v>
      </c>
      <c r="B6" s="35">
        <v>2013</v>
      </c>
      <c r="C6" s="35">
        <v>170</v>
      </c>
      <c r="D6" s="2">
        <v>2</v>
      </c>
      <c r="E6" s="2">
        <v>1</v>
      </c>
      <c r="F6" s="2">
        <v>5</v>
      </c>
      <c r="G6" s="73">
        <v>38.1</v>
      </c>
      <c r="H6" s="56">
        <v>33.020000000000003</v>
      </c>
      <c r="I6" s="20" t="s">
        <v>49</v>
      </c>
      <c r="J6" s="21"/>
      <c r="K6" s="7"/>
      <c r="L6" s="7"/>
      <c r="M6" s="4"/>
    </row>
    <row r="7" spans="1:14" x14ac:dyDescent="0.3">
      <c r="A7" s="55">
        <f t="shared" si="0"/>
        <v>41444</v>
      </c>
      <c r="B7" s="35">
        <v>2013</v>
      </c>
      <c r="C7" s="35">
        <v>170</v>
      </c>
      <c r="D7" s="2">
        <v>2</v>
      </c>
      <c r="E7" s="2">
        <v>2</v>
      </c>
      <c r="F7" s="2">
        <v>1</v>
      </c>
      <c r="G7" s="73">
        <v>38.1</v>
      </c>
      <c r="H7" s="56">
        <v>35.56</v>
      </c>
      <c r="I7" s="20" t="s">
        <v>49</v>
      </c>
      <c r="J7" s="21"/>
      <c r="K7" s="7"/>
      <c r="L7" s="7"/>
      <c r="M7" s="4"/>
    </row>
    <row r="8" spans="1:14" x14ac:dyDescent="0.3">
      <c r="A8" s="55">
        <f t="shared" si="0"/>
        <v>41444</v>
      </c>
      <c r="B8" s="35">
        <v>2013</v>
      </c>
      <c r="C8" s="35">
        <v>170</v>
      </c>
      <c r="D8" s="2">
        <v>2</v>
      </c>
      <c r="E8" s="2">
        <v>2</v>
      </c>
      <c r="F8" s="2">
        <v>2</v>
      </c>
      <c r="G8" s="73">
        <v>31.75</v>
      </c>
      <c r="H8" s="56">
        <v>30.48</v>
      </c>
      <c r="I8" s="20" t="s">
        <v>50</v>
      </c>
      <c r="J8" s="21"/>
      <c r="K8" s="7"/>
      <c r="L8" s="7"/>
      <c r="M8" s="4"/>
    </row>
    <row r="9" spans="1:14" x14ac:dyDescent="0.3">
      <c r="A9" s="55">
        <f t="shared" si="0"/>
        <v>41444</v>
      </c>
      <c r="B9" s="35">
        <v>2013</v>
      </c>
      <c r="C9" s="35">
        <v>170</v>
      </c>
      <c r="D9" s="2">
        <v>2</v>
      </c>
      <c r="E9" s="2">
        <v>2</v>
      </c>
      <c r="F9" s="2">
        <v>3</v>
      </c>
      <c r="G9" s="73">
        <v>36.83</v>
      </c>
      <c r="H9" s="56">
        <v>27.94</v>
      </c>
      <c r="I9" s="20" t="s">
        <v>49</v>
      </c>
      <c r="J9" s="21"/>
      <c r="K9" s="7"/>
      <c r="L9" s="7"/>
      <c r="M9" s="4"/>
    </row>
    <row r="10" spans="1:14" x14ac:dyDescent="0.3">
      <c r="A10" s="55">
        <f t="shared" si="0"/>
        <v>41444</v>
      </c>
      <c r="B10" s="35">
        <v>2013</v>
      </c>
      <c r="C10" s="35">
        <v>170</v>
      </c>
      <c r="D10" s="2">
        <v>2</v>
      </c>
      <c r="E10" s="2">
        <v>2</v>
      </c>
      <c r="F10" s="2">
        <v>4</v>
      </c>
      <c r="G10" s="73">
        <v>38.1</v>
      </c>
      <c r="H10" s="56">
        <v>38.1</v>
      </c>
      <c r="I10" s="20" t="s">
        <v>49</v>
      </c>
      <c r="J10" s="21"/>
      <c r="K10" s="4"/>
      <c r="L10" s="4"/>
      <c r="M10" s="4"/>
    </row>
    <row r="11" spans="1:14" x14ac:dyDescent="0.3">
      <c r="A11" s="55">
        <f t="shared" si="0"/>
        <v>41444</v>
      </c>
      <c r="B11" s="35">
        <v>2013</v>
      </c>
      <c r="C11" s="35">
        <v>170</v>
      </c>
      <c r="D11" s="2">
        <v>2</v>
      </c>
      <c r="E11" s="2">
        <v>2</v>
      </c>
      <c r="F11" s="2">
        <v>5</v>
      </c>
      <c r="G11" s="73">
        <v>43.18</v>
      </c>
      <c r="H11" s="56">
        <v>30.48</v>
      </c>
      <c r="I11" s="20" t="s">
        <v>49</v>
      </c>
      <c r="J11" s="21"/>
      <c r="K11" s="4"/>
      <c r="L11" s="4"/>
    </row>
    <row r="12" spans="1:14" x14ac:dyDescent="0.3">
      <c r="A12" s="55">
        <f t="shared" si="0"/>
        <v>41444</v>
      </c>
      <c r="B12" s="35">
        <v>2013</v>
      </c>
      <c r="C12" s="35">
        <v>170</v>
      </c>
      <c r="D12" s="2">
        <v>3</v>
      </c>
      <c r="E12" s="2">
        <v>1</v>
      </c>
      <c r="F12" s="2">
        <v>1</v>
      </c>
      <c r="G12" s="73">
        <v>45.72</v>
      </c>
      <c r="H12" s="56">
        <v>38.1</v>
      </c>
      <c r="I12" s="20" t="s">
        <v>49</v>
      </c>
      <c r="J12" s="21"/>
      <c r="K12" s="4"/>
      <c r="L12" s="4"/>
    </row>
    <row r="13" spans="1:14" x14ac:dyDescent="0.3">
      <c r="A13" s="55">
        <f t="shared" si="0"/>
        <v>41444</v>
      </c>
      <c r="B13" s="35">
        <v>2013</v>
      </c>
      <c r="C13" s="35">
        <v>170</v>
      </c>
      <c r="D13" s="2">
        <v>3</v>
      </c>
      <c r="E13" s="2">
        <v>1</v>
      </c>
      <c r="F13" s="2">
        <v>2</v>
      </c>
      <c r="G13" s="73">
        <v>43.18</v>
      </c>
      <c r="H13" s="56">
        <v>45.72</v>
      </c>
      <c r="I13" s="20" t="s">
        <v>49</v>
      </c>
      <c r="J13" s="21"/>
      <c r="K13" s="4"/>
      <c r="L13" s="4"/>
    </row>
    <row r="14" spans="1:14" x14ac:dyDescent="0.3">
      <c r="A14" s="55">
        <f t="shared" si="0"/>
        <v>41444</v>
      </c>
      <c r="B14" s="35">
        <v>2013</v>
      </c>
      <c r="C14" s="35">
        <v>170</v>
      </c>
      <c r="D14" s="2">
        <v>3</v>
      </c>
      <c r="E14" s="2">
        <v>1</v>
      </c>
      <c r="F14" s="2">
        <v>3</v>
      </c>
      <c r="G14" s="73">
        <v>43.18</v>
      </c>
      <c r="H14" s="56">
        <v>45.72</v>
      </c>
      <c r="I14" s="20" t="s">
        <v>49</v>
      </c>
      <c r="J14" s="21"/>
      <c r="K14" s="4"/>
      <c r="L14" s="4"/>
    </row>
    <row r="15" spans="1:14" x14ac:dyDescent="0.3">
      <c r="A15" s="55">
        <f t="shared" si="0"/>
        <v>41444</v>
      </c>
      <c r="B15" s="35">
        <v>2013</v>
      </c>
      <c r="C15" s="35">
        <v>170</v>
      </c>
      <c r="D15" s="2">
        <v>3</v>
      </c>
      <c r="E15" s="2">
        <v>1</v>
      </c>
      <c r="F15" s="2">
        <v>4</v>
      </c>
      <c r="G15" s="73">
        <v>38.1</v>
      </c>
      <c r="H15" s="56">
        <v>30.48</v>
      </c>
      <c r="I15" s="20" t="s">
        <v>50</v>
      </c>
      <c r="J15" s="21"/>
      <c r="K15" s="4"/>
      <c r="L15" s="4"/>
    </row>
    <row r="16" spans="1:14" x14ac:dyDescent="0.3">
      <c r="A16" s="55">
        <f t="shared" si="0"/>
        <v>41444</v>
      </c>
      <c r="B16" s="35">
        <v>2013</v>
      </c>
      <c r="C16" s="35">
        <v>170</v>
      </c>
      <c r="D16" s="2">
        <v>3</v>
      </c>
      <c r="E16" s="2">
        <v>1</v>
      </c>
      <c r="F16" s="2">
        <v>5</v>
      </c>
      <c r="G16" s="73">
        <v>36.83</v>
      </c>
      <c r="H16" s="56">
        <v>38.1</v>
      </c>
      <c r="I16" s="20" t="s">
        <v>50</v>
      </c>
      <c r="J16" s="21"/>
      <c r="K16" s="4"/>
      <c r="L16" s="4"/>
    </row>
    <row r="17" spans="1:12" x14ac:dyDescent="0.3">
      <c r="A17" s="55">
        <f t="shared" si="0"/>
        <v>41444</v>
      </c>
      <c r="B17" s="35">
        <v>2013</v>
      </c>
      <c r="C17" s="35">
        <v>170</v>
      </c>
      <c r="D17" s="2">
        <v>3</v>
      </c>
      <c r="E17" s="2">
        <v>2</v>
      </c>
      <c r="F17" s="2">
        <v>1</v>
      </c>
      <c r="G17" s="73">
        <v>43.18</v>
      </c>
      <c r="H17" s="56">
        <v>27.94</v>
      </c>
      <c r="I17" s="20" t="s">
        <v>49</v>
      </c>
      <c r="J17" s="21"/>
      <c r="K17" s="4"/>
      <c r="L17" s="4"/>
    </row>
    <row r="18" spans="1:12" ht="15.6" x14ac:dyDescent="0.3">
      <c r="A18" s="55">
        <f t="shared" si="0"/>
        <v>41444</v>
      </c>
      <c r="B18" s="35">
        <v>2013</v>
      </c>
      <c r="C18" s="35">
        <v>170</v>
      </c>
      <c r="D18" s="2">
        <v>3</v>
      </c>
      <c r="E18" s="2">
        <v>2</v>
      </c>
      <c r="F18" s="2">
        <v>2</v>
      </c>
      <c r="G18" s="73">
        <v>48.26</v>
      </c>
      <c r="H18" s="56">
        <v>35.56</v>
      </c>
      <c r="I18" s="20" t="s">
        <v>49</v>
      </c>
      <c r="J18" s="22"/>
      <c r="K18" s="9"/>
      <c r="L18" s="9"/>
    </row>
    <row r="19" spans="1:12" ht="15.6" x14ac:dyDescent="0.3">
      <c r="A19" s="55">
        <f t="shared" si="0"/>
        <v>41444</v>
      </c>
      <c r="B19" s="35">
        <v>2013</v>
      </c>
      <c r="C19" s="35">
        <v>170</v>
      </c>
      <c r="D19" s="2">
        <v>3</v>
      </c>
      <c r="E19" s="2">
        <v>2</v>
      </c>
      <c r="F19" s="2">
        <v>3</v>
      </c>
      <c r="G19" s="73">
        <v>34.29</v>
      </c>
      <c r="H19" s="56">
        <v>40.64</v>
      </c>
      <c r="I19" s="20" t="s">
        <v>50</v>
      </c>
      <c r="J19" s="22"/>
      <c r="K19" s="9"/>
      <c r="L19" s="9"/>
    </row>
    <row r="20" spans="1:12" ht="15.6" x14ac:dyDescent="0.3">
      <c r="A20" s="55">
        <f t="shared" si="0"/>
        <v>41444</v>
      </c>
      <c r="B20" s="35">
        <v>2013</v>
      </c>
      <c r="C20" s="35">
        <v>170</v>
      </c>
      <c r="D20" s="2">
        <v>3</v>
      </c>
      <c r="E20" s="2">
        <v>2</v>
      </c>
      <c r="F20" s="2">
        <v>4</v>
      </c>
      <c r="G20" s="73">
        <v>41.910000000000004</v>
      </c>
      <c r="H20" s="56">
        <v>43.18</v>
      </c>
      <c r="I20" s="20" t="s">
        <v>49</v>
      </c>
      <c r="J20" s="22"/>
      <c r="K20" s="9"/>
      <c r="L20" s="9"/>
    </row>
    <row r="21" spans="1:12" ht="15.6" x14ac:dyDescent="0.3">
      <c r="A21" s="55">
        <f t="shared" si="0"/>
        <v>41444</v>
      </c>
      <c r="B21" s="35">
        <v>2013</v>
      </c>
      <c r="C21" s="35">
        <v>170</v>
      </c>
      <c r="D21" s="2">
        <v>3</v>
      </c>
      <c r="E21" s="2">
        <v>2</v>
      </c>
      <c r="F21" s="2">
        <v>5</v>
      </c>
      <c r="G21" s="73">
        <v>36.83</v>
      </c>
      <c r="H21" s="56">
        <v>40.64</v>
      </c>
      <c r="I21" s="20" t="s">
        <v>49</v>
      </c>
      <c r="J21" s="22"/>
      <c r="K21" s="9"/>
      <c r="L21" s="9"/>
    </row>
    <row r="22" spans="1:12" x14ac:dyDescent="0.3">
      <c r="A22" s="55">
        <f t="shared" si="0"/>
        <v>41444</v>
      </c>
      <c r="B22" s="35">
        <v>2013</v>
      </c>
      <c r="C22" s="35">
        <v>170</v>
      </c>
      <c r="D22" s="2">
        <v>4</v>
      </c>
      <c r="E22" s="2">
        <v>1</v>
      </c>
      <c r="F22" s="2">
        <v>1</v>
      </c>
      <c r="G22" s="73">
        <v>43.18</v>
      </c>
      <c r="H22" s="56">
        <v>39.369999999999997</v>
      </c>
      <c r="I22" s="20" t="s">
        <v>49</v>
      </c>
      <c r="J22" s="74"/>
    </row>
    <row r="23" spans="1:12" x14ac:dyDescent="0.3">
      <c r="A23" s="55">
        <f t="shared" si="0"/>
        <v>41444</v>
      </c>
      <c r="B23" s="35">
        <v>2013</v>
      </c>
      <c r="C23" s="35">
        <v>170</v>
      </c>
      <c r="D23" s="2">
        <v>4</v>
      </c>
      <c r="E23" s="2">
        <v>1</v>
      </c>
      <c r="F23" s="2">
        <v>2</v>
      </c>
      <c r="G23" s="73">
        <v>38.1</v>
      </c>
      <c r="H23" s="56">
        <v>36.83</v>
      </c>
      <c r="I23" s="20" t="s">
        <v>50</v>
      </c>
      <c r="J23" s="74"/>
    </row>
    <row r="24" spans="1:12" x14ac:dyDescent="0.3">
      <c r="A24" s="55">
        <f t="shared" si="0"/>
        <v>41444</v>
      </c>
      <c r="B24" s="35">
        <v>2013</v>
      </c>
      <c r="C24" s="35">
        <v>170</v>
      </c>
      <c r="D24" s="2">
        <v>4</v>
      </c>
      <c r="E24" s="2">
        <v>1</v>
      </c>
      <c r="F24" s="2">
        <v>3</v>
      </c>
      <c r="G24" s="73">
        <v>49.53</v>
      </c>
      <c r="H24" s="56">
        <v>43.18</v>
      </c>
      <c r="I24" s="20" t="s">
        <v>49</v>
      </c>
      <c r="J24" s="74"/>
    </row>
    <row r="25" spans="1:12" x14ac:dyDescent="0.3">
      <c r="A25" s="55">
        <f t="shared" si="0"/>
        <v>41444</v>
      </c>
      <c r="B25" s="35">
        <v>2013</v>
      </c>
      <c r="C25" s="35">
        <v>170</v>
      </c>
      <c r="D25" s="2">
        <v>4</v>
      </c>
      <c r="E25" s="2">
        <v>1</v>
      </c>
      <c r="F25" s="2">
        <v>4</v>
      </c>
      <c r="G25" s="73">
        <v>40.64</v>
      </c>
      <c r="H25" s="56">
        <v>34.29</v>
      </c>
      <c r="I25" s="20" t="s">
        <v>50</v>
      </c>
      <c r="J25" s="74"/>
    </row>
    <row r="26" spans="1:12" x14ac:dyDescent="0.3">
      <c r="A26" s="55">
        <f t="shared" si="0"/>
        <v>41444</v>
      </c>
      <c r="B26" s="35">
        <v>2013</v>
      </c>
      <c r="C26" s="35">
        <v>170</v>
      </c>
      <c r="D26" s="2">
        <v>4</v>
      </c>
      <c r="E26" s="2">
        <v>1</v>
      </c>
      <c r="F26" s="2">
        <v>5</v>
      </c>
      <c r="G26" s="73">
        <v>40.64</v>
      </c>
      <c r="H26" s="56">
        <v>40.64</v>
      </c>
      <c r="I26" s="20" t="s">
        <v>49</v>
      </c>
      <c r="J26" s="74"/>
    </row>
    <row r="27" spans="1:12" x14ac:dyDescent="0.3">
      <c r="A27" s="55">
        <f t="shared" si="0"/>
        <v>41444</v>
      </c>
      <c r="B27" s="35">
        <v>2013</v>
      </c>
      <c r="C27" s="35">
        <v>170</v>
      </c>
      <c r="D27" s="2">
        <v>4</v>
      </c>
      <c r="E27" s="2">
        <v>2</v>
      </c>
      <c r="F27" s="2">
        <v>1</v>
      </c>
      <c r="G27" s="73">
        <v>43.18</v>
      </c>
      <c r="H27" s="56">
        <v>40.64</v>
      </c>
      <c r="I27" s="20" t="s">
        <v>49</v>
      </c>
      <c r="J27" s="74"/>
    </row>
    <row r="28" spans="1:12" x14ac:dyDescent="0.3">
      <c r="A28" s="55">
        <f t="shared" si="0"/>
        <v>41444</v>
      </c>
      <c r="B28" s="35">
        <v>2013</v>
      </c>
      <c r="C28" s="35">
        <v>170</v>
      </c>
      <c r="D28" s="2">
        <v>4</v>
      </c>
      <c r="E28" s="2">
        <v>2</v>
      </c>
      <c r="F28" s="2">
        <v>2</v>
      </c>
      <c r="G28" s="73">
        <v>39.369999999999997</v>
      </c>
      <c r="H28" s="56">
        <v>43.18</v>
      </c>
      <c r="I28" s="20" t="s">
        <v>50</v>
      </c>
      <c r="J28" s="74"/>
    </row>
    <row r="29" spans="1:12" x14ac:dyDescent="0.3">
      <c r="A29" s="55">
        <f t="shared" si="0"/>
        <v>41444</v>
      </c>
      <c r="B29" s="35">
        <v>2013</v>
      </c>
      <c r="C29" s="35">
        <v>170</v>
      </c>
      <c r="D29" s="2">
        <v>4</v>
      </c>
      <c r="E29" s="2">
        <v>2</v>
      </c>
      <c r="F29" s="2">
        <v>3</v>
      </c>
      <c r="G29" s="73">
        <v>40.64</v>
      </c>
      <c r="H29" s="56">
        <v>27.94</v>
      </c>
      <c r="I29" s="20" t="s">
        <v>49</v>
      </c>
      <c r="J29" s="74"/>
    </row>
    <row r="30" spans="1:12" x14ac:dyDescent="0.3">
      <c r="A30" s="55">
        <f t="shared" si="0"/>
        <v>41444</v>
      </c>
      <c r="B30" s="35">
        <v>2013</v>
      </c>
      <c r="C30" s="35">
        <v>170</v>
      </c>
      <c r="D30" s="2">
        <v>4</v>
      </c>
      <c r="E30" s="2">
        <v>2</v>
      </c>
      <c r="F30" s="2">
        <v>4</v>
      </c>
      <c r="G30" s="73">
        <v>36.83</v>
      </c>
      <c r="H30" s="56">
        <v>30.48</v>
      </c>
      <c r="I30" s="20" t="s">
        <v>49</v>
      </c>
      <c r="J30" s="74"/>
    </row>
    <row r="31" spans="1:12" x14ac:dyDescent="0.3">
      <c r="A31" s="55">
        <f t="shared" si="0"/>
        <v>41444</v>
      </c>
      <c r="B31" s="35">
        <v>2013</v>
      </c>
      <c r="C31" s="35">
        <v>170</v>
      </c>
      <c r="D31" s="2">
        <v>4</v>
      </c>
      <c r="E31" s="2">
        <v>2</v>
      </c>
      <c r="F31" s="2">
        <v>5</v>
      </c>
      <c r="G31" s="73">
        <v>38.1</v>
      </c>
      <c r="H31" s="56">
        <v>39.369999999999997</v>
      </c>
      <c r="I31" s="20" t="s">
        <v>49</v>
      </c>
      <c r="J31" s="74"/>
    </row>
    <row r="32" spans="1:12" x14ac:dyDescent="0.3">
      <c r="A32" s="55">
        <f t="shared" si="0"/>
        <v>41444</v>
      </c>
      <c r="B32" s="35">
        <v>2013</v>
      </c>
      <c r="C32" s="35">
        <v>170</v>
      </c>
      <c r="D32" s="62">
        <v>7</v>
      </c>
      <c r="E32" s="62">
        <v>1</v>
      </c>
      <c r="F32" s="62">
        <v>1</v>
      </c>
      <c r="G32" s="62">
        <v>29.21</v>
      </c>
      <c r="H32" s="58">
        <v>24.13</v>
      </c>
      <c r="I32" s="58" t="s">
        <v>50</v>
      </c>
      <c r="J32" s="74"/>
    </row>
    <row r="33" spans="1:11" x14ac:dyDescent="0.3">
      <c r="A33" s="55">
        <f t="shared" si="0"/>
        <v>41444</v>
      </c>
      <c r="B33" s="35">
        <v>2013</v>
      </c>
      <c r="C33" s="35">
        <v>170</v>
      </c>
      <c r="D33" s="62">
        <v>7</v>
      </c>
      <c r="E33" s="62">
        <v>1</v>
      </c>
      <c r="F33" s="62">
        <v>2</v>
      </c>
      <c r="G33" s="62">
        <v>30.48</v>
      </c>
      <c r="H33" s="58">
        <v>26.67</v>
      </c>
      <c r="I33" s="58" t="s">
        <v>50</v>
      </c>
      <c r="J33" s="74"/>
    </row>
    <row r="34" spans="1:11" x14ac:dyDescent="0.3">
      <c r="A34" s="55">
        <f t="shared" si="0"/>
        <v>41444</v>
      </c>
      <c r="B34" s="35">
        <v>2013</v>
      </c>
      <c r="C34" s="35">
        <v>170</v>
      </c>
      <c r="D34" s="62">
        <v>7</v>
      </c>
      <c r="E34" s="62">
        <v>1</v>
      </c>
      <c r="F34" s="62">
        <v>3</v>
      </c>
      <c r="G34" s="62">
        <v>36.83</v>
      </c>
      <c r="H34" s="58">
        <v>43.18</v>
      </c>
      <c r="I34" s="58" t="s">
        <v>49</v>
      </c>
      <c r="J34" s="74"/>
    </row>
    <row r="35" spans="1:11" x14ac:dyDescent="0.3">
      <c r="A35" s="55">
        <f t="shared" si="0"/>
        <v>41444</v>
      </c>
      <c r="B35" s="35">
        <v>2013</v>
      </c>
      <c r="C35" s="35">
        <v>170</v>
      </c>
      <c r="D35" s="62">
        <v>7</v>
      </c>
      <c r="E35" s="62">
        <v>1</v>
      </c>
      <c r="F35" s="62">
        <v>4</v>
      </c>
      <c r="G35" s="62">
        <v>39.369999999999997</v>
      </c>
      <c r="H35" s="58">
        <v>33.020000000000003</v>
      </c>
      <c r="I35" s="58" t="s">
        <v>50</v>
      </c>
      <c r="J35" s="74"/>
    </row>
    <row r="36" spans="1:11" x14ac:dyDescent="0.3">
      <c r="A36" s="55">
        <f t="shared" si="0"/>
        <v>41444</v>
      </c>
      <c r="B36" s="35">
        <v>2013</v>
      </c>
      <c r="C36" s="35">
        <v>170</v>
      </c>
      <c r="D36" s="62">
        <v>7</v>
      </c>
      <c r="E36" s="62">
        <v>1</v>
      </c>
      <c r="F36" s="62">
        <v>5</v>
      </c>
      <c r="G36" s="62">
        <v>38.1</v>
      </c>
      <c r="H36" s="58">
        <v>39.369999999999997</v>
      </c>
      <c r="I36" s="58" t="s">
        <v>49</v>
      </c>
      <c r="J36" s="74"/>
    </row>
    <row r="37" spans="1:11" x14ac:dyDescent="0.3">
      <c r="A37" s="55">
        <f t="shared" si="0"/>
        <v>41444</v>
      </c>
      <c r="B37" s="35">
        <v>2013</v>
      </c>
      <c r="C37" s="35">
        <v>170</v>
      </c>
      <c r="D37" s="62">
        <v>7</v>
      </c>
      <c r="E37" s="62">
        <v>2</v>
      </c>
      <c r="F37" s="62">
        <v>1</v>
      </c>
      <c r="G37" s="62">
        <v>34.29</v>
      </c>
      <c r="H37" s="58">
        <v>33.020000000000003</v>
      </c>
      <c r="I37" s="58" t="s">
        <v>50</v>
      </c>
      <c r="J37" s="74"/>
    </row>
    <row r="38" spans="1:11" x14ac:dyDescent="0.3">
      <c r="A38" s="55">
        <f t="shared" si="0"/>
        <v>41444</v>
      </c>
      <c r="B38" s="35">
        <v>2013</v>
      </c>
      <c r="C38" s="35">
        <v>170</v>
      </c>
      <c r="D38" s="62">
        <v>7</v>
      </c>
      <c r="E38" s="62">
        <v>2</v>
      </c>
      <c r="F38" s="62">
        <v>2</v>
      </c>
      <c r="G38" s="62">
        <v>33.020000000000003</v>
      </c>
      <c r="H38" s="58">
        <v>30.48</v>
      </c>
      <c r="I38" s="58" t="s">
        <v>50</v>
      </c>
      <c r="J38" s="74"/>
    </row>
    <row r="39" spans="1:11" x14ac:dyDescent="0.3">
      <c r="A39" s="55">
        <f t="shared" si="0"/>
        <v>41444</v>
      </c>
      <c r="B39" s="35">
        <v>2013</v>
      </c>
      <c r="C39" s="35">
        <v>170</v>
      </c>
      <c r="D39" s="62">
        <v>7</v>
      </c>
      <c r="E39" s="62">
        <v>2</v>
      </c>
      <c r="F39" s="62">
        <v>3</v>
      </c>
      <c r="G39" s="62">
        <v>39.369999999999997</v>
      </c>
      <c r="H39" s="58">
        <v>31.75</v>
      </c>
      <c r="I39" s="58" t="s">
        <v>50</v>
      </c>
      <c r="J39" s="74"/>
    </row>
    <row r="40" spans="1:11" x14ac:dyDescent="0.3">
      <c r="A40" s="55">
        <f t="shared" si="0"/>
        <v>41444</v>
      </c>
      <c r="B40" s="35">
        <v>2013</v>
      </c>
      <c r="C40" s="35">
        <v>170</v>
      </c>
      <c r="D40" s="62">
        <v>7</v>
      </c>
      <c r="E40" s="62">
        <v>2</v>
      </c>
      <c r="F40" s="62">
        <v>4</v>
      </c>
      <c r="G40" s="62">
        <v>43.18</v>
      </c>
      <c r="H40" s="58">
        <v>40.64</v>
      </c>
      <c r="I40" s="58" t="s">
        <v>50</v>
      </c>
      <c r="J40" s="74"/>
    </row>
    <row r="41" spans="1:11" x14ac:dyDescent="0.3">
      <c r="A41" s="55">
        <f t="shared" si="0"/>
        <v>41444</v>
      </c>
      <c r="B41" s="35">
        <v>2013</v>
      </c>
      <c r="C41" s="35">
        <v>170</v>
      </c>
      <c r="D41" s="62">
        <v>7</v>
      </c>
      <c r="E41" s="62">
        <v>2</v>
      </c>
      <c r="F41" s="62">
        <v>5</v>
      </c>
      <c r="G41" s="62">
        <v>44.45</v>
      </c>
      <c r="H41" s="58">
        <v>40.64</v>
      </c>
      <c r="I41" s="58" t="s">
        <v>49</v>
      </c>
      <c r="J41" s="74"/>
    </row>
    <row r="42" spans="1:11" ht="15.6" x14ac:dyDescent="0.3">
      <c r="A42" s="55">
        <f t="shared" si="0"/>
        <v>41444</v>
      </c>
      <c r="B42" s="35">
        <v>2013</v>
      </c>
      <c r="C42" s="35">
        <v>170</v>
      </c>
      <c r="D42" s="62">
        <v>8</v>
      </c>
      <c r="E42" s="62">
        <v>1</v>
      </c>
      <c r="F42" s="62">
        <v>1</v>
      </c>
      <c r="G42" s="62">
        <v>38.1</v>
      </c>
      <c r="H42" s="58">
        <v>25.4</v>
      </c>
      <c r="I42" s="58" t="s">
        <v>50</v>
      </c>
      <c r="J42" s="22"/>
      <c r="K42" s="10"/>
    </row>
    <row r="43" spans="1:11" ht="15.6" x14ac:dyDescent="0.3">
      <c r="A43" s="55">
        <f t="shared" si="0"/>
        <v>41444</v>
      </c>
      <c r="B43" s="35">
        <v>2013</v>
      </c>
      <c r="C43" s="35">
        <v>170</v>
      </c>
      <c r="D43" s="62">
        <v>8</v>
      </c>
      <c r="E43" s="62">
        <v>1</v>
      </c>
      <c r="F43" s="62">
        <v>2</v>
      </c>
      <c r="G43" s="62">
        <v>48.26</v>
      </c>
      <c r="H43" s="58">
        <v>43.18</v>
      </c>
      <c r="I43" s="58" t="s">
        <v>49</v>
      </c>
      <c r="J43" s="22"/>
      <c r="K43" s="10"/>
    </row>
    <row r="44" spans="1:11" ht="15.6" x14ac:dyDescent="0.3">
      <c r="A44" s="55">
        <f t="shared" si="0"/>
        <v>41444</v>
      </c>
      <c r="B44" s="35">
        <v>2013</v>
      </c>
      <c r="C44" s="35">
        <v>170</v>
      </c>
      <c r="D44" s="62">
        <v>8</v>
      </c>
      <c r="E44" s="62">
        <v>1</v>
      </c>
      <c r="F44" s="62">
        <v>3</v>
      </c>
      <c r="G44" s="62">
        <v>45.72</v>
      </c>
      <c r="H44" s="58">
        <v>38.1</v>
      </c>
      <c r="I44" s="58" t="s">
        <v>49</v>
      </c>
      <c r="J44" s="22"/>
      <c r="K44" s="10"/>
    </row>
    <row r="45" spans="1:11" ht="15.6" x14ac:dyDescent="0.3">
      <c r="A45" s="55">
        <f t="shared" si="0"/>
        <v>41444</v>
      </c>
      <c r="B45" s="35">
        <v>2013</v>
      </c>
      <c r="C45" s="35">
        <v>170</v>
      </c>
      <c r="D45" s="62">
        <v>8</v>
      </c>
      <c r="E45" s="62">
        <v>1</v>
      </c>
      <c r="F45" s="62">
        <v>4</v>
      </c>
      <c r="G45" s="62">
        <v>43.18</v>
      </c>
      <c r="H45" s="58">
        <v>45.72</v>
      </c>
      <c r="I45" s="58" t="s">
        <v>49</v>
      </c>
      <c r="J45" s="22"/>
      <c r="K45" s="10"/>
    </row>
    <row r="46" spans="1:11" ht="15.6" x14ac:dyDescent="0.3">
      <c r="A46" s="55">
        <f t="shared" si="0"/>
        <v>41444</v>
      </c>
      <c r="B46" s="35">
        <v>2013</v>
      </c>
      <c r="C46" s="35">
        <v>170</v>
      </c>
      <c r="D46" s="62">
        <v>8</v>
      </c>
      <c r="E46" s="62">
        <v>1</v>
      </c>
      <c r="F46" s="62">
        <v>5</v>
      </c>
      <c r="G46" s="62">
        <v>48.26</v>
      </c>
      <c r="H46" s="58">
        <v>31.75</v>
      </c>
      <c r="I46" s="58" t="s">
        <v>49</v>
      </c>
      <c r="J46" s="22"/>
      <c r="K46" s="10"/>
    </row>
    <row r="47" spans="1:11" ht="15.6" x14ac:dyDescent="0.3">
      <c r="A47" s="55">
        <f t="shared" si="0"/>
        <v>41444</v>
      </c>
      <c r="B47" s="35">
        <v>2013</v>
      </c>
      <c r="C47" s="35">
        <v>170</v>
      </c>
      <c r="D47" s="62">
        <v>8</v>
      </c>
      <c r="E47" s="62">
        <v>2</v>
      </c>
      <c r="F47" s="62">
        <v>1</v>
      </c>
      <c r="G47" s="62">
        <v>39.369999999999997</v>
      </c>
      <c r="H47" s="58">
        <v>33.020000000000003</v>
      </c>
      <c r="I47" s="58" t="s">
        <v>49</v>
      </c>
      <c r="J47" s="22"/>
      <c r="K47" s="10"/>
    </row>
    <row r="48" spans="1:11" ht="15.6" x14ac:dyDescent="0.3">
      <c r="A48" s="55">
        <f t="shared" si="0"/>
        <v>41444</v>
      </c>
      <c r="B48" s="35">
        <v>2013</v>
      </c>
      <c r="C48" s="35">
        <v>170</v>
      </c>
      <c r="D48" s="62">
        <v>8</v>
      </c>
      <c r="E48" s="62">
        <v>2</v>
      </c>
      <c r="F48" s="62">
        <v>2</v>
      </c>
      <c r="G48" s="62">
        <v>38.1</v>
      </c>
      <c r="H48" s="58">
        <v>53.34</v>
      </c>
      <c r="I48" s="58" t="s">
        <v>50</v>
      </c>
      <c r="J48" s="22"/>
      <c r="K48" s="10"/>
    </row>
    <row r="49" spans="1:12" ht="15.6" x14ac:dyDescent="0.3">
      <c r="A49" s="55">
        <f t="shared" si="0"/>
        <v>41444</v>
      </c>
      <c r="B49" s="35">
        <v>2013</v>
      </c>
      <c r="C49" s="35">
        <v>170</v>
      </c>
      <c r="D49" s="62">
        <v>8</v>
      </c>
      <c r="E49" s="62">
        <v>2</v>
      </c>
      <c r="F49" s="62">
        <v>3</v>
      </c>
      <c r="G49" s="62">
        <v>43.18</v>
      </c>
      <c r="H49" s="58">
        <v>35.56</v>
      </c>
      <c r="I49" s="58" t="s">
        <v>49</v>
      </c>
      <c r="J49" s="22"/>
      <c r="K49" s="10"/>
    </row>
    <row r="50" spans="1:12" ht="15.6" x14ac:dyDescent="0.3">
      <c r="A50" s="55">
        <f t="shared" si="0"/>
        <v>41444</v>
      </c>
      <c r="B50" s="35">
        <v>2013</v>
      </c>
      <c r="C50" s="35">
        <v>170</v>
      </c>
      <c r="D50" s="62">
        <v>8</v>
      </c>
      <c r="E50" s="62">
        <v>2</v>
      </c>
      <c r="F50" s="62">
        <v>4</v>
      </c>
      <c r="G50" s="62">
        <v>38.1</v>
      </c>
      <c r="H50" s="58">
        <v>39.369999999999997</v>
      </c>
      <c r="I50" s="58" t="s">
        <v>50</v>
      </c>
      <c r="J50" s="22"/>
      <c r="K50" s="10"/>
    </row>
    <row r="51" spans="1:12" ht="15.6" x14ac:dyDescent="0.3">
      <c r="A51" s="55">
        <f t="shared" si="0"/>
        <v>41444</v>
      </c>
      <c r="B51" s="35">
        <v>2013</v>
      </c>
      <c r="C51" s="35">
        <v>170</v>
      </c>
      <c r="D51" s="62">
        <v>8</v>
      </c>
      <c r="E51" s="62">
        <v>2</v>
      </c>
      <c r="F51" s="62">
        <v>5</v>
      </c>
      <c r="G51" s="62">
        <v>36.83</v>
      </c>
      <c r="H51" s="58">
        <v>40.64</v>
      </c>
      <c r="I51" s="58" t="s">
        <v>49</v>
      </c>
      <c r="J51" s="22"/>
      <c r="K51" s="10"/>
    </row>
    <row r="52" spans="1:12" ht="15.6" x14ac:dyDescent="0.3">
      <c r="A52" s="55">
        <f t="shared" si="0"/>
        <v>41444</v>
      </c>
      <c r="B52" s="35">
        <v>2013</v>
      </c>
      <c r="C52" s="35">
        <v>170</v>
      </c>
      <c r="D52" s="62">
        <v>9</v>
      </c>
      <c r="E52" s="62">
        <v>1</v>
      </c>
      <c r="F52" s="62">
        <v>1</v>
      </c>
      <c r="G52" s="62">
        <v>30.48</v>
      </c>
      <c r="H52" s="58">
        <v>35.56</v>
      </c>
      <c r="I52" s="58" t="s">
        <v>50</v>
      </c>
      <c r="J52" s="22"/>
      <c r="K52" s="10"/>
    </row>
    <row r="53" spans="1:12" ht="15.6" x14ac:dyDescent="0.3">
      <c r="A53" s="55">
        <f t="shared" si="0"/>
        <v>41444</v>
      </c>
      <c r="B53" s="35">
        <v>2013</v>
      </c>
      <c r="C53" s="35">
        <v>170</v>
      </c>
      <c r="D53" s="62">
        <v>9</v>
      </c>
      <c r="E53" s="62">
        <v>1</v>
      </c>
      <c r="F53" s="62">
        <v>2</v>
      </c>
      <c r="G53" s="62">
        <v>43.18</v>
      </c>
      <c r="H53" s="58">
        <v>36.83</v>
      </c>
      <c r="I53" s="58" t="s">
        <v>49</v>
      </c>
      <c r="J53" s="22"/>
      <c r="K53" s="10"/>
    </row>
    <row r="54" spans="1:12" ht="15.6" x14ac:dyDescent="0.3">
      <c r="A54" s="55">
        <f t="shared" si="0"/>
        <v>41444</v>
      </c>
      <c r="B54" s="35">
        <v>2013</v>
      </c>
      <c r="C54" s="35">
        <v>170</v>
      </c>
      <c r="D54" s="62">
        <v>9</v>
      </c>
      <c r="E54" s="62">
        <v>1</v>
      </c>
      <c r="F54" s="62">
        <v>3</v>
      </c>
      <c r="G54" s="62">
        <v>44.45</v>
      </c>
      <c r="H54" s="58">
        <v>45.72</v>
      </c>
      <c r="I54" s="58" t="s">
        <v>49</v>
      </c>
      <c r="J54" s="22"/>
      <c r="K54" s="10"/>
    </row>
    <row r="55" spans="1:12" ht="15.6" x14ac:dyDescent="0.3">
      <c r="A55" s="55">
        <f t="shared" si="0"/>
        <v>41444</v>
      </c>
      <c r="B55" s="35">
        <v>2013</v>
      </c>
      <c r="C55" s="35">
        <v>170</v>
      </c>
      <c r="D55" s="62">
        <v>9</v>
      </c>
      <c r="E55" s="62">
        <v>1</v>
      </c>
      <c r="F55" s="62">
        <v>4</v>
      </c>
      <c r="G55" s="62">
        <v>34.29</v>
      </c>
      <c r="H55" s="58">
        <v>41.910000000000004</v>
      </c>
      <c r="I55" s="58" t="s">
        <v>49</v>
      </c>
      <c r="J55" s="22"/>
      <c r="K55" s="10"/>
    </row>
    <row r="56" spans="1:12" ht="15.6" x14ac:dyDescent="0.3">
      <c r="A56" s="55">
        <f t="shared" si="0"/>
        <v>41444</v>
      </c>
      <c r="B56" s="35">
        <v>2013</v>
      </c>
      <c r="C56" s="35">
        <v>170</v>
      </c>
      <c r="D56" s="62">
        <v>9</v>
      </c>
      <c r="E56" s="62">
        <v>1</v>
      </c>
      <c r="F56" s="62">
        <v>5</v>
      </c>
      <c r="G56" s="62">
        <v>40.64</v>
      </c>
      <c r="H56" s="58">
        <v>38.1</v>
      </c>
      <c r="I56" s="58" t="s">
        <v>49</v>
      </c>
      <c r="J56" s="22"/>
      <c r="K56" s="10"/>
    </row>
    <row r="57" spans="1:12" ht="15.6" x14ac:dyDescent="0.3">
      <c r="A57" s="55">
        <f t="shared" si="0"/>
        <v>41444</v>
      </c>
      <c r="B57" s="35">
        <v>2013</v>
      </c>
      <c r="C57" s="35">
        <v>170</v>
      </c>
      <c r="D57" s="62">
        <v>9</v>
      </c>
      <c r="E57" s="62">
        <v>2</v>
      </c>
      <c r="F57" s="62">
        <v>1</v>
      </c>
      <c r="G57" s="62">
        <v>44.45</v>
      </c>
      <c r="H57" s="58">
        <v>48.26</v>
      </c>
      <c r="I57" s="58" t="s">
        <v>49</v>
      </c>
      <c r="J57" s="22"/>
      <c r="K57" s="10"/>
    </row>
    <row r="58" spans="1:12" ht="15.6" x14ac:dyDescent="0.3">
      <c r="A58" s="55">
        <f t="shared" si="0"/>
        <v>41444</v>
      </c>
      <c r="B58" s="35">
        <v>2013</v>
      </c>
      <c r="C58" s="35">
        <v>170</v>
      </c>
      <c r="D58" s="62">
        <v>9</v>
      </c>
      <c r="E58" s="62">
        <v>2</v>
      </c>
      <c r="F58" s="62">
        <v>2</v>
      </c>
      <c r="G58" s="62">
        <v>38.1</v>
      </c>
      <c r="H58" s="58">
        <v>40.64</v>
      </c>
      <c r="I58" s="58" t="s">
        <v>49</v>
      </c>
      <c r="J58" s="22"/>
      <c r="K58" s="10"/>
    </row>
    <row r="59" spans="1:12" ht="15.6" x14ac:dyDescent="0.3">
      <c r="A59" s="55">
        <f t="shared" si="0"/>
        <v>41444</v>
      </c>
      <c r="B59" s="35">
        <v>2013</v>
      </c>
      <c r="C59" s="35">
        <v>170</v>
      </c>
      <c r="D59" s="62">
        <v>9</v>
      </c>
      <c r="E59" s="62">
        <v>2</v>
      </c>
      <c r="F59" s="62">
        <v>3</v>
      </c>
      <c r="G59" s="62">
        <v>34.29</v>
      </c>
      <c r="H59" s="58">
        <v>40.64</v>
      </c>
      <c r="I59" s="58" t="s">
        <v>49</v>
      </c>
      <c r="J59" s="22"/>
      <c r="K59" s="10"/>
    </row>
    <row r="60" spans="1:12" ht="15.6" x14ac:dyDescent="0.3">
      <c r="A60" s="55">
        <f t="shared" si="0"/>
        <v>41444</v>
      </c>
      <c r="B60" s="35">
        <v>2013</v>
      </c>
      <c r="C60" s="35">
        <v>170</v>
      </c>
      <c r="D60" s="62">
        <v>9</v>
      </c>
      <c r="E60" s="62">
        <v>2</v>
      </c>
      <c r="F60" s="62">
        <v>4</v>
      </c>
      <c r="G60" s="62">
        <v>39.369999999999997</v>
      </c>
      <c r="H60" s="58">
        <v>30.48</v>
      </c>
      <c r="I60" s="58" t="s">
        <v>49</v>
      </c>
      <c r="J60" s="22"/>
      <c r="K60" s="10"/>
    </row>
    <row r="61" spans="1:12" ht="15.6" x14ac:dyDescent="0.3">
      <c r="A61" s="55">
        <f t="shared" si="0"/>
        <v>41444</v>
      </c>
      <c r="B61" s="35">
        <v>2013</v>
      </c>
      <c r="C61" s="35">
        <v>170</v>
      </c>
      <c r="D61" s="62">
        <v>9</v>
      </c>
      <c r="E61" s="62">
        <v>2</v>
      </c>
      <c r="F61" s="62">
        <v>5</v>
      </c>
      <c r="G61" s="62">
        <v>46.99</v>
      </c>
      <c r="H61" s="58">
        <v>49.53</v>
      </c>
      <c r="I61" s="58" t="s">
        <v>49</v>
      </c>
      <c r="J61" s="22"/>
      <c r="K61" s="10"/>
    </row>
    <row r="62" spans="1:12" x14ac:dyDescent="0.3">
      <c r="A62" s="55">
        <f t="shared" ref="A62" si="1">DATE(B62,1,C62)</f>
        <v>41457</v>
      </c>
      <c r="B62" s="35">
        <v>2013</v>
      </c>
      <c r="C62" s="4">
        <v>183</v>
      </c>
      <c r="D62" s="2">
        <v>2</v>
      </c>
      <c r="E62" s="2">
        <v>1</v>
      </c>
      <c r="F62" s="2">
        <v>1</v>
      </c>
      <c r="G62" s="73">
        <v>85.09</v>
      </c>
      <c r="H62" s="56">
        <v>50.8</v>
      </c>
      <c r="I62" s="20" t="s">
        <v>57</v>
      </c>
      <c r="J62" s="21"/>
      <c r="K62" s="7"/>
      <c r="L62" s="7"/>
    </row>
    <row r="63" spans="1:12" x14ac:dyDescent="0.3">
      <c r="A63" s="55">
        <f t="shared" ref="A63:A121" si="2">DATE(B63,1,C63)</f>
        <v>41457</v>
      </c>
      <c r="B63" s="35">
        <v>2013</v>
      </c>
      <c r="C63" s="4">
        <v>183</v>
      </c>
      <c r="D63" s="2">
        <v>2</v>
      </c>
      <c r="E63" s="2">
        <v>1</v>
      </c>
      <c r="F63" s="2">
        <v>2</v>
      </c>
      <c r="G63" s="73">
        <v>78.739999999999995</v>
      </c>
      <c r="H63" s="56">
        <v>55.88</v>
      </c>
      <c r="I63" s="20" t="s">
        <v>56</v>
      </c>
      <c r="J63" s="74"/>
    </row>
    <row r="64" spans="1:12" x14ac:dyDescent="0.3">
      <c r="A64" s="55">
        <f t="shared" si="2"/>
        <v>41457</v>
      </c>
      <c r="B64" s="35">
        <v>2013</v>
      </c>
      <c r="C64" s="4">
        <v>183</v>
      </c>
      <c r="D64" s="2">
        <v>2</v>
      </c>
      <c r="E64" s="2">
        <v>1</v>
      </c>
      <c r="F64" s="2">
        <v>3</v>
      </c>
      <c r="G64" s="73">
        <v>80.010000000000005</v>
      </c>
      <c r="H64" s="56">
        <v>55.88</v>
      </c>
      <c r="I64" s="20" t="s">
        <v>51</v>
      </c>
      <c r="J64" s="74"/>
    </row>
    <row r="65" spans="1:10" x14ac:dyDescent="0.3">
      <c r="A65" s="55">
        <f t="shared" si="2"/>
        <v>41457</v>
      </c>
      <c r="B65" s="35">
        <v>2013</v>
      </c>
      <c r="C65" s="4">
        <v>183</v>
      </c>
      <c r="D65" s="2">
        <v>2</v>
      </c>
      <c r="E65" s="2">
        <v>1</v>
      </c>
      <c r="F65" s="2">
        <v>4</v>
      </c>
      <c r="G65" s="73">
        <v>80.010000000000005</v>
      </c>
      <c r="H65" s="56">
        <v>33.020000000000003</v>
      </c>
      <c r="I65" s="20" t="s">
        <v>56</v>
      </c>
      <c r="J65" s="74"/>
    </row>
    <row r="66" spans="1:10" x14ac:dyDescent="0.3">
      <c r="A66" s="55">
        <f t="shared" si="2"/>
        <v>41457</v>
      </c>
      <c r="B66" s="35">
        <v>2013</v>
      </c>
      <c r="C66" s="4">
        <v>183</v>
      </c>
      <c r="D66" s="2">
        <v>2</v>
      </c>
      <c r="E66" s="2">
        <v>1</v>
      </c>
      <c r="F66" s="2">
        <v>5</v>
      </c>
      <c r="G66" s="73">
        <v>85.09</v>
      </c>
      <c r="H66" s="56">
        <v>73.66</v>
      </c>
      <c r="I66" s="20" t="s">
        <v>56</v>
      </c>
      <c r="J66" s="74"/>
    </row>
    <row r="67" spans="1:10" x14ac:dyDescent="0.3">
      <c r="A67" s="55">
        <f t="shared" si="2"/>
        <v>41457</v>
      </c>
      <c r="B67" s="35">
        <v>2013</v>
      </c>
      <c r="C67" s="4">
        <v>183</v>
      </c>
      <c r="D67" s="2">
        <v>2</v>
      </c>
      <c r="E67" s="2">
        <v>2</v>
      </c>
      <c r="F67" s="2">
        <v>1</v>
      </c>
      <c r="G67" s="73">
        <v>91.44</v>
      </c>
      <c r="H67" s="56">
        <v>76.2</v>
      </c>
      <c r="I67" s="20" t="s">
        <v>56</v>
      </c>
      <c r="J67" s="74"/>
    </row>
    <row r="68" spans="1:10" x14ac:dyDescent="0.3">
      <c r="A68" s="55">
        <f t="shared" si="2"/>
        <v>41457</v>
      </c>
      <c r="B68" s="35">
        <v>2013</v>
      </c>
      <c r="C68" s="4">
        <v>183</v>
      </c>
      <c r="D68" s="2">
        <v>2</v>
      </c>
      <c r="E68" s="2">
        <v>2</v>
      </c>
      <c r="F68" s="2">
        <v>2</v>
      </c>
      <c r="G68" s="73">
        <v>68.58</v>
      </c>
      <c r="H68" s="56">
        <v>45.72</v>
      </c>
      <c r="I68" s="20" t="s">
        <v>51</v>
      </c>
      <c r="J68" s="74"/>
    </row>
    <row r="69" spans="1:10" x14ac:dyDescent="0.3">
      <c r="A69" s="55">
        <f t="shared" si="2"/>
        <v>41457</v>
      </c>
      <c r="B69" s="35">
        <v>2013</v>
      </c>
      <c r="C69" s="4">
        <v>183</v>
      </c>
      <c r="D69" s="2">
        <v>2</v>
      </c>
      <c r="E69" s="2">
        <v>2</v>
      </c>
      <c r="F69" s="2">
        <v>3</v>
      </c>
      <c r="G69" s="73">
        <v>93.98</v>
      </c>
      <c r="H69" s="56">
        <v>55.88</v>
      </c>
      <c r="I69" s="20" t="s">
        <v>57</v>
      </c>
      <c r="J69" s="74"/>
    </row>
    <row r="70" spans="1:10" x14ac:dyDescent="0.3">
      <c r="A70" s="55">
        <f t="shared" si="2"/>
        <v>41457</v>
      </c>
      <c r="B70" s="35">
        <v>2013</v>
      </c>
      <c r="C70" s="4">
        <v>183</v>
      </c>
      <c r="D70" s="2">
        <v>2</v>
      </c>
      <c r="E70" s="2">
        <v>2</v>
      </c>
      <c r="F70" s="2">
        <v>4</v>
      </c>
      <c r="G70" s="73">
        <v>96.52</v>
      </c>
      <c r="H70" s="56">
        <v>63.5</v>
      </c>
      <c r="I70" s="20" t="s">
        <v>56</v>
      </c>
      <c r="J70" s="74"/>
    </row>
    <row r="71" spans="1:10" x14ac:dyDescent="0.3">
      <c r="A71" s="55">
        <f t="shared" si="2"/>
        <v>41457</v>
      </c>
      <c r="B71" s="35">
        <v>2013</v>
      </c>
      <c r="C71" s="4">
        <v>183</v>
      </c>
      <c r="D71" s="2">
        <v>2</v>
      </c>
      <c r="E71" s="2">
        <v>2</v>
      </c>
      <c r="F71" s="2">
        <v>5</v>
      </c>
      <c r="G71" s="73">
        <v>91.44</v>
      </c>
      <c r="H71" s="56">
        <v>68.58</v>
      </c>
      <c r="I71" s="20" t="s">
        <v>57</v>
      </c>
      <c r="J71" s="74"/>
    </row>
    <row r="72" spans="1:10" x14ac:dyDescent="0.3">
      <c r="A72" s="55">
        <f t="shared" si="2"/>
        <v>41457</v>
      </c>
      <c r="B72" s="35">
        <v>2013</v>
      </c>
      <c r="C72" s="4">
        <v>183</v>
      </c>
      <c r="D72" s="2">
        <v>3</v>
      </c>
      <c r="E72" s="2">
        <v>1</v>
      </c>
      <c r="F72" s="2">
        <v>1</v>
      </c>
      <c r="G72" s="73">
        <v>68.58</v>
      </c>
      <c r="H72" s="56">
        <v>30.48</v>
      </c>
      <c r="I72" s="20" t="s">
        <v>56</v>
      </c>
      <c r="J72" s="74"/>
    </row>
    <row r="73" spans="1:10" x14ac:dyDescent="0.3">
      <c r="A73" s="55">
        <f t="shared" si="2"/>
        <v>41457</v>
      </c>
      <c r="B73" s="35">
        <v>2013</v>
      </c>
      <c r="C73" s="4">
        <v>183</v>
      </c>
      <c r="D73" s="2">
        <v>3</v>
      </c>
      <c r="E73" s="2">
        <v>1</v>
      </c>
      <c r="F73" s="2">
        <v>2</v>
      </c>
      <c r="G73" s="73">
        <v>66.040000000000006</v>
      </c>
      <c r="H73" s="56">
        <v>53.34</v>
      </c>
      <c r="I73" s="20" t="s">
        <v>51</v>
      </c>
      <c r="J73" s="74"/>
    </row>
    <row r="74" spans="1:10" x14ac:dyDescent="0.3">
      <c r="A74" s="55">
        <f t="shared" si="2"/>
        <v>41457</v>
      </c>
      <c r="B74" s="35">
        <v>2013</v>
      </c>
      <c r="C74" s="4">
        <v>183</v>
      </c>
      <c r="D74" s="2">
        <v>3</v>
      </c>
      <c r="E74" s="2">
        <v>1</v>
      </c>
      <c r="F74" s="2">
        <v>3</v>
      </c>
      <c r="G74" s="73">
        <v>78.739999999999995</v>
      </c>
      <c r="H74" s="56">
        <v>53.34</v>
      </c>
      <c r="I74" s="20" t="s">
        <v>56</v>
      </c>
      <c r="J74" s="74"/>
    </row>
    <row r="75" spans="1:10" x14ac:dyDescent="0.3">
      <c r="A75" s="55">
        <f t="shared" si="2"/>
        <v>41457</v>
      </c>
      <c r="B75" s="35">
        <v>2013</v>
      </c>
      <c r="C75" s="4">
        <v>183</v>
      </c>
      <c r="D75" s="2">
        <v>3</v>
      </c>
      <c r="E75" s="2">
        <v>1</v>
      </c>
      <c r="F75" s="2">
        <v>4</v>
      </c>
      <c r="G75" s="73">
        <v>85.09</v>
      </c>
      <c r="H75" s="56">
        <v>48.26</v>
      </c>
      <c r="I75" s="20" t="s">
        <v>57</v>
      </c>
      <c r="J75" s="74"/>
    </row>
    <row r="76" spans="1:10" x14ac:dyDescent="0.3">
      <c r="A76" s="55">
        <f t="shared" si="2"/>
        <v>41457</v>
      </c>
      <c r="B76" s="35">
        <v>2013</v>
      </c>
      <c r="C76" s="4">
        <v>183</v>
      </c>
      <c r="D76" s="2">
        <v>3</v>
      </c>
      <c r="E76" s="2">
        <v>1</v>
      </c>
      <c r="F76" s="2">
        <v>5</v>
      </c>
      <c r="G76" s="73">
        <v>73.66</v>
      </c>
      <c r="H76" s="56">
        <v>50.8</v>
      </c>
      <c r="I76" s="20" t="s">
        <v>56</v>
      </c>
      <c r="J76" s="74"/>
    </row>
    <row r="77" spans="1:10" x14ac:dyDescent="0.3">
      <c r="A77" s="55">
        <f t="shared" si="2"/>
        <v>41457</v>
      </c>
      <c r="B77" s="35">
        <v>2013</v>
      </c>
      <c r="C77" s="4">
        <v>183</v>
      </c>
      <c r="D77" s="2">
        <v>3</v>
      </c>
      <c r="E77" s="2">
        <v>2</v>
      </c>
      <c r="F77" s="2">
        <v>1</v>
      </c>
      <c r="G77" s="73">
        <v>83.820000000000007</v>
      </c>
      <c r="H77" s="56">
        <v>58.42</v>
      </c>
      <c r="I77" s="20" t="s">
        <v>57</v>
      </c>
      <c r="J77" s="74"/>
    </row>
    <row r="78" spans="1:10" x14ac:dyDescent="0.3">
      <c r="A78" s="55">
        <f t="shared" si="2"/>
        <v>41457</v>
      </c>
      <c r="B78" s="35">
        <v>2013</v>
      </c>
      <c r="C78" s="4">
        <v>183</v>
      </c>
      <c r="D78" s="2">
        <v>3</v>
      </c>
      <c r="E78" s="2">
        <v>2</v>
      </c>
      <c r="F78" s="2">
        <v>2</v>
      </c>
      <c r="G78" s="73">
        <v>82.55</v>
      </c>
      <c r="H78" s="56">
        <v>55.88</v>
      </c>
      <c r="I78" s="20" t="s">
        <v>57</v>
      </c>
      <c r="J78" s="74"/>
    </row>
    <row r="79" spans="1:10" x14ac:dyDescent="0.3">
      <c r="A79" s="55">
        <f t="shared" si="2"/>
        <v>41457</v>
      </c>
      <c r="B79" s="35">
        <v>2013</v>
      </c>
      <c r="C79" s="4">
        <v>183</v>
      </c>
      <c r="D79" s="2">
        <v>3</v>
      </c>
      <c r="E79" s="2">
        <v>2</v>
      </c>
      <c r="F79" s="2">
        <v>3</v>
      </c>
      <c r="G79" s="73">
        <v>76.2</v>
      </c>
      <c r="H79" s="56">
        <v>45.72</v>
      </c>
      <c r="I79" s="20" t="s">
        <v>56</v>
      </c>
      <c r="J79" s="74"/>
    </row>
    <row r="80" spans="1:10" x14ac:dyDescent="0.3">
      <c r="A80" s="55">
        <f t="shared" si="2"/>
        <v>41457</v>
      </c>
      <c r="B80" s="35">
        <v>2013</v>
      </c>
      <c r="C80" s="4">
        <v>183</v>
      </c>
      <c r="D80" s="2">
        <v>3</v>
      </c>
      <c r="E80" s="2">
        <v>2</v>
      </c>
      <c r="F80" s="2">
        <v>4</v>
      </c>
      <c r="G80" s="73">
        <v>91.44</v>
      </c>
      <c r="H80" s="56">
        <v>66.040000000000006</v>
      </c>
      <c r="I80" s="20" t="s">
        <v>57</v>
      </c>
      <c r="J80" s="74"/>
    </row>
    <row r="81" spans="1:10" x14ac:dyDescent="0.3">
      <c r="A81" s="55">
        <f t="shared" si="2"/>
        <v>41457</v>
      </c>
      <c r="B81" s="35">
        <v>2013</v>
      </c>
      <c r="C81" s="4">
        <v>183</v>
      </c>
      <c r="D81" s="2">
        <v>3</v>
      </c>
      <c r="E81" s="2">
        <v>2</v>
      </c>
      <c r="F81" s="2">
        <v>5</v>
      </c>
      <c r="G81" s="73">
        <v>93.98</v>
      </c>
      <c r="H81" s="56">
        <v>76.2</v>
      </c>
      <c r="I81" s="20" t="s">
        <v>57</v>
      </c>
      <c r="J81" s="74"/>
    </row>
    <row r="82" spans="1:10" x14ac:dyDescent="0.3">
      <c r="A82" s="55">
        <f t="shared" si="2"/>
        <v>41457</v>
      </c>
      <c r="B82" s="35">
        <v>2013</v>
      </c>
      <c r="C82" s="4">
        <v>183</v>
      </c>
      <c r="D82" s="2">
        <v>4</v>
      </c>
      <c r="E82" s="2">
        <v>1</v>
      </c>
      <c r="F82" s="2">
        <v>1</v>
      </c>
      <c r="G82" s="73">
        <v>96.52</v>
      </c>
      <c r="H82" s="56">
        <v>48.26</v>
      </c>
      <c r="I82" s="20" t="s">
        <v>57</v>
      </c>
      <c r="J82" s="74"/>
    </row>
    <row r="83" spans="1:10" x14ac:dyDescent="0.3">
      <c r="A83" s="55">
        <f t="shared" si="2"/>
        <v>41457</v>
      </c>
      <c r="B83" s="35">
        <v>2013</v>
      </c>
      <c r="C83" s="4">
        <v>183</v>
      </c>
      <c r="D83" s="2">
        <v>4</v>
      </c>
      <c r="E83" s="2">
        <v>1</v>
      </c>
      <c r="F83" s="2">
        <v>2</v>
      </c>
      <c r="G83" s="73">
        <v>88.9</v>
      </c>
      <c r="H83" s="56">
        <v>50.8</v>
      </c>
      <c r="I83" s="20" t="s">
        <v>56</v>
      </c>
      <c r="J83" s="74"/>
    </row>
    <row r="84" spans="1:10" x14ac:dyDescent="0.3">
      <c r="A84" s="55">
        <f t="shared" si="2"/>
        <v>41457</v>
      </c>
      <c r="B84" s="35">
        <v>2013</v>
      </c>
      <c r="C84" s="4">
        <v>183</v>
      </c>
      <c r="D84" s="2">
        <v>4</v>
      </c>
      <c r="E84" s="2">
        <v>1</v>
      </c>
      <c r="F84" s="2">
        <v>3</v>
      </c>
      <c r="G84" s="73">
        <v>86.36</v>
      </c>
      <c r="H84" s="56">
        <v>60.96</v>
      </c>
      <c r="I84" s="20" t="s">
        <v>56</v>
      </c>
      <c r="J84" s="74"/>
    </row>
    <row r="85" spans="1:10" x14ac:dyDescent="0.3">
      <c r="A85" s="55">
        <f t="shared" si="2"/>
        <v>41457</v>
      </c>
      <c r="B85" s="35">
        <v>2013</v>
      </c>
      <c r="C85" s="4">
        <v>183</v>
      </c>
      <c r="D85" s="2">
        <v>4</v>
      </c>
      <c r="E85" s="2">
        <v>1</v>
      </c>
      <c r="F85" s="2">
        <v>4</v>
      </c>
      <c r="G85" s="73">
        <v>76.2</v>
      </c>
      <c r="H85" s="56">
        <v>76.2</v>
      </c>
      <c r="I85" s="20" t="s">
        <v>56</v>
      </c>
      <c r="J85" s="74"/>
    </row>
    <row r="86" spans="1:10" x14ac:dyDescent="0.3">
      <c r="A86" s="55">
        <f t="shared" si="2"/>
        <v>41457</v>
      </c>
      <c r="B86" s="35">
        <v>2013</v>
      </c>
      <c r="C86" s="4">
        <v>183</v>
      </c>
      <c r="D86" s="2">
        <v>4</v>
      </c>
      <c r="E86" s="2">
        <v>1</v>
      </c>
      <c r="F86" s="2">
        <v>5</v>
      </c>
      <c r="G86" s="73">
        <v>93.98</v>
      </c>
      <c r="H86" s="56">
        <v>78.739999999999995</v>
      </c>
      <c r="I86" s="20" t="s">
        <v>56</v>
      </c>
      <c r="J86" s="74"/>
    </row>
    <row r="87" spans="1:10" x14ac:dyDescent="0.3">
      <c r="A87" s="55">
        <f t="shared" si="2"/>
        <v>41457</v>
      </c>
      <c r="B87" s="35">
        <v>2013</v>
      </c>
      <c r="C87" s="4">
        <v>183</v>
      </c>
      <c r="D87" s="2">
        <v>4</v>
      </c>
      <c r="E87" s="2">
        <v>2</v>
      </c>
      <c r="F87" s="2">
        <v>1</v>
      </c>
      <c r="G87" s="73">
        <v>91.44</v>
      </c>
      <c r="H87" s="56">
        <v>96.52</v>
      </c>
      <c r="I87" s="20" t="s">
        <v>57</v>
      </c>
      <c r="J87" s="74"/>
    </row>
    <row r="88" spans="1:10" x14ac:dyDescent="0.3">
      <c r="A88" s="55">
        <f t="shared" si="2"/>
        <v>41457</v>
      </c>
      <c r="B88" s="35">
        <v>2013</v>
      </c>
      <c r="C88" s="4">
        <v>183</v>
      </c>
      <c r="D88" s="2">
        <v>4</v>
      </c>
      <c r="E88" s="2">
        <v>2</v>
      </c>
      <c r="F88" s="2">
        <v>2</v>
      </c>
      <c r="G88" s="73">
        <v>88.9</v>
      </c>
      <c r="H88" s="56">
        <v>48.26</v>
      </c>
      <c r="I88" s="20" t="s">
        <v>57</v>
      </c>
      <c r="J88" s="74"/>
    </row>
    <row r="89" spans="1:10" x14ac:dyDescent="0.3">
      <c r="A89" s="55">
        <f t="shared" si="2"/>
        <v>41457</v>
      </c>
      <c r="B89" s="35">
        <v>2013</v>
      </c>
      <c r="C89" s="4">
        <v>183</v>
      </c>
      <c r="D89" s="2">
        <v>4</v>
      </c>
      <c r="E89" s="2">
        <v>2</v>
      </c>
      <c r="F89" s="2">
        <v>3</v>
      </c>
      <c r="G89" s="73">
        <v>81.28</v>
      </c>
      <c r="H89" s="56">
        <v>78.739999999999995</v>
      </c>
      <c r="I89" s="20" t="s">
        <v>57</v>
      </c>
      <c r="J89" s="74"/>
    </row>
    <row r="90" spans="1:10" x14ac:dyDescent="0.3">
      <c r="A90" s="55">
        <f t="shared" si="2"/>
        <v>41457</v>
      </c>
      <c r="B90" s="35">
        <v>2013</v>
      </c>
      <c r="C90" s="4">
        <v>183</v>
      </c>
      <c r="D90" s="2">
        <v>4</v>
      </c>
      <c r="E90" s="2">
        <v>2</v>
      </c>
      <c r="F90" s="2">
        <v>4</v>
      </c>
      <c r="G90" s="73">
        <v>109.22</v>
      </c>
      <c r="H90" s="56">
        <v>78.739999999999995</v>
      </c>
      <c r="I90" s="20" t="s">
        <v>57</v>
      </c>
      <c r="J90" s="74"/>
    </row>
    <row r="91" spans="1:10" x14ac:dyDescent="0.3">
      <c r="A91" s="55">
        <f t="shared" si="2"/>
        <v>41457</v>
      </c>
      <c r="B91" s="35">
        <v>2013</v>
      </c>
      <c r="C91" s="4">
        <v>183</v>
      </c>
      <c r="D91" s="2">
        <v>4</v>
      </c>
      <c r="E91" s="2">
        <v>2</v>
      </c>
      <c r="F91" s="2">
        <v>5</v>
      </c>
      <c r="G91" s="73">
        <v>91.44</v>
      </c>
      <c r="H91" s="56">
        <v>50.8</v>
      </c>
      <c r="I91" s="20" t="s">
        <v>56</v>
      </c>
      <c r="J91" s="74"/>
    </row>
    <row r="92" spans="1:10" x14ac:dyDescent="0.3">
      <c r="A92" s="55">
        <f t="shared" si="2"/>
        <v>41457</v>
      </c>
      <c r="B92" s="35">
        <v>2013</v>
      </c>
      <c r="C92" s="4">
        <v>183</v>
      </c>
      <c r="D92" s="62">
        <v>7</v>
      </c>
      <c r="E92" s="62">
        <v>1</v>
      </c>
      <c r="F92" s="62">
        <v>1</v>
      </c>
      <c r="G92" s="73">
        <v>91.44</v>
      </c>
      <c r="H92" s="56">
        <v>48.26</v>
      </c>
      <c r="I92" s="20" t="s">
        <v>57</v>
      </c>
      <c r="J92" s="74"/>
    </row>
    <row r="93" spans="1:10" x14ac:dyDescent="0.3">
      <c r="A93" s="55">
        <f t="shared" si="2"/>
        <v>41457</v>
      </c>
      <c r="B93" s="35">
        <v>2013</v>
      </c>
      <c r="C93" s="4">
        <v>183</v>
      </c>
      <c r="D93" s="62">
        <v>7</v>
      </c>
      <c r="E93" s="62">
        <v>1</v>
      </c>
      <c r="F93" s="62">
        <v>2</v>
      </c>
      <c r="G93" s="73">
        <v>96.52</v>
      </c>
      <c r="H93" s="56">
        <v>55.88</v>
      </c>
      <c r="I93" s="20" t="s">
        <v>65</v>
      </c>
      <c r="J93" s="74"/>
    </row>
    <row r="94" spans="1:10" x14ac:dyDescent="0.3">
      <c r="A94" s="55">
        <f t="shared" si="2"/>
        <v>41457</v>
      </c>
      <c r="B94" s="35">
        <v>2013</v>
      </c>
      <c r="C94" s="4">
        <v>183</v>
      </c>
      <c r="D94" s="62">
        <v>7</v>
      </c>
      <c r="E94" s="62">
        <v>1</v>
      </c>
      <c r="F94" s="62">
        <v>3</v>
      </c>
      <c r="G94" s="73">
        <v>96.52</v>
      </c>
      <c r="H94" s="56">
        <v>63.5</v>
      </c>
      <c r="I94" s="20" t="s">
        <v>57</v>
      </c>
      <c r="J94" s="74"/>
    </row>
    <row r="95" spans="1:10" x14ac:dyDescent="0.3">
      <c r="A95" s="55">
        <f t="shared" si="2"/>
        <v>41457</v>
      </c>
      <c r="B95" s="35">
        <v>2013</v>
      </c>
      <c r="C95" s="4">
        <v>183</v>
      </c>
      <c r="D95" s="62">
        <v>7</v>
      </c>
      <c r="E95" s="62">
        <v>1</v>
      </c>
      <c r="F95" s="62">
        <v>4</v>
      </c>
      <c r="G95" s="73">
        <v>88.9</v>
      </c>
      <c r="H95" s="56">
        <v>55.88</v>
      </c>
      <c r="I95" s="20" t="s">
        <v>56</v>
      </c>
      <c r="J95" s="74"/>
    </row>
    <row r="96" spans="1:10" x14ac:dyDescent="0.3">
      <c r="A96" s="55">
        <f t="shared" si="2"/>
        <v>41457</v>
      </c>
      <c r="B96" s="35">
        <v>2013</v>
      </c>
      <c r="C96" s="4">
        <v>183</v>
      </c>
      <c r="D96" s="62">
        <v>7</v>
      </c>
      <c r="E96" s="62">
        <v>1</v>
      </c>
      <c r="F96" s="62">
        <v>5</v>
      </c>
      <c r="G96" s="73">
        <v>93.98</v>
      </c>
      <c r="H96" s="56">
        <v>60.96</v>
      </c>
      <c r="I96" s="20" t="s">
        <v>57</v>
      </c>
      <c r="J96" s="74"/>
    </row>
    <row r="97" spans="1:10" x14ac:dyDescent="0.3">
      <c r="A97" s="55">
        <f t="shared" si="2"/>
        <v>41457</v>
      </c>
      <c r="B97" s="35">
        <v>2013</v>
      </c>
      <c r="C97" s="4">
        <v>183</v>
      </c>
      <c r="D97" s="62">
        <v>7</v>
      </c>
      <c r="E97" s="62">
        <v>2</v>
      </c>
      <c r="F97" s="62">
        <v>1</v>
      </c>
      <c r="G97" s="73">
        <v>96.52</v>
      </c>
      <c r="H97" s="56">
        <v>76.2</v>
      </c>
      <c r="I97" s="20" t="s">
        <v>57</v>
      </c>
      <c r="J97" s="74"/>
    </row>
    <row r="98" spans="1:10" x14ac:dyDescent="0.3">
      <c r="A98" s="55">
        <f t="shared" si="2"/>
        <v>41457</v>
      </c>
      <c r="B98" s="35">
        <v>2013</v>
      </c>
      <c r="C98" s="4">
        <v>183</v>
      </c>
      <c r="D98" s="62">
        <v>7</v>
      </c>
      <c r="E98" s="62">
        <v>2</v>
      </c>
      <c r="F98" s="62">
        <v>2</v>
      </c>
      <c r="G98" s="73">
        <v>93.98</v>
      </c>
      <c r="H98" s="56">
        <v>81.28</v>
      </c>
      <c r="I98" s="20" t="s">
        <v>57</v>
      </c>
      <c r="J98" s="74"/>
    </row>
    <row r="99" spans="1:10" x14ac:dyDescent="0.3">
      <c r="A99" s="55">
        <f t="shared" si="2"/>
        <v>41457</v>
      </c>
      <c r="B99" s="35">
        <v>2013</v>
      </c>
      <c r="C99" s="4">
        <v>183</v>
      </c>
      <c r="D99" s="62">
        <v>7</v>
      </c>
      <c r="E99" s="62">
        <v>2</v>
      </c>
      <c r="F99" s="62">
        <v>3</v>
      </c>
      <c r="G99" s="73">
        <v>55.88</v>
      </c>
      <c r="H99" s="56">
        <v>30.48</v>
      </c>
      <c r="I99" s="20">
        <v>6</v>
      </c>
      <c r="J99" s="74"/>
    </row>
    <row r="100" spans="1:10" x14ac:dyDescent="0.3">
      <c r="A100" s="55">
        <f t="shared" si="2"/>
        <v>41457</v>
      </c>
      <c r="B100" s="35">
        <v>2013</v>
      </c>
      <c r="C100" s="4">
        <v>183</v>
      </c>
      <c r="D100" s="62">
        <v>7</v>
      </c>
      <c r="E100" s="62">
        <v>2</v>
      </c>
      <c r="F100" s="62">
        <v>4</v>
      </c>
      <c r="G100" s="73">
        <v>88.9</v>
      </c>
      <c r="H100" s="56">
        <v>63.5</v>
      </c>
      <c r="I100" s="20" t="s">
        <v>57</v>
      </c>
      <c r="J100" s="74"/>
    </row>
    <row r="101" spans="1:10" x14ac:dyDescent="0.3">
      <c r="A101" s="55">
        <f t="shared" si="2"/>
        <v>41457</v>
      </c>
      <c r="B101" s="35">
        <v>2013</v>
      </c>
      <c r="C101" s="4">
        <v>183</v>
      </c>
      <c r="D101" s="62">
        <v>7</v>
      </c>
      <c r="E101" s="62">
        <v>2</v>
      </c>
      <c r="F101" s="62">
        <v>5</v>
      </c>
      <c r="G101" s="73">
        <v>96.52</v>
      </c>
      <c r="H101" s="56">
        <v>71.12</v>
      </c>
      <c r="I101" s="20" t="s">
        <v>57</v>
      </c>
      <c r="J101" s="74"/>
    </row>
    <row r="102" spans="1:10" x14ac:dyDescent="0.3">
      <c r="A102" s="55">
        <f t="shared" si="2"/>
        <v>41457</v>
      </c>
      <c r="B102" s="35">
        <v>2013</v>
      </c>
      <c r="C102" s="4">
        <v>183</v>
      </c>
      <c r="D102" s="62">
        <v>8</v>
      </c>
      <c r="E102" s="62">
        <v>1</v>
      </c>
      <c r="F102" s="62">
        <v>1</v>
      </c>
      <c r="G102" s="73">
        <v>78.739999999999995</v>
      </c>
      <c r="H102" s="56">
        <v>53.34</v>
      </c>
      <c r="I102" s="20" t="s">
        <v>56</v>
      </c>
      <c r="J102" s="74"/>
    </row>
    <row r="103" spans="1:10" x14ac:dyDescent="0.3">
      <c r="A103" s="55">
        <f t="shared" si="2"/>
        <v>41457</v>
      </c>
      <c r="B103" s="35">
        <v>2013</v>
      </c>
      <c r="C103" s="4">
        <v>183</v>
      </c>
      <c r="D103" s="62">
        <v>8</v>
      </c>
      <c r="E103" s="62">
        <v>1</v>
      </c>
      <c r="F103" s="62">
        <v>2</v>
      </c>
      <c r="G103" s="73">
        <v>83.820000000000007</v>
      </c>
      <c r="H103" s="56">
        <v>58.42</v>
      </c>
      <c r="I103" s="20" t="s">
        <v>56</v>
      </c>
      <c r="J103" s="74"/>
    </row>
    <row r="104" spans="1:10" x14ac:dyDescent="0.3">
      <c r="A104" s="55">
        <f t="shared" si="2"/>
        <v>41457</v>
      </c>
      <c r="B104" s="35">
        <v>2013</v>
      </c>
      <c r="C104" s="4">
        <v>183</v>
      </c>
      <c r="D104" s="62">
        <v>8</v>
      </c>
      <c r="E104" s="62">
        <v>1</v>
      </c>
      <c r="F104" s="62">
        <v>3</v>
      </c>
      <c r="G104" s="73">
        <v>93.98</v>
      </c>
      <c r="H104" s="56">
        <v>43.18</v>
      </c>
      <c r="I104" s="20" t="s">
        <v>57</v>
      </c>
      <c r="J104" s="74"/>
    </row>
    <row r="105" spans="1:10" x14ac:dyDescent="0.3">
      <c r="A105" s="55">
        <f t="shared" si="2"/>
        <v>41457</v>
      </c>
      <c r="B105" s="35">
        <v>2013</v>
      </c>
      <c r="C105" s="4">
        <v>183</v>
      </c>
      <c r="D105" s="62">
        <v>8</v>
      </c>
      <c r="E105" s="62">
        <v>1</v>
      </c>
      <c r="F105" s="62">
        <v>4</v>
      </c>
      <c r="G105" s="73">
        <v>76.2</v>
      </c>
      <c r="H105" s="56">
        <v>71.12</v>
      </c>
      <c r="I105" s="20" t="s">
        <v>57</v>
      </c>
      <c r="J105" s="74"/>
    </row>
    <row r="106" spans="1:10" x14ac:dyDescent="0.3">
      <c r="A106" s="55">
        <f t="shared" si="2"/>
        <v>41457</v>
      </c>
      <c r="B106" s="35">
        <v>2013</v>
      </c>
      <c r="C106" s="4">
        <v>183</v>
      </c>
      <c r="D106" s="62">
        <v>8</v>
      </c>
      <c r="E106" s="62">
        <v>1</v>
      </c>
      <c r="F106" s="62">
        <v>5</v>
      </c>
      <c r="G106" s="73">
        <v>88.9</v>
      </c>
      <c r="H106" s="56">
        <v>55.88</v>
      </c>
      <c r="I106" s="20" t="s">
        <v>56</v>
      </c>
      <c r="J106" s="74"/>
    </row>
    <row r="107" spans="1:10" x14ac:dyDescent="0.3">
      <c r="A107" s="55">
        <f t="shared" si="2"/>
        <v>41457</v>
      </c>
      <c r="B107" s="35">
        <v>2013</v>
      </c>
      <c r="C107" s="4">
        <v>183</v>
      </c>
      <c r="D107" s="62">
        <v>8</v>
      </c>
      <c r="E107" s="62">
        <v>2</v>
      </c>
      <c r="F107" s="62">
        <v>1</v>
      </c>
      <c r="G107" s="73">
        <v>83.820000000000007</v>
      </c>
      <c r="H107" s="56">
        <v>63.5</v>
      </c>
      <c r="I107" s="20" t="s">
        <v>56</v>
      </c>
      <c r="J107" s="74"/>
    </row>
    <row r="108" spans="1:10" x14ac:dyDescent="0.3">
      <c r="A108" s="55">
        <f t="shared" si="2"/>
        <v>41457</v>
      </c>
      <c r="B108" s="35">
        <v>2013</v>
      </c>
      <c r="C108" s="4">
        <v>183</v>
      </c>
      <c r="D108" s="62">
        <v>8</v>
      </c>
      <c r="E108" s="62">
        <v>2</v>
      </c>
      <c r="F108" s="62">
        <v>2</v>
      </c>
      <c r="G108" s="73">
        <v>81.28</v>
      </c>
      <c r="H108" s="56">
        <v>66.040000000000006</v>
      </c>
      <c r="I108" s="20" t="s">
        <v>57</v>
      </c>
      <c r="J108" s="74"/>
    </row>
    <row r="109" spans="1:10" x14ac:dyDescent="0.3">
      <c r="A109" s="55">
        <f t="shared" si="2"/>
        <v>41457</v>
      </c>
      <c r="B109" s="35">
        <v>2013</v>
      </c>
      <c r="C109" s="4">
        <v>183</v>
      </c>
      <c r="D109" s="62">
        <v>8</v>
      </c>
      <c r="E109" s="62">
        <v>2</v>
      </c>
      <c r="F109" s="62">
        <v>3</v>
      </c>
      <c r="G109" s="73">
        <v>91.44</v>
      </c>
      <c r="H109" s="56">
        <v>68.58</v>
      </c>
      <c r="I109" s="20" t="s">
        <v>57</v>
      </c>
      <c r="J109" s="74"/>
    </row>
    <row r="110" spans="1:10" x14ac:dyDescent="0.3">
      <c r="A110" s="55">
        <f t="shared" si="2"/>
        <v>41457</v>
      </c>
      <c r="B110" s="35">
        <v>2013</v>
      </c>
      <c r="C110" s="4">
        <v>183</v>
      </c>
      <c r="D110" s="62">
        <v>8</v>
      </c>
      <c r="E110" s="62">
        <v>2</v>
      </c>
      <c r="F110" s="62">
        <v>4</v>
      </c>
      <c r="G110" s="73">
        <v>91.44</v>
      </c>
      <c r="H110" s="56">
        <v>58.42</v>
      </c>
      <c r="I110" s="20" t="s">
        <v>57</v>
      </c>
      <c r="J110" s="74"/>
    </row>
    <row r="111" spans="1:10" x14ac:dyDescent="0.3">
      <c r="A111" s="55">
        <f t="shared" si="2"/>
        <v>41457</v>
      </c>
      <c r="B111" s="35">
        <v>2013</v>
      </c>
      <c r="C111" s="4">
        <v>183</v>
      </c>
      <c r="D111" s="62">
        <v>8</v>
      </c>
      <c r="E111" s="62">
        <v>2</v>
      </c>
      <c r="F111" s="62">
        <v>5</v>
      </c>
      <c r="G111" s="73">
        <v>91.44</v>
      </c>
      <c r="H111" s="56">
        <v>60.96</v>
      </c>
      <c r="I111" s="20" t="s">
        <v>57</v>
      </c>
      <c r="J111" s="74"/>
    </row>
    <row r="112" spans="1:10" x14ac:dyDescent="0.3">
      <c r="A112" s="55">
        <f t="shared" si="2"/>
        <v>41457</v>
      </c>
      <c r="B112" s="35">
        <v>2013</v>
      </c>
      <c r="C112" s="4">
        <v>183</v>
      </c>
      <c r="D112" s="62">
        <v>9</v>
      </c>
      <c r="E112" s="62">
        <v>1</v>
      </c>
      <c r="F112" s="62">
        <v>1</v>
      </c>
      <c r="G112" s="73">
        <v>104.14</v>
      </c>
      <c r="H112" s="56">
        <v>71.12</v>
      </c>
      <c r="I112" s="20" t="s">
        <v>57</v>
      </c>
      <c r="J112" s="74"/>
    </row>
    <row r="113" spans="1:10" x14ac:dyDescent="0.3">
      <c r="A113" s="55">
        <f t="shared" si="2"/>
        <v>41457</v>
      </c>
      <c r="B113" s="35">
        <v>2013</v>
      </c>
      <c r="C113" s="4">
        <v>183</v>
      </c>
      <c r="D113" s="62">
        <v>9</v>
      </c>
      <c r="E113" s="62">
        <v>1</v>
      </c>
      <c r="F113" s="62">
        <v>2</v>
      </c>
      <c r="G113" s="73">
        <v>101.6</v>
      </c>
      <c r="H113" s="56">
        <v>71.12</v>
      </c>
      <c r="I113" s="20" t="s">
        <v>57</v>
      </c>
      <c r="J113" s="74"/>
    </row>
    <row r="114" spans="1:10" x14ac:dyDescent="0.3">
      <c r="A114" s="55">
        <f t="shared" si="2"/>
        <v>41457</v>
      </c>
      <c r="B114" s="35">
        <v>2013</v>
      </c>
      <c r="C114" s="4">
        <v>183</v>
      </c>
      <c r="D114" s="62">
        <v>9</v>
      </c>
      <c r="E114" s="62">
        <v>1</v>
      </c>
      <c r="F114" s="62">
        <v>3</v>
      </c>
      <c r="G114" s="73">
        <v>96.52</v>
      </c>
      <c r="H114" s="56">
        <v>66.040000000000006</v>
      </c>
      <c r="I114" s="20" t="s">
        <v>56</v>
      </c>
      <c r="J114" s="74"/>
    </row>
    <row r="115" spans="1:10" x14ac:dyDescent="0.3">
      <c r="A115" s="55">
        <f t="shared" si="2"/>
        <v>41457</v>
      </c>
      <c r="B115" s="35">
        <v>2013</v>
      </c>
      <c r="C115" s="4">
        <v>183</v>
      </c>
      <c r="D115" s="62">
        <v>9</v>
      </c>
      <c r="E115" s="62">
        <v>1</v>
      </c>
      <c r="F115" s="62">
        <v>4</v>
      </c>
      <c r="G115" s="73">
        <v>91.44</v>
      </c>
      <c r="H115" s="56">
        <v>48.26</v>
      </c>
      <c r="I115" s="20" t="s">
        <v>56</v>
      </c>
      <c r="J115" s="74"/>
    </row>
    <row r="116" spans="1:10" x14ac:dyDescent="0.3">
      <c r="A116" s="55">
        <f t="shared" si="2"/>
        <v>41457</v>
      </c>
      <c r="B116" s="35">
        <v>2013</v>
      </c>
      <c r="C116" s="4">
        <v>183</v>
      </c>
      <c r="D116" s="62">
        <v>9</v>
      </c>
      <c r="E116" s="62">
        <v>1</v>
      </c>
      <c r="F116" s="62">
        <v>5</v>
      </c>
      <c r="G116" s="73">
        <v>93.98</v>
      </c>
      <c r="H116" s="56">
        <v>63.5</v>
      </c>
      <c r="I116" s="20" t="s">
        <v>57</v>
      </c>
      <c r="J116" s="74"/>
    </row>
    <row r="117" spans="1:10" x14ac:dyDescent="0.3">
      <c r="A117" s="55">
        <f t="shared" si="2"/>
        <v>41457</v>
      </c>
      <c r="B117" s="35">
        <v>2013</v>
      </c>
      <c r="C117" s="4">
        <v>183</v>
      </c>
      <c r="D117" s="62">
        <v>9</v>
      </c>
      <c r="E117" s="62">
        <v>2</v>
      </c>
      <c r="F117" s="62">
        <v>1</v>
      </c>
      <c r="G117" s="73">
        <v>91.44</v>
      </c>
      <c r="H117" s="56">
        <v>45.72</v>
      </c>
      <c r="I117" s="20" t="s">
        <v>57</v>
      </c>
      <c r="J117" s="74"/>
    </row>
    <row r="118" spans="1:10" x14ac:dyDescent="0.3">
      <c r="A118" s="55">
        <f t="shared" si="2"/>
        <v>41457</v>
      </c>
      <c r="B118" s="35">
        <v>2013</v>
      </c>
      <c r="C118" s="4">
        <v>183</v>
      </c>
      <c r="D118" s="62">
        <v>9</v>
      </c>
      <c r="E118" s="62">
        <v>2</v>
      </c>
      <c r="F118" s="62">
        <v>2</v>
      </c>
      <c r="G118" s="73">
        <v>91.44</v>
      </c>
      <c r="H118" s="56">
        <v>45.72</v>
      </c>
      <c r="I118" s="20" t="s">
        <v>56</v>
      </c>
      <c r="J118" s="74"/>
    </row>
    <row r="119" spans="1:10" x14ac:dyDescent="0.3">
      <c r="A119" s="55">
        <f t="shared" si="2"/>
        <v>41457</v>
      </c>
      <c r="B119" s="35">
        <v>2013</v>
      </c>
      <c r="C119" s="4">
        <v>183</v>
      </c>
      <c r="D119" s="62">
        <v>9</v>
      </c>
      <c r="E119" s="62">
        <v>2</v>
      </c>
      <c r="F119" s="62">
        <v>3</v>
      </c>
      <c r="G119" s="73">
        <v>76.2</v>
      </c>
      <c r="H119" s="56">
        <v>73.66</v>
      </c>
      <c r="I119" s="20" t="s">
        <v>56</v>
      </c>
      <c r="J119" s="74"/>
    </row>
    <row r="120" spans="1:10" x14ac:dyDescent="0.3">
      <c r="A120" s="55">
        <f t="shared" si="2"/>
        <v>41457</v>
      </c>
      <c r="B120" s="35">
        <v>2013</v>
      </c>
      <c r="C120" s="4">
        <v>183</v>
      </c>
      <c r="D120" s="62">
        <v>9</v>
      </c>
      <c r="E120" s="62">
        <v>2</v>
      </c>
      <c r="F120" s="62">
        <v>4</v>
      </c>
      <c r="G120" s="73">
        <v>96.52</v>
      </c>
      <c r="H120" s="56">
        <v>45.72</v>
      </c>
      <c r="I120" s="20" t="s">
        <v>57</v>
      </c>
      <c r="J120" s="74"/>
    </row>
    <row r="121" spans="1:10" x14ac:dyDescent="0.3">
      <c r="A121" s="55">
        <f t="shared" si="2"/>
        <v>41457</v>
      </c>
      <c r="B121" s="35">
        <v>2013</v>
      </c>
      <c r="C121" s="4">
        <v>183</v>
      </c>
      <c r="D121" s="62">
        <v>9</v>
      </c>
      <c r="E121" s="62">
        <v>2</v>
      </c>
      <c r="F121" s="62">
        <v>5</v>
      </c>
      <c r="G121" s="73">
        <v>91.44</v>
      </c>
      <c r="H121" s="56">
        <v>60.96</v>
      </c>
      <c r="I121" s="20" t="s">
        <v>56</v>
      </c>
      <c r="J121" s="74"/>
    </row>
    <row r="122" spans="1:10" x14ac:dyDescent="0.3">
      <c r="A122" s="55">
        <f t="shared" ref="A122" si="3">DATE(B122,1,C122)</f>
        <v>41470</v>
      </c>
      <c r="B122" s="35">
        <v>2013</v>
      </c>
      <c r="C122" s="4">
        <v>196</v>
      </c>
      <c r="D122" s="2">
        <v>2</v>
      </c>
      <c r="E122" s="2">
        <v>1</v>
      </c>
      <c r="F122" s="2">
        <v>1</v>
      </c>
      <c r="G122" s="73">
        <v>182.88</v>
      </c>
      <c r="H122" s="56">
        <v>101.6</v>
      </c>
      <c r="I122" s="20" t="s">
        <v>67</v>
      </c>
      <c r="J122" s="74"/>
    </row>
    <row r="123" spans="1:10" x14ac:dyDescent="0.3">
      <c r="A123" s="55">
        <f t="shared" ref="A123:A180" si="4">DATE(B123,1,C123)</f>
        <v>41470</v>
      </c>
      <c r="B123" s="35">
        <v>2013</v>
      </c>
      <c r="C123" s="4">
        <v>196</v>
      </c>
      <c r="D123" s="2">
        <v>2</v>
      </c>
      <c r="E123" s="2">
        <v>1</v>
      </c>
      <c r="F123" s="2">
        <v>2</v>
      </c>
      <c r="G123" s="73">
        <v>167.64000000000001</v>
      </c>
      <c r="H123" s="56">
        <v>88.9</v>
      </c>
      <c r="I123" s="20" t="s">
        <v>58</v>
      </c>
      <c r="J123" s="74"/>
    </row>
    <row r="124" spans="1:10" x14ac:dyDescent="0.3">
      <c r="A124" s="55">
        <f t="shared" si="4"/>
        <v>41470</v>
      </c>
      <c r="B124" s="35">
        <v>2013</v>
      </c>
      <c r="C124" s="4">
        <v>196</v>
      </c>
      <c r="D124" s="2">
        <v>2</v>
      </c>
      <c r="E124" s="2">
        <v>1</v>
      </c>
      <c r="F124" s="2">
        <v>3</v>
      </c>
      <c r="G124" s="73">
        <v>180.34</v>
      </c>
      <c r="H124" s="56">
        <v>88.9</v>
      </c>
      <c r="I124" s="20" t="s">
        <v>67</v>
      </c>
      <c r="J124" s="74"/>
    </row>
    <row r="125" spans="1:10" x14ac:dyDescent="0.3">
      <c r="A125" s="55">
        <f t="shared" si="4"/>
        <v>41470</v>
      </c>
      <c r="B125" s="35">
        <v>2013</v>
      </c>
      <c r="C125" s="4">
        <v>196</v>
      </c>
      <c r="D125" s="2">
        <v>2</v>
      </c>
      <c r="E125" s="2">
        <v>1</v>
      </c>
      <c r="F125" s="2">
        <v>4</v>
      </c>
      <c r="G125" s="73">
        <v>162.56</v>
      </c>
      <c r="H125" s="56">
        <v>78.739999999999995</v>
      </c>
      <c r="I125" s="20" t="s">
        <v>58</v>
      </c>
      <c r="J125" s="74"/>
    </row>
    <row r="126" spans="1:10" x14ac:dyDescent="0.3">
      <c r="A126" s="55">
        <f t="shared" si="4"/>
        <v>41470</v>
      </c>
      <c r="B126" s="35">
        <v>2013</v>
      </c>
      <c r="C126" s="4">
        <v>196</v>
      </c>
      <c r="D126" s="2">
        <v>2</v>
      </c>
      <c r="E126" s="2">
        <v>1</v>
      </c>
      <c r="F126" s="2">
        <v>5</v>
      </c>
      <c r="G126" s="73">
        <v>170.18</v>
      </c>
      <c r="H126" s="56">
        <v>88.9</v>
      </c>
      <c r="I126" s="20" t="s">
        <v>67</v>
      </c>
      <c r="J126" s="74"/>
    </row>
    <row r="127" spans="1:10" x14ac:dyDescent="0.3">
      <c r="A127" s="55">
        <f t="shared" si="4"/>
        <v>41470</v>
      </c>
      <c r="B127" s="35">
        <v>2013</v>
      </c>
      <c r="C127" s="4">
        <v>196</v>
      </c>
      <c r="D127" s="2">
        <v>2</v>
      </c>
      <c r="E127" s="2">
        <v>2</v>
      </c>
      <c r="F127" s="2">
        <v>1</v>
      </c>
      <c r="G127" s="73">
        <v>190.5</v>
      </c>
      <c r="H127" s="56">
        <v>76.2</v>
      </c>
      <c r="I127" s="20" t="s">
        <v>67</v>
      </c>
      <c r="J127" s="74"/>
    </row>
    <row r="128" spans="1:10" x14ac:dyDescent="0.3">
      <c r="A128" s="55">
        <f t="shared" si="4"/>
        <v>41470</v>
      </c>
      <c r="B128" s="35">
        <v>2013</v>
      </c>
      <c r="C128" s="4">
        <v>196</v>
      </c>
      <c r="D128" s="2">
        <v>2</v>
      </c>
      <c r="E128" s="2">
        <v>2</v>
      </c>
      <c r="F128" s="2">
        <v>2</v>
      </c>
      <c r="G128" s="73">
        <v>177.8</v>
      </c>
      <c r="H128" s="56">
        <v>88.9</v>
      </c>
      <c r="I128" s="20" t="s">
        <v>58</v>
      </c>
      <c r="J128" s="74"/>
    </row>
    <row r="129" spans="1:10" x14ac:dyDescent="0.3">
      <c r="A129" s="55">
        <f t="shared" si="4"/>
        <v>41470</v>
      </c>
      <c r="B129" s="35">
        <v>2013</v>
      </c>
      <c r="C129" s="4">
        <v>196</v>
      </c>
      <c r="D129" s="2">
        <v>2</v>
      </c>
      <c r="E129" s="2">
        <v>2</v>
      </c>
      <c r="F129" s="2">
        <v>3</v>
      </c>
      <c r="G129" s="73">
        <v>152.4</v>
      </c>
      <c r="H129" s="56">
        <v>50.8</v>
      </c>
      <c r="I129" s="20" t="s">
        <v>59</v>
      </c>
      <c r="J129" s="74"/>
    </row>
    <row r="130" spans="1:10" x14ac:dyDescent="0.3">
      <c r="A130" s="55">
        <f t="shared" si="4"/>
        <v>41470</v>
      </c>
      <c r="B130" s="35">
        <v>2013</v>
      </c>
      <c r="C130" s="4">
        <v>196</v>
      </c>
      <c r="D130" s="2">
        <v>2</v>
      </c>
      <c r="E130" s="2">
        <v>2</v>
      </c>
      <c r="F130" s="2">
        <v>4</v>
      </c>
      <c r="G130" s="73">
        <v>187.96</v>
      </c>
      <c r="H130" s="56">
        <v>63.5</v>
      </c>
      <c r="I130" s="20" t="s">
        <v>58</v>
      </c>
      <c r="J130" s="74"/>
    </row>
    <row r="131" spans="1:10" x14ac:dyDescent="0.3">
      <c r="A131" s="55">
        <f t="shared" si="4"/>
        <v>41470</v>
      </c>
      <c r="B131" s="35">
        <v>2013</v>
      </c>
      <c r="C131" s="4">
        <v>196</v>
      </c>
      <c r="D131" s="2">
        <v>2</v>
      </c>
      <c r="E131" s="2">
        <v>2</v>
      </c>
      <c r="F131" s="2">
        <v>5</v>
      </c>
      <c r="G131" s="73">
        <v>187.96</v>
      </c>
      <c r="H131" s="56">
        <v>88.9</v>
      </c>
      <c r="I131" s="20" t="s">
        <v>58</v>
      </c>
      <c r="J131" s="74"/>
    </row>
    <row r="132" spans="1:10" x14ac:dyDescent="0.3">
      <c r="A132" s="55">
        <f t="shared" si="4"/>
        <v>41470</v>
      </c>
      <c r="B132" s="35">
        <v>2013</v>
      </c>
      <c r="C132" s="4">
        <v>196</v>
      </c>
      <c r="D132" s="2">
        <v>3</v>
      </c>
      <c r="E132" s="2">
        <v>1</v>
      </c>
      <c r="F132" s="2">
        <v>1</v>
      </c>
      <c r="G132" s="73">
        <v>167.64000000000001</v>
      </c>
      <c r="H132" s="56">
        <v>91.44</v>
      </c>
      <c r="I132" s="20" t="s">
        <v>58</v>
      </c>
      <c r="J132" s="74"/>
    </row>
    <row r="133" spans="1:10" x14ac:dyDescent="0.3">
      <c r="A133" s="55">
        <f t="shared" si="4"/>
        <v>41470</v>
      </c>
      <c r="B133" s="35">
        <v>2013</v>
      </c>
      <c r="C133" s="4">
        <v>196</v>
      </c>
      <c r="D133" s="2">
        <v>3</v>
      </c>
      <c r="E133" s="2">
        <v>1</v>
      </c>
      <c r="F133" s="2">
        <v>2</v>
      </c>
      <c r="G133" s="73">
        <v>172.72</v>
      </c>
      <c r="H133" s="56">
        <v>71.12</v>
      </c>
      <c r="I133" s="20" t="s">
        <v>58</v>
      </c>
      <c r="J133" s="74"/>
    </row>
    <row r="134" spans="1:10" x14ac:dyDescent="0.3">
      <c r="A134" s="55">
        <f t="shared" si="4"/>
        <v>41470</v>
      </c>
      <c r="B134" s="35">
        <v>2013</v>
      </c>
      <c r="C134" s="4">
        <v>196</v>
      </c>
      <c r="D134" s="2">
        <v>3</v>
      </c>
      <c r="E134" s="2">
        <v>1</v>
      </c>
      <c r="F134" s="2">
        <v>3</v>
      </c>
      <c r="G134" s="73">
        <v>182.88</v>
      </c>
      <c r="H134" s="56">
        <v>76.2</v>
      </c>
      <c r="I134" s="20" t="s">
        <v>67</v>
      </c>
      <c r="J134" s="74"/>
    </row>
    <row r="135" spans="1:10" x14ac:dyDescent="0.3">
      <c r="A135" s="55">
        <f t="shared" si="4"/>
        <v>41470</v>
      </c>
      <c r="B135" s="35">
        <v>2013</v>
      </c>
      <c r="C135" s="4">
        <v>196</v>
      </c>
      <c r="D135" s="2">
        <v>3</v>
      </c>
      <c r="E135" s="2">
        <v>1</v>
      </c>
      <c r="F135" s="2">
        <v>4</v>
      </c>
      <c r="G135" s="73">
        <v>198.12</v>
      </c>
      <c r="H135" s="56">
        <v>104.14</v>
      </c>
      <c r="I135" s="20" t="s">
        <v>67</v>
      </c>
      <c r="J135" s="74"/>
    </row>
    <row r="136" spans="1:10" x14ac:dyDescent="0.3">
      <c r="A136" s="55">
        <f t="shared" si="4"/>
        <v>41470</v>
      </c>
      <c r="B136" s="35">
        <v>2013</v>
      </c>
      <c r="C136" s="4">
        <v>196</v>
      </c>
      <c r="D136" s="2">
        <v>3</v>
      </c>
      <c r="E136" s="2">
        <v>1</v>
      </c>
      <c r="F136" s="2">
        <v>5</v>
      </c>
      <c r="G136" s="73">
        <v>190.5</v>
      </c>
      <c r="H136" s="56">
        <v>50.8</v>
      </c>
      <c r="I136" s="20" t="s">
        <v>67</v>
      </c>
      <c r="J136" s="74"/>
    </row>
    <row r="137" spans="1:10" x14ac:dyDescent="0.3">
      <c r="A137" s="55">
        <f t="shared" si="4"/>
        <v>41470</v>
      </c>
      <c r="B137" s="35">
        <v>2013</v>
      </c>
      <c r="C137" s="4">
        <v>196</v>
      </c>
      <c r="D137" s="2">
        <v>3</v>
      </c>
      <c r="E137" s="2">
        <v>2</v>
      </c>
      <c r="F137" s="2">
        <v>1</v>
      </c>
      <c r="G137" s="73">
        <v>170.18</v>
      </c>
      <c r="H137" s="56">
        <v>76.2</v>
      </c>
      <c r="I137" s="20" t="s">
        <v>58</v>
      </c>
      <c r="J137" s="74"/>
    </row>
    <row r="138" spans="1:10" x14ac:dyDescent="0.3">
      <c r="A138" s="55">
        <f t="shared" si="4"/>
        <v>41470</v>
      </c>
      <c r="B138" s="35">
        <v>2013</v>
      </c>
      <c r="C138" s="4">
        <v>196</v>
      </c>
      <c r="D138" s="2">
        <v>3</v>
      </c>
      <c r="E138" s="2">
        <v>2</v>
      </c>
      <c r="F138" s="2">
        <v>2</v>
      </c>
      <c r="G138" s="73">
        <v>162.56</v>
      </c>
      <c r="H138" s="56">
        <v>63.5</v>
      </c>
      <c r="I138" s="20" t="s">
        <v>58</v>
      </c>
      <c r="J138" s="74"/>
    </row>
    <row r="139" spans="1:10" x14ac:dyDescent="0.3">
      <c r="A139" s="55">
        <f t="shared" si="4"/>
        <v>41470</v>
      </c>
      <c r="B139" s="35">
        <v>2013</v>
      </c>
      <c r="C139" s="4">
        <v>196</v>
      </c>
      <c r="D139" s="2">
        <v>3</v>
      </c>
      <c r="E139" s="2">
        <v>2</v>
      </c>
      <c r="F139" s="2">
        <v>3</v>
      </c>
      <c r="G139" s="73">
        <v>167.64000000000001</v>
      </c>
      <c r="H139" s="56">
        <v>66.040000000000006</v>
      </c>
      <c r="I139" s="20" t="s">
        <v>58</v>
      </c>
      <c r="J139" s="74"/>
    </row>
    <row r="140" spans="1:10" x14ac:dyDescent="0.3">
      <c r="A140" s="55">
        <f t="shared" si="4"/>
        <v>41470</v>
      </c>
      <c r="B140" s="35">
        <v>2013</v>
      </c>
      <c r="C140" s="4">
        <v>196</v>
      </c>
      <c r="D140" s="2">
        <v>3</v>
      </c>
      <c r="E140" s="2">
        <v>2</v>
      </c>
      <c r="F140" s="2">
        <v>4</v>
      </c>
      <c r="G140" s="73">
        <v>157.47999999999999</v>
      </c>
      <c r="H140" s="56">
        <v>63.5</v>
      </c>
      <c r="I140" s="20" t="s">
        <v>58</v>
      </c>
      <c r="J140" s="74"/>
    </row>
    <row r="141" spans="1:10" x14ac:dyDescent="0.3">
      <c r="A141" s="55">
        <f t="shared" si="4"/>
        <v>41470</v>
      </c>
      <c r="B141" s="35">
        <v>2013</v>
      </c>
      <c r="C141" s="4">
        <v>196</v>
      </c>
      <c r="D141" s="2">
        <v>3</v>
      </c>
      <c r="E141" s="2">
        <v>2</v>
      </c>
      <c r="F141" s="2">
        <v>5</v>
      </c>
      <c r="G141" s="73">
        <v>165.1</v>
      </c>
      <c r="H141" s="56">
        <v>81.28</v>
      </c>
      <c r="I141" s="20" t="s">
        <v>58</v>
      </c>
      <c r="J141" s="74"/>
    </row>
    <row r="142" spans="1:10" x14ac:dyDescent="0.3">
      <c r="A142" s="55">
        <f t="shared" si="4"/>
        <v>41470</v>
      </c>
      <c r="B142" s="35">
        <v>2013</v>
      </c>
      <c r="C142" s="4">
        <v>196</v>
      </c>
      <c r="D142" s="2">
        <v>4</v>
      </c>
      <c r="E142" s="2">
        <v>1</v>
      </c>
      <c r="F142" s="2">
        <v>1</v>
      </c>
      <c r="G142" s="73">
        <v>139.69999999999999</v>
      </c>
      <c r="H142" s="56">
        <v>50.8</v>
      </c>
      <c r="I142" s="20" t="s">
        <v>66</v>
      </c>
      <c r="J142" s="74"/>
    </row>
    <row r="143" spans="1:10" x14ac:dyDescent="0.3">
      <c r="A143" s="55">
        <f t="shared" si="4"/>
        <v>41470</v>
      </c>
      <c r="B143" s="35">
        <v>2013</v>
      </c>
      <c r="C143" s="4">
        <v>196</v>
      </c>
      <c r="D143" s="2">
        <v>4</v>
      </c>
      <c r="E143" s="2">
        <v>1</v>
      </c>
      <c r="F143" s="2">
        <v>2</v>
      </c>
      <c r="G143" s="73">
        <v>127</v>
      </c>
      <c r="H143" s="56">
        <v>45.72</v>
      </c>
      <c r="I143" s="20" t="s">
        <v>66</v>
      </c>
      <c r="J143" s="74"/>
    </row>
    <row r="144" spans="1:10" x14ac:dyDescent="0.3">
      <c r="A144" s="55">
        <f t="shared" si="4"/>
        <v>41470</v>
      </c>
      <c r="B144" s="35">
        <v>2013</v>
      </c>
      <c r="C144" s="4">
        <v>196</v>
      </c>
      <c r="D144" s="2">
        <v>4</v>
      </c>
      <c r="E144" s="2">
        <v>1</v>
      </c>
      <c r="F144" s="2">
        <v>3</v>
      </c>
      <c r="G144" s="73">
        <v>160.02000000000001</v>
      </c>
      <c r="H144" s="56">
        <v>76.2</v>
      </c>
      <c r="I144" s="20" t="s">
        <v>58</v>
      </c>
      <c r="J144" s="74"/>
    </row>
    <row r="145" spans="1:10" x14ac:dyDescent="0.3">
      <c r="A145" s="55">
        <f t="shared" si="4"/>
        <v>41470</v>
      </c>
      <c r="B145" s="35">
        <v>2013</v>
      </c>
      <c r="C145" s="4">
        <v>196</v>
      </c>
      <c r="D145" s="2">
        <v>4</v>
      </c>
      <c r="E145" s="2">
        <v>1</v>
      </c>
      <c r="F145" s="2">
        <v>4</v>
      </c>
      <c r="G145" s="73">
        <v>114.3</v>
      </c>
      <c r="H145" s="56">
        <v>71.12</v>
      </c>
      <c r="I145" s="20" t="s">
        <v>65</v>
      </c>
      <c r="J145" s="74"/>
    </row>
    <row r="146" spans="1:10" x14ac:dyDescent="0.3">
      <c r="A146" s="55">
        <f t="shared" si="4"/>
        <v>41470</v>
      </c>
      <c r="B146" s="35">
        <v>2013</v>
      </c>
      <c r="C146" s="4">
        <v>196</v>
      </c>
      <c r="D146" s="2">
        <v>4</v>
      </c>
      <c r="E146" s="2">
        <v>1</v>
      </c>
      <c r="F146" s="2">
        <v>5</v>
      </c>
      <c r="G146" s="6">
        <v>149.86000000000001</v>
      </c>
      <c r="H146" s="76">
        <v>63.5</v>
      </c>
      <c r="I146" s="23" t="s">
        <v>58</v>
      </c>
      <c r="J146" s="74"/>
    </row>
    <row r="147" spans="1:10" x14ac:dyDescent="0.3">
      <c r="A147" s="55">
        <f t="shared" si="4"/>
        <v>41470</v>
      </c>
      <c r="B147" s="35">
        <v>2013</v>
      </c>
      <c r="C147" s="4">
        <v>196</v>
      </c>
      <c r="D147" s="2">
        <v>4</v>
      </c>
      <c r="E147" s="2">
        <v>2</v>
      </c>
      <c r="F147" s="2">
        <v>1</v>
      </c>
      <c r="G147" s="6">
        <v>185.42000000000002</v>
      </c>
      <c r="H147" s="76">
        <v>81.28</v>
      </c>
      <c r="I147" s="23" t="s">
        <v>58</v>
      </c>
      <c r="J147" s="74"/>
    </row>
    <row r="148" spans="1:10" x14ac:dyDescent="0.3">
      <c r="A148" s="55">
        <f t="shared" si="4"/>
        <v>41470</v>
      </c>
      <c r="B148" s="35">
        <v>2013</v>
      </c>
      <c r="C148" s="4">
        <v>196</v>
      </c>
      <c r="D148" s="2">
        <v>4</v>
      </c>
      <c r="E148" s="2">
        <v>2</v>
      </c>
      <c r="F148" s="2">
        <v>2</v>
      </c>
      <c r="G148" s="6">
        <v>182.88</v>
      </c>
      <c r="H148" s="76">
        <v>63.5</v>
      </c>
      <c r="I148" s="23" t="s">
        <v>58</v>
      </c>
      <c r="J148" s="74"/>
    </row>
    <row r="149" spans="1:10" x14ac:dyDescent="0.3">
      <c r="A149" s="55">
        <f t="shared" si="4"/>
        <v>41470</v>
      </c>
      <c r="B149" s="35">
        <v>2013</v>
      </c>
      <c r="C149" s="4">
        <v>196</v>
      </c>
      <c r="D149" s="2">
        <v>4</v>
      </c>
      <c r="E149" s="2">
        <v>2</v>
      </c>
      <c r="F149" s="2">
        <v>3</v>
      </c>
      <c r="G149" s="6">
        <v>170.18</v>
      </c>
      <c r="H149" s="76">
        <v>96.52</v>
      </c>
      <c r="I149" s="23" t="s">
        <v>66</v>
      </c>
      <c r="J149" s="74"/>
    </row>
    <row r="150" spans="1:10" x14ac:dyDescent="0.3">
      <c r="A150" s="55">
        <f t="shared" si="4"/>
        <v>41470</v>
      </c>
      <c r="B150" s="35">
        <v>2013</v>
      </c>
      <c r="C150" s="4">
        <v>196</v>
      </c>
      <c r="D150" s="2">
        <v>4</v>
      </c>
      <c r="E150" s="2">
        <v>2</v>
      </c>
      <c r="F150" s="2">
        <v>4</v>
      </c>
      <c r="G150" s="6">
        <v>193.04</v>
      </c>
      <c r="H150" s="76">
        <v>88.9</v>
      </c>
      <c r="I150" s="23" t="s">
        <v>67</v>
      </c>
      <c r="J150" s="74"/>
    </row>
    <row r="151" spans="1:10" x14ac:dyDescent="0.3">
      <c r="A151" s="55">
        <f t="shared" si="4"/>
        <v>41470</v>
      </c>
      <c r="B151" s="35">
        <v>2013</v>
      </c>
      <c r="C151" s="4">
        <v>196</v>
      </c>
      <c r="D151" s="2">
        <v>4</v>
      </c>
      <c r="E151" s="2">
        <v>2</v>
      </c>
      <c r="F151" s="2">
        <v>5</v>
      </c>
      <c r="G151" s="6">
        <v>172.72</v>
      </c>
      <c r="H151" s="76">
        <v>38.1</v>
      </c>
      <c r="I151" s="23" t="s">
        <v>58</v>
      </c>
      <c r="J151" s="74"/>
    </row>
    <row r="152" spans="1:10" x14ac:dyDescent="0.3">
      <c r="A152" s="55">
        <f t="shared" si="4"/>
        <v>41470</v>
      </c>
      <c r="B152" s="35">
        <v>2013</v>
      </c>
      <c r="C152" s="4">
        <v>196</v>
      </c>
      <c r="D152" s="62">
        <v>7</v>
      </c>
      <c r="E152" s="62">
        <v>1</v>
      </c>
      <c r="F152" s="62">
        <v>1</v>
      </c>
      <c r="G152" s="6">
        <v>205.74</v>
      </c>
      <c r="H152" s="76">
        <v>109.22</v>
      </c>
      <c r="I152" s="23" t="s">
        <v>67</v>
      </c>
      <c r="J152" s="74"/>
    </row>
    <row r="153" spans="1:10" x14ac:dyDescent="0.3">
      <c r="A153" s="55">
        <f t="shared" si="4"/>
        <v>41470</v>
      </c>
      <c r="B153" s="35">
        <v>2013</v>
      </c>
      <c r="C153" s="4">
        <v>196</v>
      </c>
      <c r="D153" s="62">
        <v>7</v>
      </c>
      <c r="E153" s="62">
        <v>1</v>
      </c>
      <c r="F153" s="62">
        <v>2</v>
      </c>
      <c r="G153" s="6">
        <v>215.9</v>
      </c>
      <c r="H153" s="76">
        <v>76.2</v>
      </c>
      <c r="I153" s="23" t="s">
        <v>67</v>
      </c>
      <c r="J153" s="74"/>
    </row>
    <row r="154" spans="1:10" x14ac:dyDescent="0.3">
      <c r="A154" s="55">
        <f t="shared" si="4"/>
        <v>41470</v>
      </c>
      <c r="B154" s="35">
        <v>2013</v>
      </c>
      <c r="C154" s="4">
        <v>196</v>
      </c>
      <c r="D154" s="62">
        <v>7</v>
      </c>
      <c r="E154" s="62">
        <v>1</v>
      </c>
      <c r="F154" s="62">
        <v>3</v>
      </c>
      <c r="G154" s="6">
        <v>213.36</v>
      </c>
      <c r="H154" s="76">
        <v>106.68</v>
      </c>
      <c r="I154" s="23" t="s">
        <v>67</v>
      </c>
      <c r="J154" s="74"/>
    </row>
    <row r="155" spans="1:10" x14ac:dyDescent="0.3">
      <c r="A155" s="55">
        <f t="shared" si="4"/>
        <v>41470</v>
      </c>
      <c r="B155" s="35">
        <v>2013</v>
      </c>
      <c r="C155" s="4">
        <v>196</v>
      </c>
      <c r="D155" s="62">
        <v>7</v>
      </c>
      <c r="E155" s="62">
        <v>1</v>
      </c>
      <c r="F155" s="62">
        <v>4</v>
      </c>
      <c r="G155" s="6">
        <v>218.44</v>
      </c>
      <c r="H155" s="76">
        <v>88.9</v>
      </c>
      <c r="I155" s="23" t="s">
        <v>68</v>
      </c>
      <c r="J155" s="74"/>
    </row>
    <row r="156" spans="1:10" x14ac:dyDescent="0.3">
      <c r="A156" s="55">
        <f t="shared" si="4"/>
        <v>41470</v>
      </c>
      <c r="B156" s="35">
        <v>2013</v>
      </c>
      <c r="C156" s="4">
        <v>196</v>
      </c>
      <c r="D156" s="62">
        <v>7</v>
      </c>
      <c r="E156" s="62">
        <v>1</v>
      </c>
      <c r="F156" s="62">
        <v>5</v>
      </c>
      <c r="G156" s="6">
        <v>218.44</v>
      </c>
      <c r="H156" s="76">
        <v>114.3</v>
      </c>
      <c r="I156" s="23" t="s">
        <v>68</v>
      </c>
      <c r="J156" s="74"/>
    </row>
    <row r="157" spans="1:10" x14ac:dyDescent="0.3">
      <c r="A157" s="55">
        <f t="shared" si="4"/>
        <v>41470</v>
      </c>
      <c r="B157" s="35">
        <v>2013</v>
      </c>
      <c r="C157" s="4">
        <v>196</v>
      </c>
      <c r="D157" s="62">
        <v>7</v>
      </c>
      <c r="E157" s="62">
        <v>2</v>
      </c>
      <c r="F157" s="62">
        <v>1</v>
      </c>
      <c r="G157" s="6">
        <v>190.5</v>
      </c>
      <c r="H157" s="76">
        <v>114.3</v>
      </c>
      <c r="I157" s="23" t="s">
        <v>67</v>
      </c>
      <c r="J157" s="74"/>
    </row>
    <row r="158" spans="1:10" x14ac:dyDescent="0.3">
      <c r="A158" s="55">
        <f t="shared" si="4"/>
        <v>41470</v>
      </c>
      <c r="B158" s="35">
        <v>2013</v>
      </c>
      <c r="C158" s="4">
        <v>196</v>
      </c>
      <c r="D158" s="62">
        <v>7</v>
      </c>
      <c r="E158" s="62">
        <v>2</v>
      </c>
      <c r="F158" s="62">
        <v>2</v>
      </c>
      <c r="G158" s="6">
        <v>195.58</v>
      </c>
      <c r="H158" s="76">
        <v>50.8</v>
      </c>
      <c r="I158" s="23" t="s">
        <v>67</v>
      </c>
      <c r="J158" s="74"/>
    </row>
    <row r="159" spans="1:10" x14ac:dyDescent="0.3">
      <c r="A159" s="55">
        <f t="shared" si="4"/>
        <v>41470</v>
      </c>
      <c r="B159" s="35">
        <v>2013</v>
      </c>
      <c r="C159" s="4">
        <v>196</v>
      </c>
      <c r="D159" s="62">
        <v>7</v>
      </c>
      <c r="E159" s="62">
        <v>2</v>
      </c>
      <c r="F159" s="62">
        <v>3</v>
      </c>
      <c r="G159" s="6">
        <v>203.2</v>
      </c>
      <c r="H159" s="76">
        <v>96.52</v>
      </c>
      <c r="I159" s="23" t="s">
        <v>68</v>
      </c>
      <c r="J159" s="74"/>
    </row>
    <row r="160" spans="1:10" x14ac:dyDescent="0.3">
      <c r="A160" s="55">
        <f t="shared" si="4"/>
        <v>41470</v>
      </c>
      <c r="B160" s="35">
        <v>2013</v>
      </c>
      <c r="C160" s="4">
        <v>196</v>
      </c>
      <c r="D160" s="62">
        <v>7</v>
      </c>
      <c r="E160" s="62">
        <v>2</v>
      </c>
      <c r="F160" s="62">
        <v>4</v>
      </c>
      <c r="G160" s="6">
        <v>190.5</v>
      </c>
      <c r="H160" s="76">
        <v>106.68</v>
      </c>
      <c r="I160" s="23" t="s">
        <v>58</v>
      </c>
      <c r="J160" s="74"/>
    </row>
    <row r="161" spans="1:10" x14ac:dyDescent="0.3">
      <c r="A161" s="55">
        <f t="shared" si="4"/>
        <v>41470</v>
      </c>
      <c r="B161" s="35">
        <v>2013</v>
      </c>
      <c r="C161" s="4">
        <v>196</v>
      </c>
      <c r="D161" s="62">
        <v>7</v>
      </c>
      <c r="E161" s="62">
        <v>2</v>
      </c>
      <c r="F161" s="62">
        <v>5</v>
      </c>
      <c r="G161" s="6">
        <v>208.28</v>
      </c>
      <c r="H161" s="76">
        <v>114.3</v>
      </c>
      <c r="I161" s="23" t="s">
        <v>68</v>
      </c>
      <c r="J161" s="74"/>
    </row>
    <row r="162" spans="1:10" x14ac:dyDescent="0.3">
      <c r="A162" s="55">
        <f t="shared" si="4"/>
        <v>41470</v>
      </c>
      <c r="B162" s="35">
        <v>2013</v>
      </c>
      <c r="C162" s="4">
        <v>196</v>
      </c>
      <c r="D162" s="62">
        <v>8</v>
      </c>
      <c r="E162" s="62">
        <v>1</v>
      </c>
      <c r="F162" s="62">
        <v>1</v>
      </c>
      <c r="G162" s="6">
        <v>152.4</v>
      </c>
      <c r="H162" s="76">
        <v>96.52</v>
      </c>
      <c r="I162" s="23" t="s">
        <v>58</v>
      </c>
      <c r="J162" s="74"/>
    </row>
    <row r="163" spans="1:10" x14ac:dyDescent="0.3">
      <c r="A163" s="55">
        <f t="shared" si="4"/>
        <v>41470</v>
      </c>
      <c r="B163" s="35">
        <v>2013</v>
      </c>
      <c r="C163" s="4">
        <v>196</v>
      </c>
      <c r="D163" s="62">
        <v>8</v>
      </c>
      <c r="E163" s="62">
        <v>1</v>
      </c>
      <c r="F163" s="62">
        <v>2</v>
      </c>
      <c r="G163" s="6">
        <v>198.12</v>
      </c>
      <c r="H163" s="76">
        <v>68.58</v>
      </c>
      <c r="I163" s="23" t="s">
        <v>58</v>
      </c>
      <c r="J163" s="74"/>
    </row>
    <row r="164" spans="1:10" x14ac:dyDescent="0.3">
      <c r="A164" s="55">
        <f t="shared" si="4"/>
        <v>41470</v>
      </c>
      <c r="B164" s="35">
        <v>2013</v>
      </c>
      <c r="C164" s="4">
        <v>196</v>
      </c>
      <c r="D164" s="62">
        <v>8</v>
      </c>
      <c r="E164" s="62">
        <v>1</v>
      </c>
      <c r="F164" s="62">
        <v>3</v>
      </c>
      <c r="G164" s="6">
        <v>139.69999999999999</v>
      </c>
      <c r="H164" s="76">
        <v>81.28</v>
      </c>
      <c r="I164" s="23" t="s">
        <v>59</v>
      </c>
      <c r="J164" s="74"/>
    </row>
    <row r="165" spans="1:10" x14ac:dyDescent="0.3">
      <c r="A165" s="55">
        <f t="shared" si="4"/>
        <v>41470</v>
      </c>
      <c r="B165" s="35">
        <v>2013</v>
      </c>
      <c r="C165" s="4">
        <v>196</v>
      </c>
      <c r="D165" s="62">
        <v>8</v>
      </c>
      <c r="E165" s="62">
        <v>1</v>
      </c>
      <c r="F165" s="62">
        <v>4</v>
      </c>
      <c r="G165" s="6">
        <v>185.42000000000002</v>
      </c>
      <c r="H165" s="76">
        <v>88.9</v>
      </c>
      <c r="I165" s="23" t="s">
        <v>58</v>
      </c>
      <c r="J165" s="74"/>
    </row>
    <row r="166" spans="1:10" x14ac:dyDescent="0.3">
      <c r="A166" s="55">
        <f t="shared" si="4"/>
        <v>41470</v>
      </c>
      <c r="B166" s="35">
        <v>2013</v>
      </c>
      <c r="C166" s="4">
        <v>196</v>
      </c>
      <c r="D166" s="62">
        <v>8</v>
      </c>
      <c r="E166" s="62">
        <v>1</v>
      </c>
      <c r="F166" s="62">
        <v>5</v>
      </c>
      <c r="G166" s="6">
        <v>177.8</v>
      </c>
      <c r="H166" s="76">
        <v>83.820000000000007</v>
      </c>
      <c r="I166" s="23" t="s">
        <v>58</v>
      </c>
      <c r="J166" s="74"/>
    </row>
    <row r="167" spans="1:10" x14ac:dyDescent="0.3">
      <c r="A167" s="55">
        <f t="shared" si="4"/>
        <v>41470</v>
      </c>
      <c r="B167" s="35">
        <v>2013</v>
      </c>
      <c r="C167" s="4">
        <v>196</v>
      </c>
      <c r="D167" s="62">
        <v>8</v>
      </c>
      <c r="E167" s="62">
        <v>2</v>
      </c>
      <c r="F167" s="62">
        <v>1</v>
      </c>
      <c r="G167" s="6">
        <v>175.26</v>
      </c>
      <c r="H167" s="76">
        <v>50.8</v>
      </c>
      <c r="I167" s="23" t="s">
        <v>67</v>
      </c>
      <c r="J167" s="74"/>
    </row>
    <row r="168" spans="1:10" x14ac:dyDescent="0.3">
      <c r="A168" s="55">
        <f t="shared" si="4"/>
        <v>41470</v>
      </c>
      <c r="B168" s="35">
        <v>2013</v>
      </c>
      <c r="C168" s="4">
        <v>196</v>
      </c>
      <c r="D168" s="62">
        <v>8</v>
      </c>
      <c r="E168" s="62">
        <v>2</v>
      </c>
      <c r="F168" s="62">
        <v>2</v>
      </c>
      <c r="G168" s="6">
        <v>172.72</v>
      </c>
      <c r="H168" s="76">
        <v>63.5</v>
      </c>
      <c r="I168" s="23" t="s">
        <v>58</v>
      </c>
      <c r="J168" s="74"/>
    </row>
    <row r="169" spans="1:10" x14ac:dyDescent="0.3">
      <c r="A169" s="55">
        <f t="shared" si="4"/>
        <v>41470</v>
      </c>
      <c r="B169" s="35">
        <v>2013</v>
      </c>
      <c r="C169" s="4">
        <v>196</v>
      </c>
      <c r="D169" s="62">
        <v>8</v>
      </c>
      <c r="E169" s="62">
        <v>2</v>
      </c>
      <c r="F169" s="62">
        <v>3</v>
      </c>
      <c r="G169" s="6">
        <v>165.1</v>
      </c>
      <c r="H169" s="76">
        <v>45.72</v>
      </c>
      <c r="I169" s="23" t="s">
        <v>58</v>
      </c>
      <c r="J169" s="74"/>
    </row>
    <row r="170" spans="1:10" x14ac:dyDescent="0.3">
      <c r="A170" s="55">
        <f t="shared" si="4"/>
        <v>41470</v>
      </c>
      <c r="B170" s="35">
        <v>2013</v>
      </c>
      <c r="C170" s="4">
        <v>196</v>
      </c>
      <c r="D170" s="62">
        <v>8</v>
      </c>
      <c r="E170" s="62">
        <v>2</v>
      </c>
      <c r="F170" s="62">
        <v>4</v>
      </c>
      <c r="G170" s="6">
        <v>162.56</v>
      </c>
      <c r="H170" s="76">
        <v>88.9</v>
      </c>
      <c r="I170" s="23" t="s">
        <v>66</v>
      </c>
      <c r="J170" s="74"/>
    </row>
    <row r="171" spans="1:10" x14ac:dyDescent="0.3">
      <c r="A171" s="55">
        <f t="shared" si="4"/>
        <v>41470</v>
      </c>
      <c r="B171" s="35">
        <v>2013</v>
      </c>
      <c r="C171" s="4">
        <v>196</v>
      </c>
      <c r="D171" s="62">
        <v>8</v>
      </c>
      <c r="E171" s="62">
        <v>2</v>
      </c>
      <c r="F171" s="62">
        <v>5</v>
      </c>
      <c r="G171" s="6">
        <v>172.72</v>
      </c>
      <c r="H171" s="76">
        <v>71.12</v>
      </c>
      <c r="I171" s="23" t="s">
        <v>58</v>
      </c>
      <c r="J171" s="74"/>
    </row>
    <row r="172" spans="1:10" x14ac:dyDescent="0.3">
      <c r="A172" s="55">
        <f t="shared" si="4"/>
        <v>41470</v>
      </c>
      <c r="B172" s="35">
        <v>2013</v>
      </c>
      <c r="C172" s="4">
        <v>196</v>
      </c>
      <c r="D172" s="62">
        <v>9</v>
      </c>
      <c r="E172" s="62">
        <v>1</v>
      </c>
      <c r="F172" s="62">
        <v>1</v>
      </c>
      <c r="G172" s="6">
        <v>203.2</v>
      </c>
      <c r="H172" s="76">
        <v>96.52</v>
      </c>
      <c r="I172" s="23" t="s">
        <v>67</v>
      </c>
      <c r="J172" s="74"/>
    </row>
    <row r="173" spans="1:10" x14ac:dyDescent="0.3">
      <c r="A173" s="55">
        <f t="shared" si="4"/>
        <v>41470</v>
      </c>
      <c r="B173" s="35">
        <v>2013</v>
      </c>
      <c r="C173" s="4">
        <v>196</v>
      </c>
      <c r="D173" s="62">
        <v>9</v>
      </c>
      <c r="E173" s="62">
        <v>1</v>
      </c>
      <c r="F173" s="62">
        <v>2</v>
      </c>
      <c r="G173" s="6">
        <v>215.9</v>
      </c>
      <c r="H173" s="76">
        <v>63.5</v>
      </c>
      <c r="I173" s="23" t="s">
        <v>68</v>
      </c>
      <c r="J173" s="74"/>
    </row>
    <row r="174" spans="1:10" x14ac:dyDescent="0.3">
      <c r="A174" s="55">
        <f t="shared" si="4"/>
        <v>41470</v>
      </c>
      <c r="B174" s="35">
        <v>2013</v>
      </c>
      <c r="C174" s="4">
        <v>196</v>
      </c>
      <c r="D174" s="62">
        <v>9</v>
      </c>
      <c r="E174" s="62">
        <v>1</v>
      </c>
      <c r="F174" s="62">
        <v>3</v>
      </c>
      <c r="G174" s="6">
        <v>208.28</v>
      </c>
      <c r="H174" s="76">
        <v>81.28</v>
      </c>
      <c r="I174" s="23" t="s">
        <v>67</v>
      </c>
      <c r="J174" s="74"/>
    </row>
    <row r="175" spans="1:10" x14ac:dyDescent="0.3">
      <c r="A175" s="55">
        <f t="shared" si="4"/>
        <v>41470</v>
      </c>
      <c r="B175" s="35">
        <v>2013</v>
      </c>
      <c r="C175" s="4">
        <v>196</v>
      </c>
      <c r="D175" s="62">
        <v>9</v>
      </c>
      <c r="E175" s="62">
        <v>1</v>
      </c>
      <c r="F175" s="62">
        <v>4</v>
      </c>
      <c r="G175" s="6">
        <v>215.9</v>
      </c>
      <c r="H175" s="76">
        <v>88.9</v>
      </c>
      <c r="I175" s="23" t="s">
        <v>68</v>
      </c>
      <c r="J175" s="74"/>
    </row>
    <row r="176" spans="1:10" x14ac:dyDescent="0.3">
      <c r="A176" s="55">
        <f t="shared" si="4"/>
        <v>41470</v>
      </c>
      <c r="B176" s="35">
        <v>2013</v>
      </c>
      <c r="C176" s="4">
        <v>196</v>
      </c>
      <c r="D176" s="62">
        <v>9</v>
      </c>
      <c r="E176" s="62">
        <v>1</v>
      </c>
      <c r="F176" s="62">
        <v>5</v>
      </c>
      <c r="G176" s="6">
        <v>172.72</v>
      </c>
      <c r="H176" s="76">
        <v>73.66</v>
      </c>
      <c r="I176" s="23" t="s">
        <v>66</v>
      </c>
      <c r="J176" s="74"/>
    </row>
    <row r="177" spans="1:10" x14ac:dyDescent="0.3">
      <c r="A177" s="55">
        <f t="shared" si="4"/>
        <v>41470</v>
      </c>
      <c r="B177" s="35">
        <v>2013</v>
      </c>
      <c r="C177" s="4">
        <v>196</v>
      </c>
      <c r="D177" s="62">
        <v>9</v>
      </c>
      <c r="E177" s="62">
        <v>2</v>
      </c>
      <c r="F177" s="62">
        <v>1</v>
      </c>
      <c r="G177" s="6">
        <v>226.06</v>
      </c>
      <c r="H177" s="76">
        <v>114.3</v>
      </c>
      <c r="I177" s="23" t="s">
        <v>69</v>
      </c>
      <c r="J177" s="74"/>
    </row>
    <row r="178" spans="1:10" x14ac:dyDescent="0.3">
      <c r="A178" s="55">
        <f t="shared" si="4"/>
        <v>41470</v>
      </c>
      <c r="B178" s="35">
        <v>2013</v>
      </c>
      <c r="C178" s="4">
        <v>196</v>
      </c>
      <c r="D178" s="62">
        <v>9</v>
      </c>
      <c r="E178" s="62">
        <v>2</v>
      </c>
      <c r="F178" s="62">
        <v>2</v>
      </c>
      <c r="G178" s="6">
        <v>223.52</v>
      </c>
      <c r="H178" s="76">
        <v>88.9</v>
      </c>
      <c r="I178" s="23" t="s">
        <v>69</v>
      </c>
      <c r="J178" s="74"/>
    </row>
    <row r="179" spans="1:10" x14ac:dyDescent="0.3">
      <c r="A179" s="55">
        <f t="shared" si="4"/>
        <v>41470</v>
      </c>
      <c r="B179" s="35">
        <v>2013</v>
      </c>
      <c r="C179" s="4">
        <v>196</v>
      </c>
      <c r="D179" s="62">
        <v>9</v>
      </c>
      <c r="E179" s="62">
        <v>2</v>
      </c>
      <c r="F179" s="62">
        <v>3</v>
      </c>
      <c r="G179" s="6">
        <v>218.44</v>
      </c>
      <c r="H179" s="76">
        <v>76.2</v>
      </c>
      <c r="I179" s="23" t="s">
        <v>68</v>
      </c>
      <c r="J179" s="74"/>
    </row>
    <row r="180" spans="1:10" x14ac:dyDescent="0.3">
      <c r="A180" s="55">
        <f t="shared" si="4"/>
        <v>41470</v>
      </c>
      <c r="B180" s="35">
        <v>2013</v>
      </c>
      <c r="C180" s="4">
        <v>196</v>
      </c>
      <c r="D180" s="62">
        <v>9</v>
      </c>
      <c r="E180" s="62">
        <v>2</v>
      </c>
      <c r="F180" s="62">
        <v>4</v>
      </c>
      <c r="G180" s="6">
        <v>203.2</v>
      </c>
      <c r="H180" s="76">
        <v>106.68</v>
      </c>
      <c r="I180" s="23" t="s">
        <v>67</v>
      </c>
      <c r="J180" s="74"/>
    </row>
    <row r="181" spans="1:10" x14ac:dyDescent="0.3">
      <c r="A181" s="55">
        <f t="shared" ref="A181" si="5">DATE(B181,1,C181)</f>
        <v>41470</v>
      </c>
      <c r="B181" s="35">
        <v>2013</v>
      </c>
      <c r="C181" s="4">
        <v>196</v>
      </c>
      <c r="D181" s="62">
        <v>9</v>
      </c>
      <c r="E181" s="62">
        <v>2</v>
      </c>
      <c r="F181" s="62">
        <v>5</v>
      </c>
      <c r="G181" s="6">
        <v>213.36</v>
      </c>
      <c r="H181" s="76">
        <v>68.58</v>
      </c>
      <c r="I181" s="23" t="s">
        <v>68</v>
      </c>
      <c r="J181" s="74"/>
    </row>
    <row r="182" spans="1:10" x14ac:dyDescent="0.3">
      <c r="A182" s="55">
        <f t="shared" ref="A182" si="6">DATE(B182,1,C182)</f>
        <v>41485</v>
      </c>
      <c r="B182" s="35">
        <v>2013</v>
      </c>
      <c r="C182" s="4">
        <v>211</v>
      </c>
      <c r="D182" s="2">
        <v>2</v>
      </c>
      <c r="E182" s="2">
        <v>1</v>
      </c>
      <c r="F182" s="2">
        <v>1</v>
      </c>
      <c r="G182" s="6">
        <v>251.46</v>
      </c>
      <c r="H182" s="76">
        <v>101.6</v>
      </c>
      <c r="I182" s="23" t="s">
        <v>64</v>
      </c>
      <c r="J182" s="74"/>
    </row>
    <row r="183" spans="1:10" x14ac:dyDescent="0.3">
      <c r="A183" s="55">
        <f t="shared" ref="A183:A241" si="7">DATE(B183,1,C183)</f>
        <v>41485</v>
      </c>
      <c r="B183" s="35">
        <v>2013</v>
      </c>
      <c r="C183" s="4">
        <v>211</v>
      </c>
      <c r="D183" s="2">
        <v>2</v>
      </c>
      <c r="E183" s="2">
        <v>1</v>
      </c>
      <c r="F183" s="2">
        <v>2</v>
      </c>
      <c r="G183" s="6">
        <v>215.9</v>
      </c>
      <c r="H183" s="76">
        <v>76.2</v>
      </c>
      <c r="I183" s="23" t="s">
        <v>60</v>
      </c>
      <c r="J183" s="74"/>
    </row>
    <row r="184" spans="1:10" x14ac:dyDescent="0.3">
      <c r="A184" s="55">
        <f t="shared" si="7"/>
        <v>41485</v>
      </c>
      <c r="B184" s="35">
        <v>2013</v>
      </c>
      <c r="C184" s="4">
        <v>211</v>
      </c>
      <c r="D184" s="2">
        <v>2</v>
      </c>
      <c r="E184" s="2">
        <v>1</v>
      </c>
      <c r="F184" s="2">
        <v>3</v>
      </c>
      <c r="G184" s="6">
        <v>254</v>
      </c>
      <c r="H184" s="76">
        <v>91.44</v>
      </c>
      <c r="I184" s="23" t="s">
        <v>64</v>
      </c>
      <c r="J184" s="74"/>
    </row>
    <row r="185" spans="1:10" x14ac:dyDescent="0.3">
      <c r="A185" s="55">
        <f t="shared" si="7"/>
        <v>41485</v>
      </c>
      <c r="B185" s="35">
        <v>2013</v>
      </c>
      <c r="C185" s="4">
        <v>211</v>
      </c>
      <c r="D185" s="2">
        <v>2</v>
      </c>
      <c r="E185" s="2">
        <v>1</v>
      </c>
      <c r="F185" s="2">
        <v>4</v>
      </c>
      <c r="G185" s="6">
        <v>254</v>
      </c>
      <c r="H185" s="76">
        <v>121.92</v>
      </c>
      <c r="I185" s="23" t="s">
        <v>60</v>
      </c>
      <c r="J185" s="74"/>
    </row>
    <row r="186" spans="1:10" x14ac:dyDescent="0.3">
      <c r="A186" s="55">
        <f t="shared" si="7"/>
        <v>41485</v>
      </c>
      <c r="B186" s="35">
        <v>2013</v>
      </c>
      <c r="C186" s="4">
        <v>211</v>
      </c>
      <c r="D186" s="2">
        <v>2</v>
      </c>
      <c r="E186" s="2">
        <v>1</v>
      </c>
      <c r="F186" s="2">
        <v>5</v>
      </c>
      <c r="G186" s="6">
        <v>259.08</v>
      </c>
      <c r="H186" s="76">
        <v>132.08000000000001</v>
      </c>
      <c r="I186" s="23" t="s">
        <v>60</v>
      </c>
      <c r="J186" s="74"/>
    </row>
    <row r="187" spans="1:10" x14ac:dyDescent="0.3">
      <c r="A187" s="55">
        <f t="shared" si="7"/>
        <v>41485</v>
      </c>
      <c r="B187" s="35">
        <v>2013</v>
      </c>
      <c r="C187" s="4">
        <v>211</v>
      </c>
      <c r="D187" s="2">
        <v>2</v>
      </c>
      <c r="E187" s="2">
        <v>2</v>
      </c>
      <c r="F187" s="2">
        <v>1</v>
      </c>
      <c r="G187" s="6">
        <v>243.84</v>
      </c>
      <c r="H187" s="76">
        <v>91.44</v>
      </c>
      <c r="I187" s="23" t="s">
        <v>60</v>
      </c>
      <c r="J187" s="74"/>
    </row>
    <row r="188" spans="1:10" x14ac:dyDescent="0.3">
      <c r="A188" s="55">
        <f t="shared" si="7"/>
        <v>41485</v>
      </c>
      <c r="B188" s="35">
        <v>2013</v>
      </c>
      <c r="C188" s="4">
        <v>211</v>
      </c>
      <c r="D188" s="2">
        <v>2</v>
      </c>
      <c r="E188" s="2">
        <v>2</v>
      </c>
      <c r="F188" s="2">
        <v>2</v>
      </c>
      <c r="G188" s="6">
        <v>241.3</v>
      </c>
      <c r="H188" s="76">
        <v>101.6</v>
      </c>
      <c r="I188" s="23" t="s">
        <v>64</v>
      </c>
      <c r="J188" s="74"/>
    </row>
    <row r="189" spans="1:10" x14ac:dyDescent="0.3">
      <c r="A189" s="55">
        <f t="shared" si="7"/>
        <v>41485</v>
      </c>
      <c r="B189" s="35">
        <v>2013</v>
      </c>
      <c r="C189" s="4">
        <v>211</v>
      </c>
      <c r="D189" s="2">
        <v>2</v>
      </c>
      <c r="E189" s="2">
        <v>2</v>
      </c>
      <c r="F189" s="2">
        <v>3</v>
      </c>
      <c r="G189" s="6">
        <v>238.76</v>
      </c>
      <c r="H189" s="76">
        <v>81.28</v>
      </c>
      <c r="I189" s="23" t="s">
        <v>60</v>
      </c>
      <c r="J189" s="74"/>
    </row>
    <row r="190" spans="1:10" x14ac:dyDescent="0.3">
      <c r="A190" s="55">
        <f t="shared" si="7"/>
        <v>41485</v>
      </c>
      <c r="B190" s="35">
        <v>2013</v>
      </c>
      <c r="C190" s="4">
        <v>211</v>
      </c>
      <c r="D190" s="2">
        <v>2</v>
      </c>
      <c r="E190" s="2">
        <v>2</v>
      </c>
      <c r="F190" s="2">
        <v>4</v>
      </c>
      <c r="G190" s="6">
        <v>241.3</v>
      </c>
      <c r="H190" s="76">
        <v>50.8</v>
      </c>
      <c r="I190" s="23" t="s">
        <v>60</v>
      </c>
      <c r="J190" s="74"/>
    </row>
    <row r="191" spans="1:10" x14ac:dyDescent="0.3">
      <c r="A191" s="55">
        <f t="shared" si="7"/>
        <v>41485</v>
      </c>
      <c r="B191" s="35">
        <v>2013</v>
      </c>
      <c r="C191" s="4">
        <v>211</v>
      </c>
      <c r="D191" s="2">
        <v>2</v>
      </c>
      <c r="E191" s="2">
        <v>2</v>
      </c>
      <c r="F191" s="2">
        <v>5</v>
      </c>
      <c r="G191" s="6">
        <v>233.68</v>
      </c>
      <c r="H191" s="76">
        <v>60.96</v>
      </c>
      <c r="I191" s="23" t="s">
        <v>60</v>
      </c>
      <c r="J191" s="74"/>
    </row>
    <row r="192" spans="1:10" x14ac:dyDescent="0.3">
      <c r="A192" s="55">
        <f t="shared" si="7"/>
        <v>41485</v>
      </c>
      <c r="B192" s="35">
        <v>2013</v>
      </c>
      <c r="C192" s="4">
        <v>211</v>
      </c>
      <c r="D192" s="2">
        <v>3</v>
      </c>
      <c r="E192" s="2">
        <v>1</v>
      </c>
      <c r="F192" s="2">
        <v>1</v>
      </c>
      <c r="G192" s="6">
        <v>248.92000000000002</v>
      </c>
      <c r="H192" s="76">
        <v>81.28</v>
      </c>
      <c r="I192" s="23" t="s">
        <v>64</v>
      </c>
      <c r="J192" s="74"/>
    </row>
    <row r="193" spans="1:10" x14ac:dyDescent="0.3">
      <c r="A193" s="55">
        <f t="shared" si="7"/>
        <v>41485</v>
      </c>
      <c r="B193" s="35">
        <v>2013</v>
      </c>
      <c r="C193" s="4">
        <v>211</v>
      </c>
      <c r="D193" s="2">
        <v>3</v>
      </c>
      <c r="E193" s="2">
        <v>1</v>
      </c>
      <c r="F193" s="2">
        <v>2</v>
      </c>
      <c r="G193" s="6">
        <v>246.38</v>
      </c>
      <c r="H193" s="76">
        <v>91.44</v>
      </c>
      <c r="I193" s="23" t="s">
        <v>64</v>
      </c>
      <c r="J193" s="74"/>
    </row>
    <row r="194" spans="1:10" x14ac:dyDescent="0.3">
      <c r="A194" s="55">
        <f t="shared" si="7"/>
        <v>41485</v>
      </c>
      <c r="B194" s="35">
        <v>2013</v>
      </c>
      <c r="C194" s="4">
        <v>211</v>
      </c>
      <c r="D194" s="2">
        <v>3</v>
      </c>
      <c r="E194" s="2">
        <v>1</v>
      </c>
      <c r="F194" s="2">
        <v>3</v>
      </c>
      <c r="G194" s="6">
        <v>243.84</v>
      </c>
      <c r="H194" s="76">
        <v>71.12</v>
      </c>
      <c r="I194" s="23" t="s">
        <v>64</v>
      </c>
      <c r="J194" s="74"/>
    </row>
    <row r="195" spans="1:10" x14ac:dyDescent="0.3">
      <c r="A195" s="55">
        <f t="shared" si="7"/>
        <v>41485</v>
      </c>
      <c r="B195" s="35">
        <v>2013</v>
      </c>
      <c r="C195" s="4">
        <v>211</v>
      </c>
      <c r="D195" s="2">
        <v>3</v>
      </c>
      <c r="E195" s="2">
        <v>1</v>
      </c>
      <c r="F195" s="2">
        <v>4</v>
      </c>
      <c r="G195" s="6">
        <v>241.3</v>
      </c>
      <c r="H195" s="76">
        <v>76.2</v>
      </c>
      <c r="I195" s="23" t="s">
        <v>64</v>
      </c>
      <c r="J195" s="74"/>
    </row>
    <row r="196" spans="1:10" x14ac:dyDescent="0.3">
      <c r="A196" s="55">
        <f t="shared" si="7"/>
        <v>41485</v>
      </c>
      <c r="B196" s="35">
        <v>2013</v>
      </c>
      <c r="C196" s="4">
        <v>211</v>
      </c>
      <c r="D196" s="2">
        <v>3</v>
      </c>
      <c r="E196" s="2">
        <v>1</v>
      </c>
      <c r="F196" s="2">
        <v>5</v>
      </c>
      <c r="G196" s="6">
        <v>248.92000000000002</v>
      </c>
      <c r="H196" s="76">
        <v>101.6</v>
      </c>
      <c r="I196" s="23" t="s">
        <v>64</v>
      </c>
      <c r="J196" s="74"/>
    </row>
    <row r="197" spans="1:10" x14ac:dyDescent="0.3">
      <c r="A197" s="55">
        <f t="shared" si="7"/>
        <v>41485</v>
      </c>
      <c r="B197" s="35">
        <v>2013</v>
      </c>
      <c r="C197" s="4">
        <v>211</v>
      </c>
      <c r="D197" s="2">
        <v>3</v>
      </c>
      <c r="E197" s="2">
        <v>2</v>
      </c>
      <c r="F197" s="2">
        <v>1</v>
      </c>
      <c r="G197" s="6">
        <v>215.9</v>
      </c>
      <c r="H197" s="76">
        <v>91.44</v>
      </c>
      <c r="I197" s="23" t="s">
        <v>60</v>
      </c>
      <c r="J197" s="74"/>
    </row>
    <row r="198" spans="1:10" x14ac:dyDescent="0.3">
      <c r="A198" s="55">
        <f t="shared" si="7"/>
        <v>41485</v>
      </c>
      <c r="B198" s="35">
        <v>2013</v>
      </c>
      <c r="C198" s="4">
        <v>211</v>
      </c>
      <c r="D198" s="2">
        <v>3</v>
      </c>
      <c r="E198" s="2">
        <v>2</v>
      </c>
      <c r="F198" s="2">
        <v>2</v>
      </c>
      <c r="G198" s="6">
        <v>226.06</v>
      </c>
      <c r="H198" s="76">
        <v>71.12</v>
      </c>
      <c r="I198" s="23" t="s">
        <v>60</v>
      </c>
      <c r="J198" s="74"/>
    </row>
    <row r="199" spans="1:10" x14ac:dyDescent="0.3">
      <c r="A199" s="55">
        <f t="shared" si="7"/>
        <v>41485</v>
      </c>
      <c r="B199" s="35">
        <v>2013</v>
      </c>
      <c r="C199" s="4">
        <v>211</v>
      </c>
      <c r="D199" s="2">
        <v>3</v>
      </c>
      <c r="E199" s="2">
        <v>2</v>
      </c>
      <c r="F199" s="2">
        <v>3</v>
      </c>
      <c r="G199" s="6">
        <v>220.98</v>
      </c>
      <c r="H199" s="76">
        <v>101.6</v>
      </c>
      <c r="I199" s="23" t="s">
        <v>60</v>
      </c>
      <c r="J199" s="74"/>
    </row>
    <row r="200" spans="1:10" x14ac:dyDescent="0.3">
      <c r="A200" s="55">
        <f t="shared" si="7"/>
        <v>41485</v>
      </c>
      <c r="B200" s="35">
        <v>2013</v>
      </c>
      <c r="C200" s="4">
        <v>211</v>
      </c>
      <c r="D200" s="2">
        <v>3</v>
      </c>
      <c r="E200" s="2">
        <v>2</v>
      </c>
      <c r="F200" s="2">
        <v>4</v>
      </c>
      <c r="G200" s="6">
        <v>215.9</v>
      </c>
      <c r="H200" s="76">
        <v>50.8</v>
      </c>
      <c r="I200" s="23" t="s">
        <v>60</v>
      </c>
      <c r="J200" s="74"/>
    </row>
    <row r="201" spans="1:10" x14ac:dyDescent="0.3">
      <c r="A201" s="55">
        <f t="shared" si="7"/>
        <v>41485</v>
      </c>
      <c r="B201" s="35">
        <v>2013</v>
      </c>
      <c r="C201" s="4">
        <v>211</v>
      </c>
      <c r="D201" s="2">
        <v>3</v>
      </c>
      <c r="E201" s="2">
        <v>2</v>
      </c>
      <c r="F201" s="2">
        <v>5</v>
      </c>
      <c r="G201" s="6">
        <v>228.6</v>
      </c>
      <c r="H201" s="76">
        <v>45.72</v>
      </c>
      <c r="I201" s="23" t="s">
        <v>64</v>
      </c>
      <c r="J201" s="74"/>
    </row>
    <row r="202" spans="1:10" x14ac:dyDescent="0.3">
      <c r="A202" s="55">
        <f t="shared" si="7"/>
        <v>41485</v>
      </c>
      <c r="B202" s="35">
        <v>2013</v>
      </c>
      <c r="C202" s="4">
        <v>211</v>
      </c>
      <c r="D202" s="2">
        <v>4</v>
      </c>
      <c r="E202" s="2">
        <v>1</v>
      </c>
      <c r="F202" s="2">
        <v>1</v>
      </c>
      <c r="G202" s="6">
        <v>248.92000000000002</v>
      </c>
      <c r="H202" s="76">
        <v>91.44</v>
      </c>
      <c r="I202" s="23" t="s">
        <v>64</v>
      </c>
      <c r="J202" s="74"/>
    </row>
    <row r="203" spans="1:10" x14ac:dyDescent="0.3">
      <c r="A203" s="55">
        <f t="shared" si="7"/>
        <v>41485</v>
      </c>
      <c r="B203" s="35">
        <v>2013</v>
      </c>
      <c r="C203" s="4">
        <v>211</v>
      </c>
      <c r="D203" s="2">
        <v>4</v>
      </c>
      <c r="E203" s="2">
        <v>1</v>
      </c>
      <c r="F203" s="2">
        <v>2</v>
      </c>
      <c r="G203" s="6">
        <v>246.38</v>
      </c>
      <c r="H203" s="76">
        <v>106.68</v>
      </c>
      <c r="I203" s="23" t="s">
        <v>64</v>
      </c>
      <c r="J203" s="74"/>
    </row>
    <row r="204" spans="1:10" x14ac:dyDescent="0.3">
      <c r="A204" s="55">
        <f t="shared" si="7"/>
        <v>41485</v>
      </c>
      <c r="B204" s="35">
        <v>2013</v>
      </c>
      <c r="C204" s="4">
        <v>211</v>
      </c>
      <c r="D204" s="2">
        <v>4</v>
      </c>
      <c r="E204" s="2">
        <v>1</v>
      </c>
      <c r="F204" s="2">
        <v>3</v>
      </c>
      <c r="G204" s="6">
        <v>241.3</v>
      </c>
      <c r="H204" s="76">
        <v>76.2</v>
      </c>
      <c r="I204" s="23" t="s">
        <v>60</v>
      </c>
      <c r="J204" s="74"/>
    </row>
    <row r="205" spans="1:10" x14ac:dyDescent="0.3">
      <c r="A205" s="55">
        <f t="shared" si="7"/>
        <v>41485</v>
      </c>
      <c r="B205" s="35">
        <v>2013</v>
      </c>
      <c r="C205" s="4">
        <v>211</v>
      </c>
      <c r="D205" s="2">
        <v>4</v>
      </c>
      <c r="E205" s="2">
        <v>1</v>
      </c>
      <c r="F205" s="2">
        <v>4</v>
      </c>
      <c r="G205" s="6">
        <v>243.84</v>
      </c>
      <c r="H205" s="76">
        <v>63.5</v>
      </c>
      <c r="I205" s="23" t="s">
        <v>60</v>
      </c>
      <c r="J205" s="74"/>
    </row>
    <row r="206" spans="1:10" x14ac:dyDescent="0.3">
      <c r="A206" s="55">
        <f t="shared" si="7"/>
        <v>41485</v>
      </c>
      <c r="B206" s="35">
        <v>2013</v>
      </c>
      <c r="C206" s="4">
        <v>211</v>
      </c>
      <c r="D206" s="2">
        <v>4</v>
      </c>
      <c r="E206" s="2">
        <v>1</v>
      </c>
      <c r="F206" s="2">
        <v>5</v>
      </c>
      <c r="G206" s="6">
        <v>248.92000000000002</v>
      </c>
      <c r="H206" s="76">
        <v>127</v>
      </c>
      <c r="I206" s="23" t="s">
        <v>64</v>
      </c>
      <c r="J206" s="74"/>
    </row>
    <row r="207" spans="1:10" x14ac:dyDescent="0.3">
      <c r="A207" s="55">
        <f t="shared" si="7"/>
        <v>41485</v>
      </c>
      <c r="B207" s="35">
        <v>2013</v>
      </c>
      <c r="C207" s="4">
        <v>211</v>
      </c>
      <c r="D207" s="2">
        <v>4</v>
      </c>
      <c r="E207" s="2">
        <v>2</v>
      </c>
      <c r="F207" s="2">
        <v>1</v>
      </c>
      <c r="G207" s="6">
        <v>254</v>
      </c>
      <c r="H207" s="76">
        <v>111.76</v>
      </c>
      <c r="I207" s="23" t="s">
        <v>60</v>
      </c>
      <c r="J207" s="74"/>
    </row>
    <row r="208" spans="1:10" x14ac:dyDescent="0.3">
      <c r="A208" s="55">
        <f t="shared" si="7"/>
        <v>41485</v>
      </c>
      <c r="B208" s="35">
        <v>2013</v>
      </c>
      <c r="C208" s="4">
        <v>211</v>
      </c>
      <c r="D208" s="2">
        <v>4</v>
      </c>
      <c r="E208" s="2">
        <v>2</v>
      </c>
      <c r="F208" s="2">
        <v>2</v>
      </c>
      <c r="G208" s="6">
        <v>254</v>
      </c>
      <c r="H208" s="76">
        <v>91.44</v>
      </c>
      <c r="I208" s="23" t="s">
        <v>60</v>
      </c>
      <c r="J208" s="74"/>
    </row>
    <row r="209" spans="1:10" x14ac:dyDescent="0.3">
      <c r="A209" s="55">
        <f t="shared" si="7"/>
        <v>41485</v>
      </c>
      <c r="B209" s="35">
        <v>2013</v>
      </c>
      <c r="C209" s="4">
        <v>211</v>
      </c>
      <c r="D209" s="2">
        <v>4</v>
      </c>
      <c r="E209" s="2">
        <v>2</v>
      </c>
      <c r="F209" s="2">
        <v>3</v>
      </c>
      <c r="G209" s="6">
        <v>248.92000000000002</v>
      </c>
      <c r="H209" s="76">
        <v>101.6</v>
      </c>
      <c r="I209" s="23" t="s">
        <v>64</v>
      </c>
      <c r="J209" s="74"/>
    </row>
    <row r="210" spans="1:10" x14ac:dyDescent="0.3">
      <c r="A210" s="55">
        <f t="shared" si="7"/>
        <v>41485</v>
      </c>
      <c r="B210" s="35">
        <v>2013</v>
      </c>
      <c r="C210" s="4">
        <v>211</v>
      </c>
      <c r="D210" s="2">
        <v>4</v>
      </c>
      <c r="E210" s="2">
        <v>2</v>
      </c>
      <c r="F210" s="2">
        <v>4</v>
      </c>
      <c r="G210" s="6">
        <v>243.84</v>
      </c>
      <c r="H210" s="76">
        <v>129.54</v>
      </c>
      <c r="I210" s="23" t="s">
        <v>60</v>
      </c>
      <c r="J210" s="74"/>
    </row>
    <row r="211" spans="1:10" x14ac:dyDescent="0.3">
      <c r="A211" s="55">
        <f t="shared" si="7"/>
        <v>41485</v>
      </c>
      <c r="B211" s="35">
        <v>2013</v>
      </c>
      <c r="C211" s="4">
        <v>211</v>
      </c>
      <c r="D211" s="2">
        <v>4</v>
      </c>
      <c r="E211" s="2">
        <v>2</v>
      </c>
      <c r="F211" s="2">
        <v>5</v>
      </c>
      <c r="G211" s="6">
        <v>256.54000000000002</v>
      </c>
      <c r="H211" s="76">
        <v>91.44</v>
      </c>
      <c r="I211" s="23" t="s">
        <v>60</v>
      </c>
      <c r="J211" s="74"/>
    </row>
    <row r="212" spans="1:10" x14ac:dyDescent="0.3">
      <c r="A212" s="55">
        <f t="shared" si="7"/>
        <v>41485</v>
      </c>
      <c r="B212" s="35">
        <v>2013</v>
      </c>
      <c r="C212" s="4">
        <v>211</v>
      </c>
      <c r="D212" s="62">
        <v>7</v>
      </c>
      <c r="E212" s="62">
        <v>1</v>
      </c>
      <c r="F212" s="62">
        <v>1</v>
      </c>
      <c r="G212" s="6">
        <v>279.39999999999998</v>
      </c>
      <c r="H212" s="76">
        <v>114.3</v>
      </c>
      <c r="I212" s="23" t="s">
        <v>60</v>
      </c>
      <c r="J212" s="74"/>
    </row>
    <row r="213" spans="1:10" x14ac:dyDescent="0.3">
      <c r="A213" s="55">
        <f t="shared" si="7"/>
        <v>41485</v>
      </c>
      <c r="B213" s="35">
        <v>2013</v>
      </c>
      <c r="C213" s="4">
        <v>211</v>
      </c>
      <c r="D213" s="62">
        <v>7</v>
      </c>
      <c r="E213" s="62">
        <v>1</v>
      </c>
      <c r="F213" s="62">
        <v>2</v>
      </c>
      <c r="G213" s="6">
        <v>269.24</v>
      </c>
      <c r="H213" s="76">
        <v>91.44</v>
      </c>
      <c r="I213" s="23" t="s">
        <v>60</v>
      </c>
      <c r="J213" s="74"/>
    </row>
    <row r="214" spans="1:10" x14ac:dyDescent="0.3">
      <c r="A214" s="55">
        <f t="shared" si="7"/>
        <v>41485</v>
      </c>
      <c r="B214" s="35">
        <v>2013</v>
      </c>
      <c r="C214" s="4">
        <v>211</v>
      </c>
      <c r="D214" s="62">
        <v>7</v>
      </c>
      <c r="E214" s="62">
        <v>1</v>
      </c>
      <c r="F214" s="62">
        <v>3</v>
      </c>
      <c r="G214" s="6">
        <v>266.7</v>
      </c>
      <c r="H214" s="76">
        <v>76.2</v>
      </c>
      <c r="I214" s="23" t="s">
        <v>60</v>
      </c>
      <c r="J214" s="74"/>
    </row>
    <row r="215" spans="1:10" x14ac:dyDescent="0.3">
      <c r="A215" s="55">
        <f t="shared" si="7"/>
        <v>41485</v>
      </c>
      <c r="B215" s="35">
        <v>2013</v>
      </c>
      <c r="C215" s="4">
        <v>211</v>
      </c>
      <c r="D215" s="62">
        <v>7</v>
      </c>
      <c r="E215" s="62">
        <v>1</v>
      </c>
      <c r="F215" s="62">
        <v>4</v>
      </c>
      <c r="G215" s="6">
        <v>251.46</v>
      </c>
      <c r="H215" s="76">
        <v>106.68</v>
      </c>
      <c r="I215" s="23" t="s">
        <v>64</v>
      </c>
      <c r="J215" s="74"/>
    </row>
    <row r="216" spans="1:10" x14ac:dyDescent="0.3">
      <c r="A216" s="55">
        <f t="shared" si="7"/>
        <v>41485</v>
      </c>
      <c r="B216" s="35">
        <v>2013</v>
      </c>
      <c r="C216" s="4">
        <v>211</v>
      </c>
      <c r="D216" s="62">
        <v>7</v>
      </c>
      <c r="E216" s="62">
        <v>1</v>
      </c>
      <c r="F216" s="62">
        <v>5</v>
      </c>
      <c r="G216" s="6">
        <v>274.32</v>
      </c>
      <c r="H216" s="76">
        <v>63.5</v>
      </c>
      <c r="I216" s="23" t="s">
        <v>60</v>
      </c>
      <c r="J216" s="74"/>
    </row>
    <row r="217" spans="1:10" x14ac:dyDescent="0.3">
      <c r="A217" s="55">
        <f t="shared" si="7"/>
        <v>41485</v>
      </c>
      <c r="B217" s="35">
        <v>2013</v>
      </c>
      <c r="C217" s="4">
        <v>211</v>
      </c>
      <c r="D217" s="62">
        <v>7</v>
      </c>
      <c r="E217" s="62">
        <v>2</v>
      </c>
      <c r="F217" s="62">
        <v>1</v>
      </c>
      <c r="G217" s="6">
        <v>266.7</v>
      </c>
      <c r="H217" s="76">
        <v>106.68</v>
      </c>
      <c r="I217" s="23" t="s">
        <v>60</v>
      </c>
      <c r="J217" s="74"/>
    </row>
    <row r="218" spans="1:10" x14ac:dyDescent="0.3">
      <c r="A218" s="55">
        <f t="shared" si="7"/>
        <v>41485</v>
      </c>
      <c r="B218" s="35">
        <v>2013</v>
      </c>
      <c r="C218" s="4">
        <v>211</v>
      </c>
      <c r="D218" s="62">
        <v>7</v>
      </c>
      <c r="E218" s="62">
        <v>2</v>
      </c>
      <c r="F218" s="62">
        <v>2</v>
      </c>
      <c r="G218" s="6">
        <v>279.39999999999998</v>
      </c>
      <c r="H218" s="76">
        <v>101.6</v>
      </c>
      <c r="I218" s="23" t="s">
        <v>60</v>
      </c>
      <c r="J218" s="74"/>
    </row>
    <row r="219" spans="1:10" x14ac:dyDescent="0.3">
      <c r="A219" s="55">
        <f t="shared" si="7"/>
        <v>41485</v>
      </c>
      <c r="B219" s="35">
        <v>2013</v>
      </c>
      <c r="C219" s="4">
        <v>211</v>
      </c>
      <c r="D219" s="62">
        <v>7</v>
      </c>
      <c r="E219" s="62">
        <v>2</v>
      </c>
      <c r="F219" s="62">
        <v>3</v>
      </c>
      <c r="G219" s="6">
        <v>274.32</v>
      </c>
      <c r="H219" s="76">
        <v>91.44</v>
      </c>
      <c r="I219" s="23" t="s">
        <v>60</v>
      </c>
      <c r="J219" s="74"/>
    </row>
    <row r="220" spans="1:10" x14ac:dyDescent="0.3">
      <c r="A220" s="55">
        <f t="shared" si="7"/>
        <v>41485</v>
      </c>
      <c r="B220" s="35">
        <v>2013</v>
      </c>
      <c r="C220" s="4">
        <v>211</v>
      </c>
      <c r="D220" s="62">
        <v>7</v>
      </c>
      <c r="E220" s="62">
        <v>2</v>
      </c>
      <c r="F220" s="62">
        <v>4</v>
      </c>
      <c r="G220" s="6">
        <v>292.10000000000002</v>
      </c>
      <c r="H220" s="76">
        <v>68.58</v>
      </c>
      <c r="I220" s="23" t="s">
        <v>60</v>
      </c>
      <c r="J220" s="74"/>
    </row>
    <row r="221" spans="1:10" x14ac:dyDescent="0.3">
      <c r="A221" s="55">
        <f t="shared" si="7"/>
        <v>41485</v>
      </c>
      <c r="B221" s="35">
        <v>2013</v>
      </c>
      <c r="C221" s="4">
        <v>211</v>
      </c>
      <c r="D221" s="62">
        <v>7</v>
      </c>
      <c r="E221" s="62">
        <v>2</v>
      </c>
      <c r="F221" s="62">
        <v>5</v>
      </c>
      <c r="G221" s="6">
        <v>289.56</v>
      </c>
      <c r="H221" s="76">
        <v>114.3</v>
      </c>
      <c r="I221" s="23" t="s">
        <v>60</v>
      </c>
      <c r="J221" s="74"/>
    </row>
    <row r="222" spans="1:10" x14ac:dyDescent="0.3">
      <c r="A222" s="55">
        <f t="shared" si="7"/>
        <v>41485</v>
      </c>
      <c r="B222" s="35">
        <v>2013</v>
      </c>
      <c r="C222" s="4">
        <v>211</v>
      </c>
      <c r="D222" s="62">
        <v>8</v>
      </c>
      <c r="E222" s="62">
        <v>1</v>
      </c>
      <c r="F222" s="62">
        <v>1</v>
      </c>
      <c r="G222" s="6">
        <v>266.7</v>
      </c>
      <c r="H222" s="6">
        <v>91.44</v>
      </c>
      <c r="I222" s="5" t="s">
        <v>60</v>
      </c>
    </row>
    <row r="223" spans="1:10" x14ac:dyDescent="0.3">
      <c r="A223" s="55">
        <f t="shared" si="7"/>
        <v>41485</v>
      </c>
      <c r="B223" s="35">
        <v>2013</v>
      </c>
      <c r="C223" s="4">
        <v>211</v>
      </c>
      <c r="D223" s="62">
        <v>8</v>
      </c>
      <c r="E223" s="62">
        <v>1</v>
      </c>
      <c r="F223" s="62">
        <v>2</v>
      </c>
      <c r="G223" s="6">
        <v>279.39999999999998</v>
      </c>
      <c r="H223" s="6">
        <v>127</v>
      </c>
      <c r="I223" s="5" t="s">
        <v>60</v>
      </c>
    </row>
    <row r="224" spans="1:10" x14ac:dyDescent="0.3">
      <c r="A224" s="55">
        <f t="shared" si="7"/>
        <v>41485</v>
      </c>
      <c r="B224" s="35">
        <v>2013</v>
      </c>
      <c r="C224" s="4">
        <v>211</v>
      </c>
      <c r="D224" s="62">
        <v>8</v>
      </c>
      <c r="E224" s="62">
        <v>1</v>
      </c>
      <c r="F224" s="62">
        <v>3</v>
      </c>
      <c r="G224" s="6">
        <v>274.32</v>
      </c>
      <c r="H224" s="6">
        <v>114.3</v>
      </c>
      <c r="I224" s="5" t="s">
        <v>64</v>
      </c>
    </row>
    <row r="225" spans="1:9" x14ac:dyDescent="0.3">
      <c r="A225" s="55">
        <f t="shared" si="7"/>
        <v>41485</v>
      </c>
      <c r="B225" s="35">
        <v>2013</v>
      </c>
      <c r="C225" s="4">
        <v>211</v>
      </c>
      <c r="D225" s="62">
        <v>8</v>
      </c>
      <c r="E225" s="62">
        <v>1</v>
      </c>
      <c r="F225" s="62">
        <v>4</v>
      </c>
      <c r="G225" s="6">
        <v>259.08</v>
      </c>
      <c r="H225" s="6">
        <v>63.5</v>
      </c>
      <c r="I225" s="5" t="s">
        <v>60</v>
      </c>
    </row>
    <row r="226" spans="1:9" x14ac:dyDescent="0.3">
      <c r="A226" s="55">
        <f t="shared" si="7"/>
        <v>41485</v>
      </c>
      <c r="B226" s="35">
        <v>2013</v>
      </c>
      <c r="C226" s="4">
        <v>211</v>
      </c>
      <c r="D226" s="62">
        <v>8</v>
      </c>
      <c r="E226" s="62">
        <v>1</v>
      </c>
      <c r="F226" s="62">
        <v>5</v>
      </c>
      <c r="G226" s="6">
        <v>292.10000000000002</v>
      </c>
      <c r="H226" s="6">
        <v>132.08000000000001</v>
      </c>
      <c r="I226" s="5" t="s">
        <v>64</v>
      </c>
    </row>
    <row r="227" spans="1:9" x14ac:dyDescent="0.3">
      <c r="A227" s="55">
        <f t="shared" si="7"/>
        <v>41485</v>
      </c>
      <c r="B227" s="35">
        <v>2013</v>
      </c>
      <c r="C227" s="4">
        <v>211</v>
      </c>
      <c r="D227" s="62">
        <v>8</v>
      </c>
      <c r="E227" s="62">
        <v>2</v>
      </c>
      <c r="F227" s="62">
        <v>1</v>
      </c>
      <c r="G227" s="6">
        <v>284.48</v>
      </c>
      <c r="H227" s="6">
        <v>127</v>
      </c>
      <c r="I227" s="5" t="s">
        <v>60</v>
      </c>
    </row>
    <row r="228" spans="1:9" x14ac:dyDescent="0.3">
      <c r="A228" s="55">
        <f t="shared" si="7"/>
        <v>41485</v>
      </c>
      <c r="B228" s="35">
        <v>2013</v>
      </c>
      <c r="C228" s="4">
        <v>211</v>
      </c>
      <c r="D228" s="62">
        <v>8</v>
      </c>
      <c r="E228" s="62">
        <v>2</v>
      </c>
      <c r="F228" s="62">
        <v>2</v>
      </c>
      <c r="G228" s="6">
        <v>251.46</v>
      </c>
      <c r="H228" s="6">
        <v>114.3</v>
      </c>
      <c r="I228" s="5" t="s">
        <v>64</v>
      </c>
    </row>
    <row r="229" spans="1:9" x14ac:dyDescent="0.3">
      <c r="A229" s="55">
        <f t="shared" si="7"/>
        <v>41485</v>
      </c>
      <c r="B229" s="35">
        <v>2013</v>
      </c>
      <c r="C229" s="4">
        <v>211</v>
      </c>
      <c r="D229" s="62">
        <v>8</v>
      </c>
      <c r="E229" s="62">
        <v>2</v>
      </c>
      <c r="F229" s="62">
        <v>3</v>
      </c>
      <c r="G229" s="6">
        <v>248.92000000000002</v>
      </c>
      <c r="H229" s="6">
        <v>121.92</v>
      </c>
      <c r="I229" s="5" t="s">
        <v>64</v>
      </c>
    </row>
    <row r="230" spans="1:9" x14ac:dyDescent="0.3">
      <c r="A230" s="55">
        <f t="shared" si="7"/>
        <v>41485</v>
      </c>
      <c r="B230" s="35">
        <v>2013</v>
      </c>
      <c r="C230" s="4">
        <v>211</v>
      </c>
      <c r="D230" s="62">
        <v>8</v>
      </c>
      <c r="E230" s="62">
        <v>2</v>
      </c>
      <c r="F230" s="62">
        <v>4</v>
      </c>
      <c r="G230" s="6">
        <v>266.7</v>
      </c>
      <c r="H230" s="6">
        <v>91.44</v>
      </c>
      <c r="I230" s="5" t="s">
        <v>60</v>
      </c>
    </row>
    <row r="231" spans="1:9" x14ac:dyDescent="0.3">
      <c r="A231" s="55">
        <f t="shared" si="7"/>
        <v>41485</v>
      </c>
      <c r="B231" s="35">
        <v>2013</v>
      </c>
      <c r="C231" s="4">
        <v>211</v>
      </c>
      <c r="D231" s="62">
        <v>8</v>
      </c>
      <c r="E231" s="62">
        <v>2</v>
      </c>
      <c r="F231" s="62">
        <v>5</v>
      </c>
      <c r="G231" s="6">
        <v>269.24</v>
      </c>
      <c r="H231" s="6">
        <v>71.12</v>
      </c>
      <c r="I231" s="5" t="s">
        <v>60</v>
      </c>
    </row>
    <row r="232" spans="1:9" x14ac:dyDescent="0.3">
      <c r="A232" s="55">
        <f t="shared" si="7"/>
        <v>41485</v>
      </c>
      <c r="B232" s="35">
        <v>2013</v>
      </c>
      <c r="C232" s="4">
        <v>211</v>
      </c>
      <c r="D232" s="62">
        <v>9</v>
      </c>
      <c r="E232" s="62">
        <v>1</v>
      </c>
      <c r="F232" s="62">
        <v>1</v>
      </c>
      <c r="G232" s="6">
        <v>279.39999999999998</v>
      </c>
      <c r="H232" s="6">
        <v>88.9</v>
      </c>
      <c r="I232" s="5" t="s">
        <v>60</v>
      </c>
    </row>
    <row r="233" spans="1:9" x14ac:dyDescent="0.3">
      <c r="A233" s="55">
        <f t="shared" si="7"/>
        <v>41485</v>
      </c>
      <c r="B233" s="35">
        <v>2013</v>
      </c>
      <c r="C233" s="4">
        <v>211</v>
      </c>
      <c r="D233" s="62">
        <v>9</v>
      </c>
      <c r="E233" s="62">
        <v>1</v>
      </c>
      <c r="F233" s="62">
        <v>2</v>
      </c>
      <c r="G233" s="6">
        <v>274.32</v>
      </c>
      <c r="H233" s="6">
        <v>91.44</v>
      </c>
      <c r="I233" s="5" t="s">
        <v>60</v>
      </c>
    </row>
    <row r="234" spans="1:9" x14ac:dyDescent="0.3">
      <c r="A234" s="55">
        <f t="shared" si="7"/>
        <v>41485</v>
      </c>
      <c r="B234" s="35">
        <v>2013</v>
      </c>
      <c r="C234" s="4">
        <v>211</v>
      </c>
      <c r="D234" s="62">
        <v>9</v>
      </c>
      <c r="E234" s="62">
        <v>1</v>
      </c>
      <c r="F234" s="62">
        <v>3</v>
      </c>
      <c r="G234" s="6">
        <v>266.7</v>
      </c>
      <c r="H234" s="6">
        <v>50.8</v>
      </c>
      <c r="I234" s="5" t="s">
        <v>60</v>
      </c>
    </row>
    <row r="235" spans="1:9" x14ac:dyDescent="0.3">
      <c r="A235" s="55">
        <f t="shared" si="7"/>
        <v>41485</v>
      </c>
      <c r="B235" s="35">
        <v>2013</v>
      </c>
      <c r="C235" s="4">
        <v>211</v>
      </c>
      <c r="D235" s="62">
        <v>9</v>
      </c>
      <c r="E235" s="62">
        <v>1</v>
      </c>
      <c r="F235" s="62">
        <v>4</v>
      </c>
      <c r="G235" s="6">
        <v>203.2</v>
      </c>
      <c r="H235" s="6">
        <v>45.72</v>
      </c>
      <c r="I235" s="5" t="s">
        <v>64</v>
      </c>
    </row>
    <row r="236" spans="1:9" x14ac:dyDescent="0.3">
      <c r="A236" s="55">
        <f t="shared" si="7"/>
        <v>41485</v>
      </c>
      <c r="B236" s="35">
        <v>2013</v>
      </c>
      <c r="C236" s="4">
        <v>211</v>
      </c>
      <c r="D236" s="62">
        <v>9</v>
      </c>
      <c r="E236" s="62">
        <v>1</v>
      </c>
      <c r="F236" s="62">
        <v>5</v>
      </c>
      <c r="G236" s="6">
        <v>294.64</v>
      </c>
      <c r="H236" s="6">
        <v>60.96</v>
      </c>
      <c r="I236" s="5" t="s">
        <v>60</v>
      </c>
    </row>
    <row r="237" spans="1:9" x14ac:dyDescent="0.3">
      <c r="A237" s="55">
        <f t="shared" si="7"/>
        <v>41485</v>
      </c>
      <c r="B237" s="35">
        <v>2013</v>
      </c>
      <c r="C237" s="4">
        <v>211</v>
      </c>
      <c r="D237" s="62">
        <v>9</v>
      </c>
      <c r="E237" s="62">
        <v>2</v>
      </c>
      <c r="F237" s="62">
        <v>1</v>
      </c>
      <c r="G237" s="6">
        <v>246.38</v>
      </c>
      <c r="H237" s="6">
        <v>91.44</v>
      </c>
      <c r="I237" s="5" t="s">
        <v>64</v>
      </c>
    </row>
    <row r="238" spans="1:9" x14ac:dyDescent="0.3">
      <c r="A238" s="55">
        <f t="shared" si="7"/>
        <v>41485</v>
      </c>
      <c r="B238" s="35">
        <v>2013</v>
      </c>
      <c r="C238" s="4">
        <v>211</v>
      </c>
      <c r="D238" s="62">
        <v>9</v>
      </c>
      <c r="E238" s="62">
        <v>2</v>
      </c>
      <c r="F238" s="62">
        <v>2</v>
      </c>
      <c r="G238" s="6">
        <v>241.3</v>
      </c>
      <c r="H238" s="6">
        <v>73.66</v>
      </c>
      <c r="I238" s="5" t="s">
        <v>60</v>
      </c>
    </row>
    <row r="239" spans="1:9" x14ac:dyDescent="0.3">
      <c r="A239" s="55">
        <f t="shared" si="7"/>
        <v>41485</v>
      </c>
      <c r="B239" s="35">
        <v>2013</v>
      </c>
      <c r="C239" s="4">
        <v>211</v>
      </c>
      <c r="D239" s="62">
        <v>9</v>
      </c>
      <c r="E239" s="62">
        <v>2</v>
      </c>
      <c r="F239" s="62">
        <v>3</v>
      </c>
      <c r="G239" s="6">
        <v>243.84</v>
      </c>
      <c r="H239" s="6">
        <v>114.3</v>
      </c>
      <c r="I239" s="5" t="s">
        <v>60</v>
      </c>
    </row>
    <row r="240" spans="1:9" x14ac:dyDescent="0.3">
      <c r="A240" s="55">
        <f t="shared" si="7"/>
        <v>41485</v>
      </c>
      <c r="B240" s="35">
        <v>2013</v>
      </c>
      <c r="C240" s="4">
        <v>211</v>
      </c>
      <c r="D240" s="62">
        <v>9</v>
      </c>
      <c r="E240" s="62">
        <v>2</v>
      </c>
      <c r="F240" s="62">
        <v>4</v>
      </c>
      <c r="G240" s="6">
        <v>248.92000000000002</v>
      </c>
      <c r="H240" s="6">
        <v>101.6</v>
      </c>
      <c r="I240" s="5" t="s">
        <v>64</v>
      </c>
    </row>
    <row r="241" spans="1:9" x14ac:dyDescent="0.3">
      <c r="A241" s="55">
        <f t="shared" si="7"/>
        <v>41485</v>
      </c>
      <c r="B241" s="35">
        <v>2013</v>
      </c>
      <c r="C241" s="4">
        <v>211</v>
      </c>
      <c r="D241" s="62">
        <v>9</v>
      </c>
      <c r="E241" s="62">
        <v>2</v>
      </c>
      <c r="F241" s="62">
        <v>5</v>
      </c>
      <c r="G241" s="6">
        <v>243.84</v>
      </c>
      <c r="H241" s="6">
        <v>111.76</v>
      </c>
      <c r="I241" s="5" t="s">
        <v>64</v>
      </c>
    </row>
    <row r="242" spans="1:9" x14ac:dyDescent="0.3">
      <c r="A242" s="55">
        <f t="shared" ref="A242" si="8">DATE(B242,1,C242)</f>
        <v>41498</v>
      </c>
      <c r="B242" s="35">
        <v>2013</v>
      </c>
      <c r="C242" s="4">
        <v>224</v>
      </c>
      <c r="D242" s="2">
        <v>2</v>
      </c>
      <c r="E242" s="2">
        <v>1</v>
      </c>
      <c r="F242" s="2">
        <v>1</v>
      </c>
      <c r="G242" s="6">
        <v>243.84</v>
      </c>
      <c r="H242" s="6">
        <v>45.72</v>
      </c>
      <c r="I242" s="5" t="s">
        <v>62</v>
      </c>
    </row>
    <row r="243" spans="1:9" x14ac:dyDescent="0.3">
      <c r="A243" s="55">
        <f t="shared" ref="A243:A301" si="9">DATE(B243,1,C243)</f>
        <v>41498</v>
      </c>
      <c r="B243" s="35">
        <v>2013</v>
      </c>
      <c r="C243" s="4">
        <v>224</v>
      </c>
      <c r="D243" s="2">
        <v>2</v>
      </c>
      <c r="E243" s="2">
        <v>1</v>
      </c>
      <c r="F243" s="2">
        <v>2</v>
      </c>
      <c r="G243" s="6">
        <v>241.3</v>
      </c>
      <c r="H243" s="6">
        <v>76.2</v>
      </c>
      <c r="I243" s="5" t="s">
        <v>62</v>
      </c>
    </row>
    <row r="244" spans="1:9" x14ac:dyDescent="0.3">
      <c r="A244" s="55">
        <f t="shared" si="9"/>
        <v>41498</v>
      </c>
      <c r="B244" s="35">
        <v>2013</v>
      </c>
      <c r="C244" s="4">
        <v>224</v>
      </c>
      <c r="D244" s="2">
        <v>2</v>
      </c>
      <c r="E244" s="2">
        <v>1</v>
      </c>
      <c r="F244" s="2">
        <v>3</v>
      </c>
      <c r="G244" s="6">
        <v>254</v>
      </c>
      <c r="H244" s="6">
        <v>101.6</v>
      </c>
      <c r="I244" s="5" t="s">
        <v>62</v>
      </c>
    </row>
    <row r="245" spans="1:9" x14ac:dyDescent="0.3">
      <c r="A245" s="55">
        <f t="shared" si="9"/>
        <v>41498</v>
      </c>
      <c r="B245" s="35">
        <v>2013</v>
      </c>
      <c r="C245" s="4">
        <v>224</v>
      </c>
      <c r="D245" s="2">
        <v>2</v>
      </c>
      <c r="E245" s="2">
        <v>1</v>
      </c>
      <c r="F245" s="2">
        <v>4</v>
      </c>
      <c r="G245" s="6">
        <v>256.54000000000002</v>
      </c>
      <c r="H245" s="6">
        <v>91.44</v>
      </c>
      <c r="I245" s="5" t="s">
        <v>62</v>
      </c>
    </row>
    <row r="246" spans="1:9" x14ac:dyDescent="0.3">
      <c r="A246" s="55">
        <f t="shared" si="9"/>
        <v>41498</v>
      </c>
      <c r="B246" s="35">
        <v>2013</v>
      </c>
      <c r="C246" s="4">
        <v>224</v>
      </c>
      <c r="D246" s="2">
        <v>2</v>
      </c>
      <c r="E246" s="2">
        <v>1</v>
      </c>
      <c r="F246" s="2">
        <v>5</v>
      </c>
      <c r="G246" s="6">
        <v>259.08</v>
      </c>
      <c r="H246" s="6">
        <v>81.28</v>
      </c>
      <c r="I246" s="5" t="s">
        <v>62</v>
      </c>
    </row>
    <row r="247" spans="1:9" x14ac:dyDescent="0.3">
      <c r="A247" s="55">
        <f t="shared" si="9"/>
        <v>41498</v>
      </c>
      <c r="B247" s="35">
        <v>2013</v>
      </c>
      <c r="C247" s="4">
        <v>224</v>
      </c>
      <c r="D247" s="2">
        <v>2</v>
      </c>
      <c r="E247" s="2">
        <v>2</v>
      </c>
      <c r="F247" s="2">
        <v>1</v>
      </c>
      <c r="G247" s="6">
        <v>246.38</v>
      </c>
      <c r="H247" s="6">
        <v>45.72</v>
      </c>
      <c r="I247" s="5" t="s">
        <v>62</v>
      </c>
    </row>
    <row r="248" spans="1:9" x14ac:dyDescent="0.3">
      <c r="A248" s="55">
        <f t="shared" si="9"/>
        <v>41498</v>
      </c>
      <c r="B248" s="35">
        <v>2013</v>
      </c>
      <c r="C248" s="4">
        <v>224</v>
      </c>
      <c r="D248" s="2">
        <v>2</v>
      </c>
      <c r="E248" s="2">
        <v>2</v>
      </c>
      <c r="F248" s="2">
        <v>2</v>
      </c>
      <c r="G248" s="6">
        <v>248.92000000000002</v>
      </c>
      <c r="H248" s="6">
        <v>60.96</v>
      </c>
      <c r="I248" s="5" t="s">
        <v>62</v>
      </c>
    </row>
    <row r="249" spans="1:9" x14ac:dyDescent="0.3">
      <c r="A249" s="55">
        <f t="shared" si="9"/>
        <v>41498</v>
      </c>
      <c r="B249" s="35">
        <v>2013</v>
      </c>
      <c r="C249" s="4">
        <v>224</v>
      </c>
      <c r="D249" s="2">
        <v>2</v>
      </c>
      <c r="E249" s="2">
        <v>2</v>
      </c>
      <c r="F249" s="2">
        <v>3</v>
      </c>
      <c r="G249" s="6">
        <v>238.76</v>
      </c>
      <c r="H249" s="6">
        <v>76.2</v>
      </c>
      <c r="I249" s="5" t="s">
        <v>62</v>
      </c>
    </row>
    <row r="250" spans="1:9" x14ac:dyDescent="0.3">
      <c r="A250" s="55">
        <f t="shared" si="9"/>
        <v>41498</v>
      </c>
      <c r="B250" s="35">
        <v>2013</v>
      </c>
      <c r="C250" s="4">
        <v>224</v>
      </c>
      <c r="D250" s="2">
        <v>2</v>
      </c>
      <c r="E250" s="2">
        <v>2</v>
      </c>
      <c r="F250" s="2">
        <v>4</v>
      </c>
      <c r="G250" s="6">
        <v>243.84</v>
      </c>
      <c r="H250" s="6">
        <v>71.12</v>
      </c>
      <c r="I250" s="5" t="s">
        <v>62</v>
      </c>
    </row>
    <row r="251" spans="1:9" x14ac:dyDescent="0.3">
      <c r="A251" s="55">
        <f t="shared" si="9"/>
        <v>41498</v>
      </c>
      <c r="B251" s="35">
        <v>2013</v>
      </c>
      <c r="C251" s="4">
        <v>224</v>
      </c>
      <c r="D251" s="2">
        <v>2</v>
      </c>
      <c r="E251" s="2">
        <v>2</v>
      </c>
      <c r="F251" s="2">
        <v>5</v>
      </c>
      <c r="G251" s="6">
        <v>254</v>
      </c>
      <c r="H251" s="6">
        <v>91.44</v>
      </c>
      <c r="I251" s="5" t="s">
        <v>62</v>
      </c>
    </row>
    <row r="252" spans="1:9" x14ac:dyDescent="0.3">
      <c r="A252" s="55">
        <f t="shared" si="9"/>
        <v>41498</v>
      </c>
      <c r="B252" s="35">
        <v>2013</v>
      </c>
      <c r="C252" s="4">
        <v>224</v>
      </c>
      <c r="D252" s="2">
        <v>3</v>
      </c>
      <c r="E252" s="2">
        <v>1</v>
      </c>
      <c r="F252" s="2">
        <v>1</v>
      </c>
      <c r="G252" s="6">
        <v>241.3</v>
      </c>
      <c r="H252" s="6">
        <v>114.3</v>
      </c>
      <c r="I252" s="5" t="s">
        <v>62</v>
      </c>
    </row>
    <row r="253" spans="1:9" x14ac:dyDescent="0.3">
      <c r="A253" s="55">
        <f t="shared" si="9"/>
        <v>41498</v>
      </c>
      <c r="B253" s="35">
        <v>2013</v>
      </c>
      <c r="C253" s="4">
        <v>224</v>
      </c>
      <c r="D253" s="2">
        <v>3</v>
      </c>
      <c r="E253" s="2">
        <v>1</v>
      </c>
      <c r="F253" s="2">
        <v>2</v>
      </c>
      <c r="G253" s="6">
        <v>233.68</v>
      </c>
      <c r="H253" s="6">
        <v>91.44</v>
      </c>
      <c r="I253" s="5" t="s">
        <v>62</v>
      </c>
    </row>
    <row r="254" spans="1:9" x14ac:dyDescent="0.3">
      <c r="A254" s="55">
        <f t="shared" si="9"/>
        <v>41498</v>
      </c>
      <c r="B254" s="35">
        <v>2013</v>
      </c>
      <c r="C254" s="4">
        <v>224</v>
      </c>
      <c r="D254" s="2">
        <v>3</v>
      </c>
      <c r="E254" s="2">
        <v>1</v>
      </c>
      <c r="F254" s="2">
        <v>3</v>
      </c>
      <c r="G254" s="6">
        <v>236.22</v>
      </c>
      <c r="H254" s="6">
        <v>106.68</v>
      </c>
      <c r="I254" s="5" t="s">
        <v>62</v>
      </c>
    </row>
    <row r="255" spans="1:9" x14ac:dyDescent="0.3">
      <c r="A255" s="55">
        <f t="shared" si="9"/>
        <v>41498</v>
      </c>
      <c r="B255" s="35">
        <v>2013</v>
      </c>
      <c r="C255" s="4">
        <v>224</v>
      </c>
      <c r="D255" s="2">
        <v>3</v>
      </c>
      <c r="E255" s="2">
        <v>1</v>
      </c>
      <c r="F255" s="2">
        <v>4</v>
      </c>
      <c r="G255" s="6">
        <v>243.84</v>
      </c>
      <c r="H255" s="6">
        <v>76.2</v>
      </c>
      <c r="I255" s="5" t="s">
        <v>62</v>
      </c>
    </row>
    <row r="256" spans="1:9" x14ac:dyDescent="0.3">
      <c r="A256" s="55">
        <f t="shared" si="9"/>
        <v>41498</v>
      </c>
      <c r="B256" s="35">
        <v>2013</v>
      </c>
      <c r="C256" s="4">
        <v>224</v>
      </c>
      <c r="D256" s="2">
        <v>3</v>
      </c>
      <c r="E256" s="2">
        <v>1</v>
      </c>
      <c r="F256" s="2">
        <v>5</v>
      </c>
      <c r="G256" s="6">
        <v>238.76</v>
      </c>
      <c r="H256" s="6">
        <v>45.72</v>
      </c>
      <c r="I256" s="5" t="s">
        <v>62</v>
      </c>
    </row>
    <row r="257" spans="1:9" x14ac:dyDescent="0.3">
      <c r="A257" s="55">
        <f t="shared" si="9"/>
        <v>41498</v>
      </c>
      <c r="B257" s="35">
        <v>2013</v>
      </c>
      <c r="C257" s="4">
        <v>224</v>
      </c>
      <c r="D257" s="2">
        <v>3</v>
      </c>
      <c r="E257" s="2">
        <v>2</v>
      </c>
      <c r="F257" s="2">
        <v>1</v>
      </c>
      <c r="G257" s="6">
        <v>246.38</v>
      </c>
      <c r="H257" s="6">
        <v>76.2</v>
      </c>
      <c r="I257" s="5" t="s">
        <v>62</v>
      </c>
    </row>
    <row r="258" spans="1:9" x14ac:dyDescent="0.3">
      <c r="A258" s="55">
        <f t="shared" si="9"/>
        <v>41498</v>
      </c>
      <c r="B258" s="35">
        <v>2013</v>
      </c>
      <c r="C258" s="4">
        <v>224</v>
      </c>
      <c r="D258" s="2">
        <v>3</v>
      </c>
      <c r="E258" s="2">
        <v>2</v>
      </c>
      <c r="F258" s="2">
        <v>2</v>
      </c>
      <c r="G258" s="6">
        <v>251.46</v>
      </c>
      <c r="H258" s="6">
        <v>91.44</v>
      </c>
      <c r="I258" s="5" t="s">
        <v>62</v>
      </c>
    </row>
    <row r="259" spans="1:9" x14ac:dyDescent="0.3">
      <c r="A259" s="55">
        <f t="shared" si="9"/>
        <v>41498</v>
      </c>
      <c r="B259" s="35">
        <v>2013</v>
      </c>
      <c r="C259" s="4">
        <v>224</v>
      </c>
      <c r="D259" s="2">
        <v>3</v>
      </c>
      <c r="E259" s="2">
        <v>2</v>
      </c>
      <c r="F259" s="2">
        <v>3</v>
      </c>
      <c r="G259" s="6">
        <v>241.3</v>
      </c>
      <c r="H259" s="6">
        <v>121.92</v>
      </c>
      <c r="I259" s="5" t="s">
        <v>62</v>
      </c>
    </row>
    <row r="260" spans="1:9" x14ac:dyDescent="0.3">
      <c r="A260" s="55">
        <f t="shared" si="9"/>
        <v>41498</v>
      </c>
      <c r="B260" s="35">
        <v>2013</v>
      </c>
      <c r="C260" s="4">
        <v>224</v>
      </c>
      <c r="D260" s="2">
        <v>3</v>
      </c>
      <c r="E260" s="2">
        <v>2</v>
      </c>
      <c r="F260" s="2">
        <v>4</v>
      </c>
      <c r="G260" s="6">
        <v>243.84</v>
      </c>
      <c r="H260" s="6">
        <v>101.6</v>
      </c>
      <c r="I260" s="5" t="s">
        <v>62</v>
      </c>
    </row>
    <row r="261" spans="1:9" x14ac:dyDescent="0.3">
      <c r="A261" s="55">
        <f t="shared" si="9"/>
        <v>41498</v>
      </c>
      <c r="B261" s="35">
        <v>2013</v>
      </c>
      <c r="C261" s="4">
        <v>224</v>
      </c>
      <c r="D261" s="2">
        <v>3</v>
      </c>
      <c r="E261" s="2">
        <v>2</v>
      </c>
      <c r="F261" s="2">
        <v>5</v>
      </c>
      <c r="G261" s="6">
        <v>248.92000000000002</v>
      </c>
      <c r="H261" s="6">
        <v>121.92</v>
      </c>
      <c r="I261" s="5" t="s">
        <v>62</v>
      </c>
    </row>
    <row r="262" spans="1:9" x14ac:dyDescent="0.3">
      <c r="A262" s="55">
        <f t="shared" si="9"/>
        <v>41498</v>
      </c>
      <c r="B262" s="35">
        <v>2013</v>
      </c>
      <c r="C262" s="4">
        <v>224</v>
      </c>
      <c r="D262" s="2">
        <v>4</v>
      </c>
      <c r="E262" s="2">
        <v>1</v>
      </c>
      <c r="F262" s="2">
        <v>1</v>
      </c>
      <c r="G262" s="6">
        <v>248.92000000000002</v>
      </c>
      <c r="H262" s="6">
        <v>91.44</v>
      </c>
      <c r="I262" s="5" t="s">
        <v>62</v>
      </c>
    </row>
    <row r="263" spans="1:9" x14ac:dyDescent="0.3">
      <c r="A263" s="55">
        <f t="shared" si="9"/>
        <v>41498</v>
      </c>
      <c r="B263" s="35">
        <v>2013</v>
      </c>
      <c r="C263" s="4">
        <v>224</v>
      </c>
      <c r="D263" s="2">
        <v>4</v>
      </c>
      <c r="E263" s="2">
        <v>1</v>
      </c>
      <c r="F263" s="2">
        <v>2</v>
      </c>
      <c r="G263" s="6">
        <v>246.38</v>
      </c>
      <c r="H263" s="6">
        <v>91.44</v>
      </c>
      <c r="I263" s="5" t="s">
        <v>62</v>
      </c>
    </row>
    <row r="264" spans="1:9" x14ac:dyDescent="0.3">
      <c r="A264" s="55">
        <f t="shared" si="9"/>
        <v>41498</v>
      </c>
      <c r="B264" s="35">
        <v>2013</v>
      </c>
      <c r="C264" s="4">
        <v>224</v>
      </c>
      <c r="D264" s="2">
        <v>4</v>
      </c>
      <c r="E264" s="2">
        <v>1</v>
      </c>
      <c r="F264" s="2">
        <v>3</v>
      </c>
      <c r="G264" s="6">
        <v>241.3</v>
      </c>
      <c r="H264" s="6">
        <v>101.6</v>
      </c>
      <c r="I264" s="5" t="s">
        <v>62</v>
      </c>
    </row>
    <row r="265" spans="1:9" x14ac:dyDescent="0.3">
      <c r="A265" s="55">
        <f t="shared" si="9"/>
        <v>41498</v>
      </c>
      <c r="B265" s="35">
        <v>2013</v>
      </c>
      <c r="C265" s="4">
        <v>224</v>
      </c>
      <c r="D265" s="2">
        <v>4</v>
      </c>
      <c r="E265" s="2">
        <v>1</v>
      </c>
      <c r="F265" s="2">
        <v>4</v>
      </c>
      <c r="G265" s="6">
        <v>236.22</v>
      </c>
      <c r="H265" s="6">
        <v>81.28</v>
      </c>
      <c r="I265" s="5" t="s">
        <v>62</v>
      </c>
    </row>
    <row r="266" spans="1:9" x14ac:dyDescent="0.3">
      <c r="A266" s="55">
        <f t="shared" si="9"/>
        <v>41498</v>
      </c>
      <c r="B266" s="35">
        <v>2013</v>
      </c>
      <c r="C266" s="4">
        <v>224</v>
      </c>
      <c r="D266" s="2">
        <v>4</v>
      </c>
      <c r="E266" s="2">
        <v>1</v>
      </c>
      <c r="F266" s="2">
        <v>5</v>
      </c>
      <c r="G266" s="6">
        <v>241.3</v>
      </c>
      <c r="H266" s="6">
        <v>45.72</v>
      </c>
      <c r="I266" s="5" t="s">
        <v>62</v>
      </c>
    </row>
    <row r="267" spans="1:9" x14ac:dyDescent="0.3">
      <c r="A267" s="55">
        <f t="shared" si="9"/>
        <v>41498</v>
      </c>
      <c r="B267" s="35">
        <v>2013</v>
      </c>
      <c r="C267" s="4">
        <v>224</v>
      </c>
      <c r="D267" s="2">
        <v>4</v>
      </c>
      <c r="E267" s="2">
        <v>2</v>
      </c>
      <c r="F267" s="2">
        <v>1</v>
      </c>
      <c r="G267" s="6">
        <v>236.22</v>
      </c>
      <c r="H267" s="6">
        <v>60.96</v>
      </c>
      <c r="I267" s="5" t="s">
        <v>62</v>
      </c>
    </row>
    <row r="268" spans="1:9" x14ac:dyDescent="0.3">
      <c r="A268" s="55">
        <f t="shared" si="9"/>
        <v>41498</v>
      </c>
      <c r="B268" s="35">
        <v>2013</v>
      </c>
      <c r="C268" s="4">
        <v>224</v>
      </c>
      <c r="D268" s="2">
        <v>4</v>
      </c>
      <c r="E268" s="2">
        <v>2</v>
      </c>
      <c r="F268" s="2">
        <v>2</v>
      </c>
      <c r="G268" s="6">
        <v>246.38</v>
      </c>
      <c r="H268" s="6">
        <v>71.12</v>
      </c>
      <c r="I268" s="5" t="s">
        <v>62</v>
      </c>
    </row>
    <row r="269" spans="1:9" x14ac:dyDescent="0.3">
      <c r="A269" s="55">
        <f t="shared" si="9"/>
        <v>41498</v>
      </c>
      <c r="B269" s="35">
        <v>2013</v>
      </c>
      <c r="C269" s="4">
        <v>224</v>
      </c>
      <c r="D269" s="2">
        <v>4</v>
      </c>
      <c r="E269" s="2">
        <v>2</v>
      </c>
      <c r="F269" s="2">
        <v>3</v>
      </c>
      <c r="G269" s="6">
        <v>243.84</v>
      </c>
      <c r="H269" s="6">
        <v>76.2</v>
      </c>
      <c r="I269" s="5" t="s">
        <v>62</v>
      </c>
    </row>
    <row r="270" spans="1:9" x14ac:dyDescent="0.3">
      <c r="A270" s="55">
        <f t="shared" si="9"/>
        <v>41498</v>
      </c>
      <c r="B270" s="35">
        <v>2013</v>
      </c>
      <c r="C270" s="4">
        <v>224</v>
      </c>
      <c r="D270" s="2">
        <v>4</v>
      </c>
      <c r="E270" s="2">
        <v>2</v>
      </c>
      <c r="F270" s="2">
        <v>4</v>
      </c>
      <c r="G270" s="6">
        <v>228.6</v>
      </c>
      <c r="H270" s="6">
        <v>60.96</v>
      </c>
      <c r="I270" s="5" t="s">
        <v>62</v>
      </c>
    </row>
    <row r="271" spans="1:9" x14ac:dyDescent="0.3">
      <c r="A271" s="55">
        <f t="shared" si="9"/>
        <v>41498</v>
      </c>
      <c r="B271" s="35">
        <v>2013</v>
      </c>
      <c r="C271" s="4">
        <v>224</v>
      </c>
      <c r="D271" s="2">
        <v>4</v>
      </c>
      <c r="E271" s="2">
        <v>2</v>
      </c>
      <c r="F271" s="2">
        <v>5</v>
      </c>
      <c r="G271" s="6">
        <v>256.54000000000002</v>
      </c>
      <c r="H271" s="6">
        <v>101.6</v>
      </c>
      <c r="I271" s="5" t="s">
        <v>62</v>
      </c>
    </row>
    <row r="272" spans="1:9" x14ac:dyDescent="0.3">
      <c r="A272" s="55">
        <f t="shared" si="9"/>
        <v>41498</v>
      </c>
      <c r="B272" s="35">
        <v>2013</v>
      </c>
      <c r="C272" s="4">
        <v>224</v>
      </c>
      <c r="D272" s="62">
        <v>7</v>
      </c>
      <c r="E272" s="62">
        <v>1</v>
      </c>
      <c r="F272" s="62">
        <v>1</v>
      </c>
      <c r="G272" s="6">
        <v>284.48</v>
      </c>
      <c r="H272" s="6">
        <v>91.44</v>
      </c>
      <c r="I272" s="5" t="s">
        <v>62</v>
      </c>
    </row>
    <row r="273" spans="1:9" x14ac:dyDescent="0.3">
      <c r="A273" s="55">
        <f t="shared" si="9"/>
        <v>41498</v>
      </c>
      <c r="B273" s="35">
        <v>2013</v>
      </c>
      <c r="C273" s="4">
        <v>224</v>
      </c>
      <c r="D273" s="62">
        <v>7</v>
      </c>
      <c r="E273" s="62">
        <v>1</v>
      </c>
      <c r="F273" s="62">
        <v>2</v>
      </c>
      <c r="G273" s="6">
        <v>279.39999999999998</v>
      </c>
      <c r="H273" s="6">
        <v>106.68</v>
      </c>
      <c r="I273" s="5" t="s">
        <v>71</v>
      </c>
    </row>
    <row r="274" spans="1:9" x14ac:dyDescent="0.3">
      <c r="A274" s="55">
        <f t="shared" si="9"/>
        <v>41498</v>
      </c>
      <c r="B274" s="35">
        <v>2013</v>
      </c>
      <c r="C274" s="4">
        <v>224</v>
      </c>
      <c r="D274" s="62">
        <v>7</v>
      </c>
      <c r="E274" s="62">
        <v>1</v>
      </c>
      <c r="F274" s="62">
        <v>3</v>
      </c>
      <c r="G274" s="6">
        <v>261.62</v>
      </c>
      <c r="H274" s="6">
        <v>91.44</v>
      </c>
      <c r="I274" s="5" t="s">
        <v>62</v>
      </c>
    </row>
    <row r="275" spans="1:9" x14ac:dyDescent="0.3">
      <c r="A275" s="55">
        <f t="shared" si="9"/>
        <v>41498</v>
      </c>
      <c r="B275" s="35">
        <v>2013</v>
      </c>
      <c r="C275" s="4">
        <v>224</v>
      </c>
      <c r="D275" s="62">
        <v>7</v>
      </c>
      <c r="E275" s="62">
        <v>1</v>
      </c>
      <c r="F275" s="62">
        <v>4</v>
      </c>
      <c r="G275" s="6">
        <v>254</v>
      </c>
      <c r="H275" s="6">
        <v>96.52</v>
      </c>
      <c r="I275" s="5" t="s">
        <v>62</v>
      </c>
    </row>
    <row r="276" spans="1:9" x14ac:dyDescent="0.3">
      <c r="A276" s="55">
        <f t="shared" si="9"/>
        <v>41498</v>
      </c>
      <c r="B276" s="35">
        <v>2013</v>
      </c>
      <c r="C276" s="4">
        <v>224</v>
      </c>
      <c r="D276" s="62">
        <v>7</v>
      </c>
      <c r="E276" s="62">
        <v>1</v>
      </c>
      <c r="F276" s="62">
        <v>5</v>
      </c>
      <c r="G276" s="6">
        <v>266.7</v>
      </c>
      <c r="H276" s="6">
        <v>96.52</v>
      </c>
      <c r="I276" s="5" t="s">
        <v>62</v>
      </c>
    </row>
    <row r="277" spans="1:9" x14ac:dyDescent="0.3">
      <c r="A277" s="55">
        <f t="shared" si="9"/>
        <v>41498</v>
      </c>
      <c r="B277" s="35">
        <v>2013</v>
      </c>
      <c r="C277" s="4">
        <v>224</v>
      </c>
      <c r="D277" s="62">
        <v>7</v>
      </c>
      <c r="E277" s="62">
        <v>2</v>
      </c>
      <c r="F277" s="62">
        <v>1</v>
      </c>
      <c r="G277" s="6">
        <v>266.7</v>
      </c>
      <c r="H277" s="6">
        <v>101.6</v>
      </c>
      <c r="I277" s="5" t="s">
        <v>62</v>
      </c>
    </row>
    <row r="278" spans="1:9" x14ac:dyDescent="0.3">
      <c r="A278" s="55">
        <f t="shared" si="9"/>
        <v>41498</v>
      </c>
      <c r="B278" s="35">
        <v>2013</v>
      </c>
      <c r="C278" s="4">
        <v>224</v>
      </c>
      <c r="D278" s="62">
        <v>7</v>
      </c>
      <c r="E278" s="62">
        <v>2</v>
      </c>
      <c r="F278" s="62">
        <v>2</v>
      </c>
      <c r="G278" s="6">
        <v>271.78000000000003</v>
      </c>
      <c r="H278" s="6">
        <v>91.44</v>
      </c>
      <c r="I278" s="5" t="s">
        <v>62</v>
      </c>
    </row>
    <row r="279" spans="1:9" x14ac:dyDescent="0.3">
      <c r="A279" s="55">
        <f t="shared" si="9"/>
        <v>41498</v>
      </c>
      <c r="B279" s="35">
        <v>2013</v>
      </c>
      <c r="C279" s="4">
        <v>224</v>
      </c>
      <c r="D279" s="62">
        <v>7</v>
      </c>
      <c r="E279" s="62">
        <v>2</v>
      </c>
      <c r="F279" s="62">
        <v>3</v>
      </c>
      <c r="G279" s="6">
        <v>279.39999999999998</v>
      </c>
      <c r="H279" s="6">
        <v>96.52</v>
      </c>
      <c r="I279" s="5" t="s">
        <v>62</v>
      </c>
    </row>
    <row r="280" spans="1:9" x14ac:dyDescent="0.3">
      <c r="A280" s="55">
        <f t="shared" si="9"/>
        <v>41498</v>
      </c>
      <c r="B280" s="35">
        <v>2013</v>
      </c>
      <c r="C280" s="4">
        <v>224</v>
      </c>
      <c r="D280" s="62">
        <v>7</v>
      </c>
      <c r="E280" s="62">
        <v>2</v>
      </c>
      <c r="F280" s="62">
        <v>4</v>
      </c>
      <c r="G280" s="6">
        <v>274.32</v>
      </c>
      <c r="H280" s="6">
        <v>106.68</v>
      </c>
      <c r="I280" s="5" t="s">
        <v>62</v>
      </c>
    </row>
    <row r="281" spans="1:9" x14ac:dyDescent="0.3">
      <c r="A281" s="55">
        <f t="shared" si="9"/>
        <v>41498</v>
      </c>
      <c r="B281" s="35">
        <v>2013</v>
      </c>
      <c r="C281" s="4">
        <v>224</v>
      </c>
      <c r="D281" s="62">
        <v>7</v>
      </c>
      <c r="E281" s="62">
        <v>2</v>
      </c>
      <c r="F281" s="62">
        <v>5</v>
      </c>
      <c r="G281" s="6">
        <v>266.7</v>
      </c>
      <c r="H281" s="6">
        <v>114.3</v>
      </c>
      <c r="I281" s="5" t="s">
        <v>62</v>
      </c>
    </row>
    <row r="282" spans="1:9" x14ac:dyDescent="0.3">
      <c r="A282" s="55">
        <f t="shared" si="9"/>
        <v>41498</v>
      </c>
      <c r="B282" s="35">
        <v>2013</v>
      </c>
      <c r="C282" s="4">
        <v>224</v>
      </c>
      <c r="D282" s="62">
        <v>8</v>
      </c>
      <c r="E282" s="62">
        <v>1</v>
      </c>
      <c r="F282" s="62">
        <v>1</v>
      </c>
      <c r="G282" s="6">
        <v>241.3</v>
      </c>
      <c r="H282" s="6">
        <v>50.8</v>
      </c>
      <c r="I282" s="5" t="s">
        <v>62</v>
      </c>
    </row>
    <row r="283" spans="1:9" x14ac:dyDescent="0.3">
      <c r="A283" s="55">
        <f t="shared" si="9"/>
        <v>41498</v>
      </c>
      <c r="B283" s="35">
        <v>2013</v>
      </c>
      <c r="C283" s="4">
        <v>224</v>
      </c>
      <c r="D283" s="62">
        <v>8</v>
      </c>
      <c r="E283" s="62">
        <v>1</v>
      </c>
      <c r="F283" s="62">
        <v>2</v>
      </c>
      <c r="G283" s="6">
        <v>254</v>
      </c>
      <c r="H283" s="6">
        <v>60.96</v>
      </c>
      <c r="I283" s="5" t="s">
        <v>62</v>
      </c>
    </row>
    <row r="284" spans="1:9" x14ac:dyDescent="0.3">
      <c r="A284" s="55">
        <f t="shared" si="9"/>
        <v>41498</v>
      </c>
      <c r="B284" s="35">
        <v>2013</v>
      </c>
      <c r="C284" s="4">
        <v>224</v>
      </c>
      <c r="D284" s="62">
        <v>8</v>
      </c>
      <c r="E284" s="62">
        <v>1</v>
      </c>
      <c r="F284" s="62">
        <v>3</v>
      </c>
      <c r="G284" s="6">
        <v>266.7</v>
      </c>
      <c r="H284" s="6">
        <v>76.2</v>
      </c>
      <c r="I284" s="5" t="s">
        <v>62</v>
      </c>
    </row>
    <row r="285" spans="1:9" x14ac:dyDescent="0.3">
      <c r="A285" s="55">
        <f t="shared" si="9"/>
        <v>41498</v>
      </c>
      <c r="B285" s="35">
        <v>2013</v>
      </c>
      <c r="C285" s="4">
        <v>224</v>
      </c>
      <c r="D285" s="62">
        <v>8</v>
      </c>
      <c r="E285" s="62">
        <v>1</v>
      </c>
      <c r="F285" s="62">
        <v>4</v>
      </c>
      <c r="G285" s="6">
        <v>261.62</v>
      </c>
      <c r="H285" s="6">
        <v>101.6</v>
      </c>
      <c r="I285" s="5" t="s">
        <v>62</v>
      </c>
    </row>
    <row r="286" spans="1:9" x14ac:dyDescent="0.3">
      <c r="A286" s="55">
        <f t="shared" si="9"/>
        <v>41498</v>
      </c>
      <c r="B286" s="35">
        <v>2013</v>
      </c>
      <c r="C286" s="4">
        <v>224</v>
      </c>
      <c r="D286" s="62">
        <v>8</v>
      </c>
      <c r="E286" s="62">
        <v>1</v>
      </c>
      <c r="F286" s="62">
        <v>5</v>
      </c>
      <c r="G286" s="6">
        <v>254</v>
      </c>
      <c r="H286" s="6">
        <v>60.96</v>
      </c>
      <c r="I286" s="5" t="s">
        <v>62</v>
      </c>
    </row>
    <row r="287" spans="1:9" x14ac:dyDescent="0.3">
      <c r="A287" s="55">
        <f t="shared" si="9"/>
        <v>41498</v>
      </c>
      <c r="B287" s="35">
        <v>2013</v>
      </c>
      <c r="C287" s="4">
        <v>224</v>
      </c>
      <c r="D287" s="62">
        <v>8</v>
      </c>
      <c r="E287" s="62">
        <v>2</v>
      </c>
      <c r="F287" s="62">
        <v>1</v>
      </c>
      <c r="G287" s="6">
        <v>246.38</v>
      </c>
      <c r="H287" s="6">
        <v>45.72</v>
      </c>
      <c r="I287" s="5" t="s">
        <v>62</v>
      </c>
    </row>
    <row r="288" spans="1:9" x14ac:dyDescent="0.3">
      <c r="A288" s="55">
        <f t="shared" si="9"/>
        <v>41498</v>
      </c>
      <c r="B288" s="35">
        <v>2013</v>
      </c>
      <c r="C288" s="4">
        <v>224</v>
      </c>
      <c r="D288" s="62">
        <v>8</v>
      </c>
      <c r="E288" s="62">
        <v>2</v>
      </c>
      <c r="F288" s="62">
        <v>2</v>
      </c>
      <c r="G288" s="6">
        <v>248.92000000000002</v>
      </c>
      <c r="H288" s="6">
        <v>50.8</v>
      </c>
      <c r="I288" s="5" t="s">
        <v>62</v>
      </c>
    </row>
    <row r="289" spans="1:9" x14ac:dyDescent="0.3">
      <c r="A289" s="55">
        <f t="shared" si="9"/>
        <v>41498</v>
      </c>
      <c r="B289" s="35">
        <v>2013</v>
      </c>
      <c r="C289" s="4">
        <v>224</v>
      </c>
      <c r="D289" s="62">
        <v>8</v>
      </c>
      <c r="E289" s="62">
        <v>2</v>
      </c>
      <c r="F289" s="62">
        <v>3</v>
      </c>
      <c r="G289" s="6">
        <v>266.7</v>
      </c>
      <c r="H289" s="6">
        <v>91.44</v>
      </c>
      <c r="I289" s="5" t="s">
        <v>62</v>
      </c>
    </row>
    <row r="290" spans="1:9" x14ac:dyDescent="0.3">
      <c r="A290" s="55">
        <f t="shared" si="9"/>
        <v>41498</v>
      </c>
      <c r="B290" s="35">
        <v>2013</v>
      </c>
      <c r="C290" s="4">
        <v>224</v>
      </c>
      <c r="D290" s="62">
        <v>8</v>
      </c>
      <c r="E290" s="62">
        <v>2</v>
      </c>
      <c r="F290" s="62">
        <v>4</v>
      </c>
      <c r="G290" s="6">
        <v>254</v>
      </c>
      <c r="H290" s="6">
        <v>101.6</v>
      </c>
      <c r="I290" s="5" t="s">
        <v>62</v>
      </c>
    </row>
    <row r="291" spans="1:9" x14ac:dyDescent="0.3">
      <c r="A291" s="55">
        <f t="shared" si="9"/>
        <v>41498</v>
      </c>
      <c r="B291" s="35">
        <v>2013</v>
      </c>
      <c r="C291" s="4">
        <v>224</v>
      </c>
      <c r="D291" s="62">
        <v>8</v>
      </c>
      <c r="E291" s="62">
        <v>2</v>
      </c>
      <c r="F291" s="62">
        <v>5</v>
      </c>
      <c r="G291" s="6">
        <v>261.62</v>
      </c>
      <c r="H291" s="6">
        <v>81.28</v>
      </c>
      <c r="I291" s="5" t="s">
        <v>62</v>
      </c>
    </row>
    <row r="292" spans="1:9" x14ac:dyDescent="0.3">
      <c r="A292" s="55">
        <f t="shared" si="9"/>
        <v>41498</v>
      </c>
      <c r="B292" s="35">
        <v>2013</v>
      </c>
      <c r="C292" s="4">
        <v>224</v>
      </c>
      <c r="D292" s="62">
        <v>9</v>
      </c>
      <c r="E292" s="62">
        <v>1</v>
      </c>
      <c r="F292" s="62">
        <v>1</v>
      </c>
      <c r="G292" s="6">
        <v>246.38</v>
      </c>
      <c r="H292" s="6">
        <v>106.68</v>
      </c>
      <c r="I292" s="5" t="s">
        <v>62</v>
      </c>
    </row>
    <row r="293" spans="1:9" x14ac:dyDescent="0.3">
      <c r="A293" s="55">
        <f t="shared" si="9"/>
        <v>41498</v>
      </c>
      <c r="B293" s="35">
        <v>2013</v>
      </c>
      <c r="C293" s="4">
        <v>224</v>
      </c>
      <c r="D293" s="62">
        <v>9</v>
      </c>
      <c r="E293" s="62">
        <v>1</v>
      </c>
      <c r="F293" s="62">
        <v>2</v>
      </c>
      <c r="G293" s="6">
        <v>248.92000000000002</v>
      </c>
      <c r="H293" s="6">
        <v>127</v>
      </c>
      <c r="I293" s="5" t="s">
        <v>62</v>
      </c>
    </row>
    <row r="294" spans="1:9" x14ac:dyDescent="0.3">
      <c r="A294" s="55">
        <f t="shared" si="9"/>
        <v>41498</v>
      </c>
      <c r="B294" s="35">
        <v>2013</v>
      </c>
      <c r="C294" s="4">
        <v>224</v>
      </c>
      <c r="D294" s="62">
        <v>9</v>
      </c>
      <c r="E294" s="62">
        <v>1</v>
      </c>
      <c r="F294" s="62">
        <v>3</v>
      </c>
      <c r="G294" s="6">
        <v>264.16000000000003</v>
      </c>
      <c r="H294" s="6">
        <v>91.44</v>
      </c>
      <c r="I294" s="5" t="s">
        <v>62</v>
      </c>
    </row>
    <row r="295" spans="1:9" x14ac:dyDescent="0.3">
      <c r="A295" s="55">
        <f t="shared" si="9"/>
        <v>41498</v>
      </c>
      <c r="B295" s="35">
        <v>2013</v>
      </c>
      <c r="C295" s="4">
        <v>224</v>
      </c>
      <c r="D295" s="62">
        <v>9</v>
      </c>
      <c r="E295" s="62">
        <v>1</v>
      </c>
      <c r="F295" s="62">
        <v>4</v>
      </c>
      <c r="G295" s="6">
        <v>266.7</v>
      </c>
      <c r="H295" s="6">
        <v>76.2</v>
      </c>
      <c r="I295" s="5" t="s">
        <v>62</v>
      </c>
    </row>
    <row r="296" spans="1:9" x14ac:dyDescent="0.3">
      <c r="A296" s="55">
        <f t="shared" si="9"/>
        <v>41498</v>
      </c>
      <c r="B296" s="35">
        <v>2013</v>
      </c>
      <c r="C296" s="4">
        <v>224</v>
      </c>
      <c r="D296" s="62">
        <v>9</v>
      </c>
      <c r="E296" s="62">
        <v>1</v>
      </c>
      <c r="F296" s="62">
        <v>5</v>
      </c>
      <c r="G296" s="6">
        <v>259.08</v>
      </c>
      <c r="H296" s="6">
        <v>121.92</v>
      </c>
      <c r="I296" s="5" t="s">
        <v>62</v>
      </c>
    </row>
    <row r="297" spans="1:9" x14ac:dyDescent="0.3">
      <c r="A297" s="55">
        <f t="shared" si="9"/>
        <v>41498</v>
      </c>
      <c r="B297" s="35">
        <v>2013</v>
      </c>
      <c r="C297" s="4">
        <v>224</v>
      </c>
      <c r="D297" s="62">
        <v>9</v>
      </c>
      <c r="E297" s="62">
        <v>2</v>
      </c>
      <c r="F297" s="62">
        <v>1</v>
      </c>
      <c r="G297" s="6">
        <v>269.24</v>
      </c>
      <c r="H297" s="6">
        <v>91.44</v>
      </c>
      <c r="I297" s="5" t="s">
        <v>62</v>
      </c>
    </row>
    <row r="298" spans="1:9" x14ac:dyDescent="0.3">
      <c r="A298" s="55">
        <f t="shared" si="9"/>
        <v>41498</v>
      </c>
      <c r="B298" s="35">
        <v>2013</v>
      </c>
      <c r="C298" s="4">
        <v>224</v>
      </c>
      <c r="D298" s="62">
        <v>9</v>
      </c>
      <c r="E298" s="62">
        <v>2</v>
      </c>
      <c r="F298" s="62">
        <v>2</v>
      </c>
      <c r="G298" s="6">
        <v>248.92000000000002</v>
      </c>
      <c r="H298" s="6">
        <v>71.12</v>
      </c>
      <c r="I298" s="5" t="s">
        <v>62</v>
      </c>
    </row>
    <row r="299" spans="1:9" x14ac:dyDescent="0.3">
      <c r="A299" s="55">
        <f t="shared" si="9"/>
        <v>41498</v>
      </c>
      <c r="B299" s="35">
        <v>2013</v>
      </c>
      <c r="C299" s="4">
        <v>224</v>
      </c>
      <c r="D299" s="62">
        <v>9</v>
      </c>
      <c r="E299" s="62">
        <v>2</v>
      </c>
      <c r="F299" s="62">
        <v>3</v>
      </c>
      <c r="G299" s="6">
        <v>266.7</v>
      </c>
      <c r="H299" s="6">
        <v>60.96</v>
      </c>
      <c r="I299" s="5" t="s">
        <v>62</v>
      </c>
    </row>
    <row r="300" spans="1:9" x14ac:dyDescent="0.3">
      <c r="A300" s="55">
        <f t="shared" si="9"/>
        <v>41498</v>
      </c>
      <c r="B300" s="35">
        <v>2013</v>
      </c>
      <c r="C300" s="4">
        <v>224</v>
      </c>
      <c r="D300" s="62">
        <v>9</v>
      </c>
      <c r="E300" s="62">
        <v>2</v>
      </c>
      <c r="F300" s="62">
        <v>4</v>
      </c>
      <c r="G300" s="6">
        <v>264.16000000000003</v>
      </c>
      <c r="H300" s="6">
        <v>76.2</v>
      </c>
      <c r="I300" s="5" t="s">
        <v>62</v>
      </c>
    </row>
    <row r="301" spans="1:9" x14ac:dyDescent="0.3">
      <c r="A301" s="55">
        <f t="shared" si="9"/>
        <v>41498</v>
      </c>
      <c r="B301" s="35">
        <v>2013</v>
      </c>
      <c r="C301" s="4">
        <v>224</v>
      </c>
      <c r="D301" s="62">
        <v>9</v>
      </c>
      <c r="E301" s="62">
        <v>2</v>
      </c>
      <c r="F301" s="62">
        <v>5</v>
      </c>
      <c r="G301" s="6">
        <v>259.08</v>
      </c>
      <c r="H301" s="6">
        <v>81.28</v>
      </c>
      <c r="I301" s="5" t="s">
        <v>62</v>
      </c>
    </row>
    <row r="302" spans="1:9" x14ac:dyDescent="0.3">
      <c r="A302" s="55">
        <f t="shared" ref="A302" si="10">DATE(B302,1,C302)</f>
        <v>41520</v>
      </c>
      <c r="B302" s="35">
        <v>2013</v>
      </c>
      <c r="C302" s="4">
        <v>246</v>
      </c>
      <c r="D302" s="2">
        <v>2</v>
      </c>
      <c r="E302" s="2">
        <v>1</v>
      </c>
      <c r="F302" s="2">
        <v>1</v>
      </c>
      <c r="G302" s="6" t="e">
        <v>#N/A</v>
      </c>
      <c r="H302" s="6" t="e">
        <v>#N/A</v>
      </c>
      <c r="I302" s="5" t="s">
        <v>70</v>
      </c>
    </row>
    <row r="303" spans="1:9" x14ac:dyDescent="0.3">
      <c r="A303" s="55">
        <f t="shared" ref="A303:A361" si="11">DATE(B303,1,C303)</f>
        <v>41520</v>
      </c>
      <c r="B303" s="35">
        <v>2013</v>
      </c>
      <c r="C303" s="4">
        <v>246</v>
      </c>
      <c r="D303" s="2">
        <v>2</v>
      </c>
      <c r="E303" s="2">
        <v>1</v>
      </c>
      <c r="F303" s="2">
        <v>2</v>
      </c>
      <c r="G303" s="6" t="e">
        <v>#N/A</v>
      </c>
      <c r="H303" s="6" t="e">
        <v>#N/A</v>
      </c>
      <c r="I303" s="5" t="s">
        <v>70</v>
      </c>
    </row>
    <row r="304" spans="1:9" x14ac:dyDescent="0.3">
      <c r="A304" s="55">
        <f t="shared" si="11"/>
        <v>41520</v>
      </c>
      <c r="B304" s="35">
        <v>2013</v>
      </c>
      <c r="C304" s="4">
        <v>246</v>
      </c>
      <c r="D304" s="2">
        <v>2</v>
      </c>
      <c r="E304" s="2">
        <v>1</v>
      </c>
      <c r="F304" s="2">
        <v>3</v>
      </c>
      <c r="G304" s="6" t="e">
        <v>#N/A</v>
      </c>
      <c r="H304" s="6" t="e">
        <v>#N/A</v>
      </c>
      <c r="I304" s="5" t="s">
        <v>70</v>
      </c>
    </row>
    <row r="305" spans="1:9" x14ac:dyDescent="0.3">
      <c r="A305" s="55">
        <f t="shared" si="11"/>
        <v>41520</v>
      </c>
      <c r="B305" s="35">
        <v>2013</v>
      </c>
      <c r="C305" s="4">
        <v>246</v>
      </c>
      <c r="D305" s="2">
        <v>2</v>
      </c>
      <c r="E305" s="2">
        <v>1</v>
      </c>
      <c r="F305" s="2">
        <v>4</v>
      </c>
      <c r="G305" s="6" t="e">
        <v>#N/A</v>
      </c>
      <c r="H305" s="6" t="e">
        <v>#N/A</v>
      </c>
      <c r="I305" s="5" t="s">
        <v>70</v>
      </c>
    </row>
    <row r="306" spans="1:9" x14ac:dyDescent="0.3">
      <c r="A306" s="55">
        <f t="shared" si="11"/>
        <v>41520</v>
      </c>
      <c r="B306" s="35">
        <v>2013</v>
      </c>
      <c r="C306" s="4">
        <v>246</v>
      </c>
      <c r="D306" s="2">
        <v>2</v>
      </c>
      <c r="E306" s="2">
        <v>1</v>
      </c>
      <c r="F306" s="2">
        <v>5</v>
      </c>
      <c r="G306" s="6" t="e">
        <v>#N/A</v>
      </c>
      <c r="H306" s="6" t="e">
        <v>#N/A</v>
      </c>
      <c r="I306" s="5" t="s">
        <v>70</v>
      </c>
    </row>
    <row r="307" spans="1:9" x14ac:dyDescent="0.3">
      <c r="A307" s="55">
        <f t="shared" si="11"/>
        <v>41520</v>
      </c>
      <c r="B307" s="35">
        <v>2013</v>
      </c>
      <c r="C307" s="4">
        <v>246</v>
      </c>
      <c r="D307" s="2">
        <v>2</v>
      </c>
      <c r="E307" s="2">
        <v>2</v>
      </c>
      <c r="F307" s="2">
        <v>1</v>
      </c>
      <c r="G307" s="6" t="e">
        <v>#N/A</v>
      </c>
      <c r="H307" s="6" t="e">
        <v>#N/A</v>
      </c>
      <c r="I307" s="5" t="s">
        <v>70</v>
      </c>
    </row>
    <row r="308" spans="1:9" x14ac:dyDescent="0.3">
      <c r="A308" s="55">
        <f t="shared" si="11"/>
        <v>41520</v>
      </c>
      <c r="B308" s="35">
        <v>2013</v>
      </c>
      <c r="C308" s="4">
        <v>246</v>
      </c>
      <c r="D308" s="2">
        <v>2</v>
      </c>
      <c r="E308" s="2">
        <v>2</v>
      </c>
      <c r="F308" s="2">
        <v>2</v>
      </c>
      <c r="G308" s="6" t="e">
        <v>#N/A</v>
      </c>
      <c r="H308" s="6" t="e">
        <v>#N/A</v>
      </c>
      <c r="I308" s="5" t="s">
        <v>70</v>
      </c>
    </row>
    <row r="309" spans="1:9" x14ac:dyDescent="0.3">
      <c r="A309" s="55">
        <f t="shared" si="11"/>
        <v>41520</v>
      </c>
      <c r="B309" s="35">
        <v>2013</v>
      </c>
      <c r="C309" s="4">
        <v>246</v>
      </c>
      <c r="D309" s="2">
        <v>2</v>
      </c>
      <c r="E309" s="2">
        <v>2</v>
      </c>
      <c r="F309" s="2">
        <v>3</v>
      </c>
      <c r="G309" s="6" t="e">
        <v>#N/A</v>
      </c>
      <c r="H309" s="6" t="e">
        <v>#N/A</v>
      </c>
      <c r="I309" s="5" t="s">
        <v>70</v>
      </c>
    </row>
    <row r="310" spans="1:9" x14ac:dyDescent="0.3">
      <c r="A310" s="55">
        <f t="shared" si="11"/>
        <v>41520</v>
      </c>
      <c r="B310" s="35">
        <v>2013</v>
      </c>
      <c r="C310" s="4">
        <v>246</v>
      </c>
      <c r="D310" s="2">
        <v>2</v>
      </c>
      <c r="E310" s="2">
        <v>2</v>
      </c>
      <c r="F310" s="2">
        <v>4</v>
      </c>
      <c r="G310" s="6" t="e">
        <v>#N/A</v>
      </c>
      <c r="H310" s="6" t="e">
        <v>#N/A</v>
      </c>
      <c r="I310" s="5" t="s">
        <v>70</v>
      </c>
    </row>
    <row r="311" spans="1:9" x14ac:dyDescent="0.3">
      <c r="A311" s="55">
        <f t="shared" si="11"/>
        <v>41520</v>
      </c>
      <c r="B311" s="35">
        <v>2013</v>
      </c>
      <c r="C311" s="4">
        <v>246</v>
      </c>
      <c r="D311" s="2">
        <v>2</v>
      </c>
      <c r="E311" s="2">
        <v>2</v>
      </c>
      <c r="F311" s="2">
        <v>5</v>
      </c>
      <c r="G311" s="6" t="e">
        <v>#N/A</v>
      </c>
      <c r="H311" s="6" t="e">
        <v>#N/A</v>
      </c>
      <c r="I311" s="5" t="s">
        <v>70</v>
      </c>
    </row>
    <row r="312" spans="1:9" x14ac:dyDescent="0.3">
      <c r="A312" s="55">
        <f t="shared" si="11"/>
        <v>41520</v>
      </c>
      <c r="B312" s="35">
        <v>2013</v>
      </c>
      <c r="C312" s="4">
        <v>246</v>
      </c>
      <c r="D312" s="2">
        <v>3</v>
      </c>
      <c r="E312" s="2">
        <v>1</v>
      </c>
      <c r="F312" s="2">
        <v>1</v>
      </c>
      <c r="G312" s="6" t="e">
        <v>#N/A</v>
      </c>
      <c r="H312" s="6" t="e">
        <v>#N/A</v>
      </c>
      <c r="I312" s="5" t="s">
        <v>72</v>
      </c>
    </row>
    <row r="313" spans="1:9" x14ac:dyDescent="0.3">
      <c r="A313" s="55">
        <f t="shared" si="11"/>
        <v>41520</v>
      </c>
      <c r="B313" s="35">
        <v>2013</v>
      </c>
      <c r="C313" s="4">
        <v>246</v>
      </c>
      <c r="D313" s="2">
        <v>3</v>
      </c>
      <c r="E313" s="2">
        <v>1</v>
      </c>
      <c r="F313" s="2">
        <v>2</v>
      </c>
      <c r="G313" s="6" t="e">
        <v>#N/A</v>
      </c>
      <c r="H313" s="6" t="e">
        <v>#N/A</v>
      </c>
      <c r="I313" s="5" t="s">
        <v>72</v>
      </c>
    </row>
    <row r="314" spans="1:9" x14ac:dyDescent="0.3">
      <c r="A314" s="55">
        <f t="shared" si="11"/>
        <v>41520</v>
      </c>
      <c r="B314" s="35">
        <v>2013</v>
      </c>
      <c r="C314" s="4">
        <v>246</v>
      </c>
      <c r="D314" s="2">
        <v>3</v>
      </c>
      <c r="E314" s="2">
        <v>1</v>
      </c>
      <c r="F314" s="2">
        <v>3</v>
      </c>
      <c r="G314" s="6" t="e">
        <v>#N/A</v>
      </c>
      <c r="H314" s="6" t="e">
        <v>#N/A</v>
      </c>
      <c r="I314" s="5" t="s">
        <v>72</v>
      </c>
    </row>
    <row r="315" spans="1:9" x14ac:dyDescent="0.3">
      <c r="A315" s="55">
        <f t="shared" si="11"/>
        <v>41520</v>
      </c>
      <c r="B315" s="35">
        <v>2013</v>
      </c>
      <c r="C315" s="4">
        <v>246</v>
      </c>
      <c r="D315" s="2">
        <v>3</v>
      </c>
      <c r="E315" s="2">
        <v>1</v>
      </c>
      <c r="F315" s="2">
        <v>4</v>
      </c>
      <c r="G315" s="6" t="e">
        <v>#N/A</v>
      </c>
      <c r="H315" s="6" t="e">
        <v>#N/A</v>
      </c>
      <c r="I315" s="5" t="s">
        <v>70</v>
      </c>
    </row>
    <row r="316" spans="1:9" x14ac:dyDescent="0.3">
      <c r="A316" s="55">
        <f t="shared" si="11"/>
        <v>41520</v>
      </c>
      <c r="B316" s="35">
        <v>2013</v>
      </c>
      <c r="C316" s="4">
        <v>246</v>
      </c>
      <c r="D316" s="2">
        <v>3</v>
      </c>
      <c r="E316" s="2">
        <v>1</v>
      </c>
      <c r="F316" s="2">
        <v>5</v>
      </c>
      <c r="G316" s="6" t="e">
        <v>#N/A</v>
      </c>
      <c r="H316" s="6" t="e">
        <v>#N/A</v>
      </c>
      <c r="I316" s="5" t="s">
        <v>70</v>
      </c>
    </row>
    <row r="317" spans="1:9" x14ac:dyDescent="0.3">
      <c r="A317" s="55">
        <f t="shared" si="11"/>
        <v>41520</v>
      </c>
      <c r="B317" s="35">
        <v>2013</v>
      </c>
      <c r="C317" s="4">
        <v>246</v>
      </c>
      <c r="D317" s="2">
        <v>3</v>
      </c>
      <c r="E317" s="2">
        <v>2</v>
      </c>
      <c r="F317" s="2">
        <v>1</v>
      </c>
      <c r="G317" s="6" t="e">
        <v>#N/A</v>
      </c>
      <c r="H317" s="6" t="e">
        <v>#N/A</v>
      </c>
      <c r="I317" s="5" t="s">
        <v>70</v>
      </c>
    </row>
    <row r="318" spans="1:9" x14ac:dyDescent="0.3">
      <c r="A318" s="55">
        <f t="shared" si="11"/>
        <v>41520</v>
      </c>
      <c r="B318" s="35">
        <v>2013</v>
      </c>
      <c r="C318" s="4">
        <v>246</v>
      </c>
      <c r="D318" s="2">
        <v>3</v>
      </c>
      <c r="E318" s="2">
        <v>2</v>
      </c>
      <c r="F318" s="2">
        <v>2</v>
      </c>
      <c r="G318" s="6" t="e">
        <v>#N/A</v>
      </c>
      <c r="H318" s="6" t="e">
        <v>#N/A</v>
      </c>
      <c r="I318" s="5" t="s">
        <v>70</v>
      </c>
    </row>
    <row r="319" spans="1:9" x14ac:dyDescent="0.3">
      <c r="A319" s="55">
        <f t="shared" si="11"/>
        <v>41520</v>
      </c>
      <c r="B319" s="35">
        <v>2013</v>
      </c>
      <c r="C319" s="4">
        <v>246</v>
      </c>
      <c r="D319" s="2">
        <v>3</v>
      </c>
      <c r="E319" s="2">
        <v>2</v>
      </c>
      <c r="F319" s="2">
        <v>3</v>
      </c>
      <c r="G319" s="6" t="e">
        <v>#N/A</v>
      </c>
      <c r="H319" s="6" t="e">
        <v>#N/A</v>
      </c>
      <c r="I319" s="5" t="s">
        <v>70</v>
      </c>
    </row>
    <row r="320" spans="1:9" x14ac:dyDescent="0.3">
      <c r="A320" s="55">
        <f t="shared" si="11"/>
        <v>41520</v>
      </c>
      <c r="B320" s="35">
        <v>2013</v>
      </c>
      <c r="C320" s="4">
        <v>246</v>
      </c>
      <c r="D320" s="2">
        <v>3</v>
      </c>
      <c r="E320" s="2">
        <v>2</v>
      </c>
      <c r="F320" s="2">
        <v>4</v>
      </c>
      <c r="G320" s="6" t="e">
        <v>#N/A</v>
      </c>
      <c r="H320" s="6" t="e">
        <v>#N/A</v>
      </c>
      <c r="I320" s="5" t="s">
        <v>72</v>
      </c>
    </row>
    <row r="321" spans="1:9" x14ac:dyDescent="0.3">
      <c r="A321" s="55">
        <f t="shared" si="11"/>
        <v>41520</v>
      </c>
      <c r="B321" s="35">
        <v>2013</v>
      </c>
      <c r="C321" s="4">
        <v>246</v>
      </c>
      <c r="D321" s="2">
        <v>3</v>
      </c>
      <c r="E321" s="2">
        <v>2</v>
      </c>
      <c r="F321" s="2">
        <v>5</v>
      </c>
      <c r="G321" s="6" t="e">
        <v>#N/A</v>
      </c>
      <c r="H321" s="6" t="e">
        <v>#N/A</v>
      </c>
      <c r="I321" s="5" t="s">
        <v>72</v>
      </c>
    </row>
    <row r="322" spans="1:9" x14ac:dyDescent="0.3">
      <c r="A322" s="55">
        <f t="shared" si="11"/>
        <v>41520</v>
      </c>
      <c r="B322" s="35">
        <v>2013</v>
      </c>
      <c r="C322" s="4">
        <v>246</v>
      </c>
      <c r="D322" s="2">
        <v>4</v>
      </c>
      <c r="E322" s="2">
        <v>1</v>
      </c>
      <c r="F322" s="2">
        <v>1</v>
      </c>
      <c r="G322" s="6" t="e">
        <v>#N/A</v>
      </c>
      <c r="H322" s="6" t="e">
        <v>#N/A</v>
      </c>
      <c r="I322" s="5" t="s">
        <v>70</v>
      </c>
    </row>
    <row r="323" spans="1:9" x14ac:dyDescent="0.3">
      <c r="A323" s="55">
        <f t="shared" si="11"/>
        <v>41520</v>
      </c>
      <c r="B323" s="35">
        <v>2013</v>
      </c>
      <c r="C323" s="4">
        <v>246</v>
      </c>
      <c r="D323" s="2">
        <v>4</v>
      </c>
      <c r="E323" s="2">
        <v>1</v>
      </c>
      <c r="F323" s="2">
        <v>2</v>
      </c>
      <c r="G323" s="6" t="e">
        <v>#N/A</v>
      </c>
      <c r="H323" s="6" t="e">
        <v>#N/A</v>
      </c>
      <c r="I323" s="5" t="s">
        <v>70</v>
      </c>
    </row>
    <row r="324" spans="1:9" x14ac:dyDescent="0.3">
      <c r="A324" s="55">
        <f t="shared" si="11"/>
        <v>41520</v>
      </c>
      <c r="B324" s="35">
        <v>2013</v>
      </c>
      <c r="C324" s="4">
        <v>246</v>
      </c>
      <c r="D324" s="2">
        <v>4</v>
      </c>
      <c r="E324" s="2">
        <v>1</v>
      </c>
      <c r="F324" s="2">
        <v>3</v>
      </c>
      <c r="G324" s="6" t="e">
        <v>#N/A</v>
      </c>
      <c r="H324" s="6" t="e">
        <v>#N/A</v>
      </c>
      <c r="I324" s="5" t="s">
        <v>72</v>
      </c>
    </row>
    <row r="325" spans="1:9" x14ac:dyDescent="0.3">
      <c r="A325" s="55">
        <f t="shared" si="11"/>
        <v>41520</v>
      </c>
      <c r="B325" s="35">
        <v>2013</v>
      </c>
      <c r="C325" s="4">
        <v>246</v>
      </c>
      <c r="D325" s="2">
        <v>4</v>
      </c>
      <c r="E325" s="2">
        <v>1</v>
      </c>
      <c r="F325" s="2">
        <v>4</v>
      </c>
      <c r="G325" s="6" t="e">
        <v>#N/A</v>
      </c>
      <c r="H325" s="6" t="e">
        <v>#N/A</v>
      </c>
      <c r="I325" s="5" t="s">
        <v>70</v>
      </c>
    </row>
    <row r="326" spans="1:9" x14ac:dyDescent="0.3">
      <c r="A326" s="55">
        <f t="shared" si="11"/>
        <v>41520</v>
      </c>
      <c r="B326" s="35">
        <v>2013</v>
      </c>
      <c r="C326" s="4">
        <v>246</v>
      </c>
      <c r="D326" s="2">
        <v>4</v>
      </c>
      <c r="E326" s="2">
        <v>1</v>
      </c>
      <c r="F326" s="2">
        <v>5</v>
      </c>
      <c r="G326" s="6" t="e">
        <v>#N/A</v>
      </c>
      <c r="H326" s="6" t="e">
        <v>#N/A</v>
      </c>
      <c r="I326" s="5" t="s">
        <v>70</v>
      </c>
    </row>
    <row r="327" spans="1:9" x14ac:dyDescent="0.3">
      <c r="A327" s="55">
        <f t="shared" si="11"/>
        <v>41520</v>
      </c>
      <c r="B327" s="35">
        <v>2013</v>
      </c>
      <c r="C327" s="4">
        <v>246</v>
      </c>
      <c r="D327" s="2">
        <v>4</v>
      </c>
      <c r="E327" s="2">
        <v>2</v>
      </c>
      <c r="F327" s="2">
        <v>1</v>
      </c>
      <c r="G327" s="6" t="e">
        <v>#N/A</v>
      </c>
      <c r="H327" s="6" t="e">
        <v>#N/A</v>
      </c>
      <c r="I327" s="5" t="s">
        <v>70</v>
      </c>
    </row>
    <row r="328" spans="1:9" x14ac:dyDescent="0.3">
      <c r="A328" s="55">
        <f t="shared" si="11"/>
        <v>41520</v>
      </c>
      <c r="B328" s="35">
        <v>2013</v>
      </c>
      <c r="C328" s="4">
        <v>246</v>
      </c>
      <c r="D328" s="2">
        <v>4</v>
      </c>
      <c r="E328" s="2">
        <v>2</v>
      </c>
      <c r="F328" s="2">
        <v>2</v>
      </c>
      <c r="G328" s="6" t="e">
        <v>#N/A</v>
      </c>
      <c r="H328" s="6" t="e">
        <v>#N/A</v>
      </c>
      <c r="I328" s="5" t="s">
        <v>70</v>
      </c>
    </row>
    <row r="329" spans="1:9" x14ac:dyDescent="0.3">
      <c r="A329" s="55">
        <f t="shared" si="11"/>
        <v>41520</v>
      </c>
      <c r="B329" s="35">
        <v>2013</v>
      </c>
      <c r="C329" s="4">
        <v>246</v>
      </c>
      <c r="D329" s="2">
        <v>4</v>
      </c>
      <c r="E329" s="2">
        <v>2</v>
      </c>
      <c r="F329" s="2">
        <v>3</v>
      </c>
      <c r="G329" s="6" t="e">
        <v>#N/A</v>
      </c>
      <c r="H329" s="6" t="e">
        <v>#N/A</v>
      </c>
      <c r="I329" s="5" t="s">
        <v>70</v>
      </c>
    </row>
    <row r="330" spans="1:9" x14ac:dyDescent="0.3">
      <c r="A330" s="55">
        <f t="shared" si="11"/>
        <v>41520</v>
      </c>
      <c r="B330" s="35">
        <v>2013</v>
      </c>
      <c r="C330" s="4">
        <v>246</v>
      </c>
      <c r="D330" s="2">
        <v>4</v>
      </c>
      <c r="E330" s="2">
        <v>2</v>
      </c>
      <c r="F330" s="2">
        <v>4</v>
      </c>
      <c r="G330" s="6" t="e">
        <v>#N/A</v>
      </c>
      <c r="H330" s="6" t="e">
        <v>#N/A</v>
      </c>
      <c r="I330" s="5" t="s">
        <v>70</v>
      </c>
    </row>
    <row r="331" spans="1:9" x14ac:dyDescent="0.3">
      <c r="A331" s="55">
        <f t="shared" si="11"/>
        <v>41520</v>
      </c>
      <c r="B331" s="35">
        <v>2013</v>
      </c>
      <c r="C331" s="4">
        <v>246</v>
      </c>
      <c r="D331" s="2">
        <v>4</v>
      </c>
      <c r="E331" s="2">
        <v>2</v>
      </c>
      <c r="F331" s="2">
        <v>5</v>
      </c>
      <c r="G331" s="6" t="e">
        <v>#N/A</v>
      </c>
      <c r="H331" s="6" t="e">
        <v>#N/A</v>
      </c>
      <c r="I331" s="5" t="s">
        <v>70</v>
      </c>
    </row>
    <row r="332" spans="1:9" x14ac:dyDescent="0.3">
      <c r="A332" s="55">
        <f t="shared" si="11"/>
        <v>41520</v>
      </c>
      <c r="B332" s="35">
        <v>2013</v>
      </c>
      <c r="C332" s="4">
        <v>246</v>
      </c>
      <c r="D332" s="62">
        <v>7</v>
      </c>
      <c r="E332" s="62">
        <v>1</v>
      </c>
      <c r="F332" s="62">
        <v>1</v>
      </c>
      <c r="G332" s="6" t="e">
        <v>#N/A</v>
      </c>
      <c r="H332" s="6" t="e">
        <v>#N/A</v>
      </c>
      <c r="I332" s="5" t="s">
        <v>70</v>
      </c>
    </row>
    <row r="333" spans="1:9" x14ac:dyDescent="0.3">
      <c r="A333" s="55">
        <f t="shared" si="11"/>
        <v>41520</v>
      </c>
      <c r="B333" s="35">
        <v>2013</v>
      </c>
      <c r="C333" s="4">
        <v>246</v>
      </c>
      <c r="D333" s="62">
        <v>7</v>
      </c>
      <c r="E333" s="62">
        <v>1</v>
      </c>
      <c r="F333" s="62">
        <v>2</v>
      </c>
      <c r="G333" s="6" t="e">
        <v>#N/A</v>
      </c>
      <c r="H333" s="6" t="e">
        <v>#N/A</v>
      </c>
      <c r="I333" s="5" t="s">
        <v>70</v>
      </c>
    </row>
    <row r="334" spans="1:9" x14ac:dyDescent="0.3">
      <c r="A334" s="55">
        <f t="shared" si="11"/>
        <v>41520</v>
      </c>
      <c r="B334" s="35">
        <v>2013</v>
      </c>
      <c r="C334" s="4">
        <v>246</v>
      </c>
      <c r="D334" s="62">
        <v>7</v>
      </c>
      <c r="E334" s="62">
        <v>1</v>
      </c>
      <c r="F334" s="62">
        <v>3</v>
      </c>
      <c r="G334" s="6" t="e">
        <v>#N/A</v>
      </c>
      <c r="H334" s="6" t="e">
        <v>#N/A</v>
      </c>
      <c r="I334" s="5" t="s">
        <v>70</v>
      </c>
    </row>
    <row r="335" spans="1:9" x14ac:dyDescent="0.3">
      <c r="A335" s="55">
        <f t="shared" si="11"/>
        <v>41520</v>
      </c>
      <c r="B335" s="35">
        <v>2013</v>
      </c>
      <c r="C335" s="4">
        <v>246</v>
      </c>
      <c r="D335" s="62">
        <v>7</v>
      </c>
      <c r="E335" s="62">
        <v>1</v>
      </c>
      <c r="F335" s="62">
        <v>4</v>
      </c>
      <c r="G335" s="6" t="e">
        <v>#N/A</v>
      </c>
      <c r="H335" s="6" t="e">
        <v>#N/A</v>
      </c>
      <c r="I335" s="5" t="s">
        <v>70</v>
      </c>
    </row>
    <row r="336" spans="1:9" x14ac:dyDescent="0.3">
      <c r="A336" s="55">
        <f t="shared" si="11"/>
        <v>41520</v>
      </c>
      <c r="B336" s="35">
        <v>2013</v>
      </c>
      <c r="C336" s="4">
        <v>246</v>
      </c>
      <c r="D336" s="62">
        <v>7</v>
      </c>
      <c r="E336" s="62">
        <v>1</v>
      </c>
      <c r="F336" s="62">
        <v>5</v>
      </c>
      <c r="G336" s="6" t="e">
        <v>#N/A</v>
      </c>
      <c r="H336" s="6" t="e">
        <v>#N/A</v>
      </c>
      <c r="I336" s="5" t="s">
        <v>70</v>
      </c>
    </row>
    <row r="337" spans="1:9" x14ac:dyDescent="0.3">
      <c r="A337" s="55">
        <f t="shared" si="11"/>
        <v>41520</v>
      </c>
      <c r="B337" s="35">
        <v>2013</v>
      </c>
      <c r="C337" s="4">
        <v>246</v>
      </c>
      <c r="D337" s="62">
        <v>7</v>
      </c>
      <c r="E337" s="62">
        <v>2</v>
      </c>
      <c r="F337" s="62">
        <v>1</v>
      </c>
      <c r="G337" s="6" t="e">
        <v>#N/A</v>
      </c>
      <c r="H337" s="6" t="e">
        <v>#N/A</v>
      </c>
      <c r="I337" s="5" t="s">
        <v>70</v>
      </c>
    </row>
    <row r="338" spans="1:9" x14ac:dyDescent="0.3">
      <c r="A338" s="55">
        <f t="shared" si="11"/>
        <v>41520</v>
      </c>
      <c r="B338" s="35">
        <v>2013</v>
      </c>
      <c r="C338" s="4">
        <v>246</v>
      </c>
      <c r="D338" s="62">
        <v>7</v>
      </c>
      <c r="E338" s="62">
        <v>2</v>
      </c>
      <c r="F338" s="62">
        <v>2</v>
      </c>
      <c r="G338" s="6" t="e">
        <v>#N/A</v>
      </c>
      <c r="H338" s="6" t="e">
        <v>#N/A</v>
      </c>
      <c r="I338" s="5" t="s">
        <v>70</v>
      </c>
    </row>
    <row r="339" spans="1:9" x14ac:dyDescent="0.3">
      <c r="A339" s="55">
        <f t="shared" si="11"/>
        <v>41520</v>
      </c>
      <c r="B339" s="35">
        <v>2013</v>
      </c>
      <c r="C339" s="4">
        <v>246</v>
      </c>
      <c r="D339" s="62">
        <v>7</v>
      </c>
      <c r="E339" s="62">
        <v>2</v>
      </c>
      <c r="F339" s="62">
        <v>3</v>
      </c>
      <c r="G339" s="6" t="e">
        <v>#N/A</v>
      </c>
      <c r="H339" s="6" t="e">
        <v>#N/A</v>
      </c>
      <c r="I339" s="5" t="s">
        <v>70</v>
      </c>
    </row>
    <row r="340" spans="1:9" x14ac:dyDescent="0.3">
      <c r="A340" s="55">
        <f t="shared" si="11"/>
        <v>41520</v>
      </c>
      <c r="B340" s="35">
        <v>2013</v>
      </c>
      <c r="C340" s="4">
        <v>246</v>
      </c>
      <c r="D340" s="62">
        <v>7</v>
      </c>
      <c r="E340" s="62">
        <v>2</v>
      </c>
      <c r="F340" s="62">
        <v>4</v>
      </c>
      <c r="G340" s="6" t="e">
        <v>#N/A</v>
      </c>
      <c r="H340" s="6" t="e">
        <v>#N/A</v>
      </c>
      <c r="I340" s="5" t="s">
        <v>70</v>
      </c>
    </row>
    <row r="341" spans="1:9" x14ac:dyDescent="0.3">
      <c r="A341" s="55">
        <f t="shared" si="11"/>
        <v>41520</v>
      </c>
      <c r="B341" s="35">
        <v>2013</v>
      </c>
      <c r="C341" s="4">
        <v>246</v>
      </c>
      <c r="D341" s="62">
        <v>7</v>
      </c>
      <c r="E341" s="62">
        <v>2</v>
      </c>
      <c r="F341" s="62">
        <v>5</v>
      </c>
      <c r="G341" s="6" t="e">
        <v>#N/A</v>
      </c>
      <c r="H341" s="6" t="e">
        <v>#N/A</v>
      </c>
      <c r="I341" s="5" t="s">
        <v>72</v>
      </c>
    </row>
    <row r="342" spans="1:9" x14ac:dyDescent="0.3">
      <c r="A342" s="55">
        <f t="shared" si="11"/>
        <v>41520</v>
      </c>
      <c r="B342" s="35">
        <v>2013</v>
      </c>
      <c r="C342" s="4">
        <v>246</v>
      </c>
      <c r="D342" s="62">
        <v>8</v>
      </c>
      <c r="E342" s="62">
        <v>1</v>
      </c>
      <c r="F342" s="62">
        <v>1</v>
      </c>
      <c r="G342" s="6" t="e">
        <v>#N/A</v>
      </c>
      <c r="H342" s="6" t="e">
        <v>#N/A</v>
      </c>
      <c r="I342" s="5" t="s">
        <v>70</v>
      </c>
    </row>
    <row r="343" spans="1:9" x14ac:dyDescent="0.3">
      <c r="A343" s="55">
        <f t="shared" si="11"/>
        <v>41520</v>
      </c>
      <c r="B343" s="35">
        <v>2013</v>
      </c>
      <c r="C343" s="4">
        <v>246</v>
      </c>
      <c r="D343" s="62">
        <v>8</v>
      </c>
      <c r="E343" s="62">
        <v>1</v>
      </c>
      <c r="F343" s="62">
        <v>2</v>
      </c>
      <c r="G343" s="6" t="e">
        <v>#N/A</v>
      </c>
      <c r="H343" s="6" t="e">
        <v>#N/A</v>
      </c>
      <c r="I343" s="5" t="s">
        <v>70</v>
      </c>
    </row>
    <row r="344" spans="1:9" x14ac:dyDescent="0.3">
      <c r="A344" s="55">
        <f t="shared" si="11"/>
        <v>41520</v>
      </c>
      <c r="B344" s="35">
        <v>2013</v>
      </c>
      <c r="C344" s="4">
        <v>246</v>
      </c>
      <c r="D344" s="62">
        <v>8</v>
      </c>
      <c r="E344" s="62">
        <v>1</v>
      </c>
      <c r="F344" s="62">
        <v>3</v>
      </c>
      <c r="G344" s="6" t="e">
        <v>#N/A</v>
      </c>
      <c r="H344" s="6" t="e">
        <v>#N/A</v>
      </c>
      <c r="I344" s="5" t="s">
        <v>70</v>
      </c>
    </row>
    <row r="345" spans="1:9" x14ac:dyDescent="0.3">
      <c r="A345" s="55">
        <f t="shared" si="11"/>
        <v>41520</v>
      </c>
      <c r="B345" s="35">
        <v>2013</v>
      </c>
      <c r="C345" s="4">
        <v>246</v>
      </c>
      <c r="D345" s="62">
        <v>8</v>
      </c>
      <c r="E345" s="62">
        <v>1</v>
      </c>
      <c r="F345" s="62">
        <v>4</v>
      </c>
      <c r="G345" s="6" t="e">
        <v>#N/A</v>
      </c>
      <c r="H345" s="6" t="e">
        <v>#N/A</v>
      </c>
      <c r="I345" s="5" t="s">
        <v>70</v>
      </c>
    </row>
    <row r="346" spans="1:9" x14ac:dyDescent="0.3">
      <c r="A346" s="55">
        <f t="shared" si="11"/>
        <v>41520</v>
      </c>
      <c r="B346" s="35">
        <v>2013</v>
      </c>
      <c r="C346" s="4">
        <v>246</v>
      </c>
      <c r="D346" s="62">
        <v>8</v>
      </c>
      <c r="E346" s="62">
        <v>1</v>
      </c>
      <c r="F346" s="62">
        <v>5</v>
      </c>
      <c r="G346" s="6" t="e">
        <v>#N/A</v>
      </c>
      <c r="H346" s="6" t="e">
        <v>#N/A</v>
      </c>
      <c r="I346" s="5" t="s">
        <v>70</v>
      </c>
    </row>
    <row r="347" spans="1:9" x14ac:dyDescent="0.3">
      <c r="A347" s="55">
        <f t="shared" si="11"/>
        <v>41520</v>
      </c>
      <c r="B347" s="35">
        <v>2013</v>
      </c>
      <c r="C347" s="4">
        <v>246</v>
      </c>
      <c r="D347" s="62">
        <v>8</v>
      </c>
      <c r="E347" s="62">
        <v>2</v>
      </c>
      <c r="F347" s="62">
        <v>1</v>
      </c>
      <c r="G347" s="6" t="e">
        <v>#N/A</v>
      </c>
      <c r="H347" s="6" t="e">
        <v>#N/A</v>
      </c>
      <c r="I347" s="5" t="s">
        <v>70</v>
      </c>
    </row>
    <row r="348" spans="1:9" x14ac:dyDescent="0.3">
      <c r="A348" s="55">
        <f t="shared" si="11"/>
        <v>41520</v>
      </c>
      <c r="B348" s="35">
        <v>2013</v>
      </c>
      <c r="C348" s="4">
        <v>246</v>
      </c>
      <c r="D348" s="62">
        <v>8</v>
      </c>
      <c r="E348" s="62">
        <v>2</v>
      </c>
      <c r="F348" s="62">
        <v>2</v>
      </c>
      <c r="G348" s="6" t="e">
        <v>#N/A</v>
      </c>
      <c r="H348" s="6" t="e">
        <v>#N/A</v>
      </c>
      <c r="I348" s="5" t="s">
        <v>70</v>
      </c>
    </row>
    <row r="349" spans="1:9" x14ac:dyDescent="0.3">
      <c r="A349" s="55">
        <f t="shared" si="11"/>
        <v>41520</v>
      </c>
      <c r="B349" s="35">
        <v>2013</v>
      </c>
      <c r="C349" s="4">
        <v>246</v>
      </c>
      <c r="D349" s="62">
        <v>8</v>
      </c>
      <c r="E349" s="62">
        <v>2</v>
      </c>
      <c r="F349" s="62">
        <v>3</v>
      </c>
      <c r="G349" s="6" t="e">
        <v>#N/A</v>
      </c>
      <c r="H349" s="6" t="e">
        <v>#N/A</v>
      </c>
      <c r="I349" s="5" t="s">
        <v>70</v>
      </c>
    </row>
    <row r="350" spans="1:9" x14ac:dyDescent="0.3">
      <c r="A350" s="55">
        <f t="shared" si="11"/>
        <v>41520</v>
      </c>
      <c r="B350" s="35">
        <v>2013</v>
      </c>
      <c r="C350" s="4">
        <v>246</v>
      </c>
      <c r="D350" s="62">
        <v>8</v>
      </c>
      <c r="E350" s="62">
        <v>2</v>
      </c>
      <c r="F350" s="62">
        <v>4</v>
      </c>
      <c r="G350" s="6" t="e">
        <v>#N/A</v>
      </c>
      <c r="H350" s="6" t="e">
        <v>#N/A</v>
      </c>
      <c r="I350" s="5" t="s">
        <v>70</v>
      </c>
    </row>
    <row r="351" spans="1:9" x14ac:dyDescent="0.3">
      <c r="A351" s="55">
        <f t="shared" si="11"/>
        <v>41520</v>
      </c>
      <c r="B351" s="35">
        <v>2013</v>
      </c>
      <c r="C351" s="4">
        <v>246</v>
      </c>
      <c r="D351" s="62">
        <v>8</v>
      </c>
      <c r="E351" s="62">
        <v>2</v>
      </c>
      <c r="F351" s="62">
        <v>5</v>
      </c>
      <c r="G351" s="6" t="e">
        <v>#N/A</v>
      </c>
      <c r="H351" s="6" t="e">
        <v>#N/A</v>
      </c>
      <c r="I351" s="5" t="s">
        <v>70</v>
      </c>
    </row>
    <row r="352" spans="1:9" x14ac:dyDescent="0.3">
      <c r="A352" s="55">
        <f t="shared" si="11"/>
        <v>41520</v>
      </c>
      <c r="B352" s="35">
        <v>2013</v>
      </c>
      <c r="C352" s="4">
        <v>246</v>
      </c>
      <c r="D352" s="62">
        <v>9</v>
      </c>
      <c r="E352" s="62">
        <v>1</v>
      </c>
      <c r="F352" s="62">
        <v>1</v>
      </c>
      <c r="G352" s="6" t="e">
        <v>#N/A</v>
      </c>
      <c r="H352" s="6" t="e">
        <v>#N/A</v>
      </c>
      <c r="I352" s="5" t="s">
        <v>70</v>
      </c>
    </row>
    <row r="353" spans="1:9" x14ac:dyDescent="0.3">
      <c r="A353" s="55">
        <f t="shared" si="11"/>
        <v>41520</v>
      </c>
      <c r="B353" s="35">
        <v>2013</v>
      </c>
      <c r="C353" s="4">
        <v>246</v>
      </c>
      <c r="D353" s="62">
        <v>9</v>
      </c>
      <c r="E353" s="62">
        <v>1</v>
      </c>
      <c r="F353" s="62">
        <v>2</v>
      </c>
      <c r="G353" s="6" t="e">
        <v>#N/A</v>
      </c>
      <c r="H353" s="6" t="e">
        <v>#N/A</v>
      </c>
      <c r="I353" s="5" t="s">
        <v>70</v>
      </c>
    </row>
    <row r="354" spans="1:9" x14ac:dyDescent="0.3">
      <c r="A354" s="55">
        <f t="shared" si="11"/>
        <v>41520</v>
      </c>
      <c r="B354" s="35">
        <v>2013</v>
      </c>
      <c r="C354" s="4">
        <v>246</v>
      </c>
      <c r="D354" s="62">
        <v>9</v>
      </c>
      <c r="E354" s="62">
        <v>1</v>
      </c>
      <c r="F354" s="62">
        <v>3</v>
      </c>
      <c r="G354" s="6" t="e">
        <v>#N/A</v>
      </c>
      <c r="H354" s="6" t="e">
        <v>#N/A</v>
      </c>
      <c r="I354" s="5" t="s">
        <v>70</v>
      </c>
    </row>
    <row r="355" spans="1:9" x14ac:dyDescent="0.3">
      <c r="A355" s="55">
        <f t="shared" si="11"/>
        <v>41520</v>
      </c>
      <c r="B355" s="35">
        <v>2013</v>
      </c>
      <c r="C355" s="4">
        <v>246</v>
      </c>
      <c r="D355" s="62">
        <v>9</v>
      </c>
      <c r="E355" s="62">
        <v>1</v>
      </c>
      <c r="F355" s="62">
        <v>4</v>
      </c>
      <c r="G355" s="6" t="e">
        <v>#N/A</v>
      </c>
      <c r="H355" s="6" t="e">
        <v>#N/A</v>
      </c>
      <c r="I355" s="5" t="s">
        <v>70</v>
      </c>
    </row>
    <row r="356" spans="1:9" x14ac:dyDescent="0.3">
      <c r="A356" s="55">
        <f t="shared" si="11"/>
        <v>41520</v>
      </c>
      <c r="B356" s="35">
        <v>2013</v>
      </c>
      <c r="C356" s="4">
        <v>246</v>
      </c>
      <c r="D356" s="62">
        <v>9</v>
      </c>
      <c r="E356" s="62">
        <v>1</v>
      </c>
      <c r="F356" s="62">
        <v>5</v>
      </c>
      <c r="G356" s="6" t="e">
        <v>#N/A</v>
      </c>
      <c r="H356" s="6" t="e">
        <v>#N/A</v>
      </c>
      <c r="I356" s="5" t="s">
        <v>70</v>
      </c>
    </row>
    <row r="357" spans="1:9" x14ac:dyDescent="0.3">
      <c r="A357" s="55">
        <f t="shared" si="11"/>
        <v>41520</v>
      </c>
      <c r="B357" s="35">
        <v>2013</v>
      </c>
      <c r="C357" s="4">
        <v>246</v>
      </c>
      <c r="D357" s="62">
        <v>9</v>
      </c>
      <c r="E357" s="62">
        <v>2</v>
      </c>
      <c r="F357" s="62">
        <v>1</v>
      </c>
      <c r="G357" s="6" t="e">
        <v>#N/A</v>
      </c>
      <c r="H357" s="6" t="e">
        <v>#N/A</v>
      </c>
      <c r="I357" s="5" t="s">
        <v>70</v>
      </c>
    </row>
    <row r="358" spans="1:9" x14ac:dyDescent="0.3">
      <c r="A358" s="55">
        <f t="shared" si="11"/>
        <v>41520</v>
      </c>
      <c r="B358" s="35">
        <v>2013</v>
      </c>
      <c r="C358" s="4">
        <v>246</v>
      </c>
      <c r="D358" s="62">
        <v>9</v>
      </c>
      <c r="E358" s="62">
        <v>2</v>
      </c>
      <c r="F358" s="62">
        <v>2</v>
      </c>
      <c r="G358" s="6" t="e">
        <v>#N/A</v>
      </c>
      <c r="H358" s="6" t="e">
        <v>#N/A</v>
      </c>
      <c r="I358" s="5" t="s">
        <v>70</v>
      </c>
    </row>
    <row r="359" spans="1:9" x14ac:dyDescent="0.3">
      <c r="A359" s="55">
        <f t="shared" si="11"/>
        <v>41520</v>
      </c>
      <c r="B359" s="35">
        <v>2013</v>
      </c>
      <c r="C359" s="4">
        <v>246</v>
      </c>
      <c r="D359" s="62">
        <v>9</v>
      </c>
      <c r="E359" s="62">
        <v>2</v>
      </c>
      <c r="F359" s="62">
        <v>3</v>
      </c>
      <c r="G359" s="6" t="e">
        <v>#N/A</v>
      </c>
      <c r="H359" s="6" t="e">
        <v>#N/A</v>
      </c>
      <c r="I359" s="5" t="s">
        <v>70</v>
      </c>
    </row>
    <row r="360" spans="1:9" x14ac:dyDescent="0.3">
      <c r="A360" s="55">
        <f t="shared" si="11"/>
        <v>41520</v>
      </c>
      <c r="B360" s="35">
        <v>2013</v>
      </c>
      <c r="C360" s="4">
        <v>246</v>
      </c>
      <c r="D360" s="62">
        <v>9</v>
      </c>
      <c r="E360" s="62">
        <v>2</v>
      </c>
      <c r="F360" s="62">
        <v>4</v>
      </c>
      <c r="G360" s="6" t="e">
        <v>#N/A</v>
      </c>
      <c r="H360" s="6" t="e">
        <v>#N/A</v>
      </c>
      <c r="I360" s="5" t="s">
        <v>70</v>
      </c>
    </row>
    <row r="361" spans="1:9" x14ac:dyDescent="0.3">
      <c r="A361" s="55">
        <f t="shared" si="11"/>
        <v>41520</v>
      </c>
      <c r="B361" s="35">
        <v>2013</v>
      </c>
      <c r="C361" s="4">
        <v>246</v>
      </c>
      <c r="D361" s="62">
        <v>9</v>
      </c>
      <c r="E361" s="62">
        <v>2</v>
      </c>
      <c r="F361" s="62">
        <v>5</v>
      </c>
      <c r="G361" s="6" t="e">
        <v>#N/A</v>
      </c>
      <c r="H361" s="6" t="e">
        <v>#N/A</v>
      </c>
      <c r="I361" s="5" t="s">
        <v>70</v>
      </c>
    </row>
    <row r="362" spans="1:9" x14ac:dyDescent="0.3">
      <c r="A362" s="3"/>
      <c r="D362" s="2"/>
      <c r="E362" s="2"/>
      <c r="F362" s="2"/>
    </row>
    <row r="363" spans="1:9" x14ac:dyDescent="0.3">
      <c r="A363" s="3"/>
    </row>
    <row r="364" spans="1:9" x14ac:dyDescent="0.3">
      <c r="A364" s="3"/>
    </row>
    <row r="365" spans="1:9" x14ac:dyDescent="0.3">
      <c r="A365" s="3"/>
    </row>
    <row r="366" spans="1:9" x14ac:dyDescent="0.3">
      <c r="A366" s="3"/>
    </row>
    <row r="367" spans="1:9" x14ac:dyDescent="0.3">
      <c r="A367" s="3"/>
    </row>
    <row r="368" spans="1:9" x14ac:dyDescent="0.3">
      <c r="A368" s="3"/>
    </row>
    <row r="369" spans="1:4" x14ac:dyDescent="0.3">
      <c r="A369" s="3"/>
    </row>
    <row r="370" spans="1:4" x14ac:dyDescent="0.3">
      <c r="A370" s="3"/>
      <c r="D370" s="77"/>
    </row>
    <row r="371" spans="1:4" x14ac:dyDescent="0.3">
      <c r="A371" s="3"/>
      <c r="D371" s="77"/>
    </row>
    <row r="372" spans="1:4" x14ac:dyDescent="0.3">
      <c r="A372" s="3"/>
      <c r="D372" s="77"/>
    </row>
    <row r="373" spans="1:4" x14ac:dyDescent="0.3">
      <c r="A373" s="3"/>
      <c r="D373" s="77"/>
    </row>
    <row r="374" spans="1:4" x14ac:dyDescent="0.3">
      <c r="A374" s="3"/>
      <c r="D374" s="77"/>
    </row>
    <row r="375" spans="1:4" x14ac:dyDescent="0.3">
      <c r="A375" s="3"/>
    </row>
    <row r="376" spans="1:4" x14ac:dyDescent="0.3">
      <c r="A376" s="3"/>
    </row>
    <row r="377" spans="1:4" x14ac:dyDescent="0.3">
      <c r="A377" s="3"/>
    </row>
    <row r="378" spans="1:4" x14ac:dyDescent="0.3">
      <c r="A378" s="3"/>
    </row>
    <row r="379" spans="1:4" x14ac:dyDescent="0.3">
      <c r="A379" s="3"/>
    </row>
    <row r="380" spans="1:4" x14ac:dyDescent="0.3">
      <c r="A380" s="3"/>
    </row>
    <row r="381" spans="1:4" x14ac:dyDescent="0.3">
      <c r="A381" s="3"/>
    </row>
    <row r="382" spans="1:4" x14ac:dyDescent="0.3">
      <c r="A382" s="3"/>
    </row>
    <row r="383" spans="1:4" x14ac:dyDescent="0.3">
      <c r="A383" s="3"/>
    </row>
    <row r="384" spans="1:4" x14ac:dyDescent="0.3">
      <c r="A384" s="3"/>
    </row>
    <row r="385" spans="1:1" x14ac:dyDescent="0.3">
      <c r="A385" s="3"/>
    </row>
    <row r="386" spans="1:1" x14ac:dyDescent="0.3">
      <c r="A386" s="3"/>
    </row>
    <row r="387" spans="1:1" x14ac:dyDescent="0.3">
      <c r="A387" s="3"/>
    </row>
    <row r="388" spans="1:1" x14ac:dyDescent="0.3">
      <c r="A388" s="3"/>
    </row>
    <row r="389" spans="1:1" x14ac:dyDescent="0.3">
      <c r="A389" s="3"/>
    </row>
    <row r="390" spans="1:1" x14ac:dyDescent="0.3">
      <c r="A390" s="3"/>
    </row>
    <row r="391" spans="1:1" x14ac:dyDescent="0.3">
      <c r="A391" s="3"/>
    </row>
    <row r="392" spans="1:1" x14ac:dyDescent="0.3">
      <c r="A392" s="3"/>
    </row>
    <row r="393" spans="1:1" x14ac:dyDescent="0.3">
      <c r="A393" s="3"/>
    </row>
    <row r="394" spans="1:1" x14ac:dyDescent="0.3">
      <c r="A394" s="3"/>
    </row>
    <row r="395" spans="1:1" x14ac:dyDescent="0.3">
      <c r="A395" s="3"/>
    </row>
    <row r="396" spans="1:1" x14ac:dyDescent="0.3">
      <c r="A396" s="3"/>
    </row>
    <row r="397" spans="1:1" x14ac:dyDescent="0.3">
      <c r="A397" s="3"/>
    </row>
    <row r="398" spans="1:1" x14ac:dyDescent="0.3">
      <c r="A398" s="3"/>
    </row>
    <row r="399" spans="1:1" x14ac:dyDescent="0.3">
      <c r="A399" s="3"/>
    </row>
    <row r="400" spans="1:1" x14ac:dyDescent="0.3">
      <c r="A400" s="3"/>
    </row>
    <row r="401" spans="1:1" x14ac:dyDescent="0.3">
      <c r="A401" s="3"/>
    </row>
    <row r="402" spans="1:1" x14ac:dyDescent="0.3">
      <c r="A402" s="3"/>
    </row>
    <row r="403" spans="1:1" x14ac:dyDescent="0.3">
      <c r="A403" s="3"/>
    </row>
    <row r="404" spans="1:1" x14ac:dyDescent="0.3">
      <c r="A404" s="3"/>
    </row>
    <row r="405" spans="1:1" x14ac:dyDescent="0.3">
      <c r="A405" s="3"/>
    </row>
    <row r="406" spans="1:1" x14ac:dyDescent="0.3">
      <c r="A406" s="3"/>
    </row>
    <row r="407" spans="1:1" x14ac:dyDescent="0.3">
      <c r="A407" s="3"/>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96F54-201F-4FB1-A78C-656C0285F3EF}">
  <sheetPr codeName="Sheet7"/>
  <dimension ref="A1:H15"/>
  <sheetViews>
    <sheetView workbookViewId="0"/>
  </sheetViews>
  <sheetFormatPr defaultRowHeight="14.4" x14ac:dyDescent="0.3"/>
  <cols>
    <col min="1" max="1" width="23.109375" style="41" customWidth="1"/>
    <col min="2" max="2" width="24.77734375" style="41" customWidth="1"/>
    <col min="3" max="3" width="93.33203125" style="41" customWidth="1"/>
    <col min="4" max="4" width="17.5546875" style="41" customWidth="1"/>
    <col min="5" max="5" width="11.5546875" style="41" customWidth="1"/>
    <col min="6" max="6" width="11.6640625" style="41" customWidth="1"/>
    <col min="7" max="7" width="11.77734375" style="41" customWidth="1"/>
    <col min="8" max="8" width="12.77734375" style="41" customWidth="1"/>
    <col min="9" max="16384" width="8.88671875" style="41"/>
  </cols>
  <sheetData>
    <row r="1" spans="1:8" ht="27.6" x14ac:dyDescent="0.3">
      <c r="A1" s="85" t="s">
        <v>26</v>
      </c>
      <c r="B1" s="85" t="s">
        <v>27</v>
      </c>
      <c r="C1" s="86" t="s">
        <v>28</v>
      </c>
      <c r="D1" s="85" t="s">
        <v>29</v>
      </c>
      <c r="E1" s="85" t="s">
        <v>30</v>
      </c>
      <c r="F1" s="85" t="s">
        <v>31</v>
      </c>
      <c r="G1" s="85" t="s">
        <v>32</v>
      </c>
      <c r="H1" s="85" t="s">
        <v>33</v>
      </c>
    </row>
    <row r="2" spans="1:8" x14ac:dyDescent="0.3">
      <c r="A2" s="87" t="s">
        <v>192</v>
      </c>
      <c r="B2" s="88" t="s">
        <v>4</v>
      </c>
      <c r="C2" s="89" t="s">
        <v>34</v>
      </c>
      <c r="D2" s="90" t="s">
        <v>35</v>
      </c>
      <c r="E2" s="91">
        <v>10</v>
      </c>
      <c r="F2" s="91"/>
      <c r="G2" s="91" t="s">
        <v>36</v>
      </c>
      <c r="H2" s="91" t="s">
        <v>37</v>
      </c>
    </row>
    <row r="3" spans="1:8" x14ac:dyDescent="0.3">
      <c r="A3" s="87" t="s">
        <v>192</v>
      </c>
      <c r="B3" s="89" t="s">
        <v>0</v>
      </c>
      <c r="C3" s="89" t="s">
        <v>0</v>
      </c>
      <c r="D3" s="89" t="s">
        <v>38</v>
      </c>
      <c r="E3" s="91">
        <v>4</v>
      </c>
      <c r="F3" s="91"/>
      <c r="G3" s="91" t="s">
        <v>36</v>
      </c>
      <c r="H3" s="91" t="s">
        <v>37</v>
      </c>
    </row>
    <row r="4" spans="1:8" x14ac:dyDescent="0.3">
      <c r="A4" s="87" t="s">
        <v>192</v>
      </c>
      <c r="B4" s="92" t="s">
        <v>1</v>
      </c>
      <c r="C4" s="89" t="s">
        <v>39</v>
      </c>
      <c r="D4" s="89" t="s">
        <v>40</v>
      </c>
      <c r="E4" s="91">
        <v>3</v>
      </c>
      <c r="F4" s="91" t="s">
        <v>41</v>
      </c>
      <c r="G4" s="91" t="s">
        <v>36</v>
      </c>
      <c r="H4" s="91" t="s">
        <v>37</v>
      </c>
    </row>
    <row r="5" spans="1:8" s="51" customFormat="1" ht="248.4" x14ac:dyDescent="0.3">
      <c r="A5" s="87" t="s">
        <v>192</v>
      </c>
      <c r="B5" s="93" t="s">
        <v>110</v>
      </c>
      <c r="C5" s="94" t="s">
        <v>115</v>
      </c>
      <c r="D5" s="94" t="s">
        <v>40</v>
      </c>
      <c r="E5" s="87" t="s">
        <v>43</v>
      </c>
      <c r="F5" s="87"/>
      <c r="G5" s="87" t="s">
        <v>36</v>
      </c>
      <c r="H5" s="87" t="s">
        <v>37</v>
      </c>
    </row>
    <row r="6" spans="1:8" s="51" customFormat="1" ht="27.6" x14ac:dyDescent="0.3">
      <c r="A6" s="87" t="s">
        <v>192</v>
      </c>
      <c r="B6" s="93" t="s">
        <v>48</v>
      </c>
      <c r="C6" s="94" t="s">
        <v>117</v>
      </c>
      <c r="D6" s="92" t="s">
        <v>40</v>
      </c>
      <c r="E6" s="87"/>
      <c r="F6" s="87"/>
      <c r="G6" s="87" t="s">
        <v>36</v>
      </c>
      <c r="H6" s="87" t="s">
        <v>37</v>
      </c>
    </row>
    <row r="7" spans="1:8" s="51" customFormat="1" ht="26.4" x14ac:dyDescent="0.3">
      <c r="A7" s="87" t="s">
        <v>192</v>
      </c>
      <c r="B7" s="49" t="s">
        <v>96</v>
      </c>
      <c r="C7" s="92" t="s">
        <v>118</v>
      </c>
      <c r="D7" s="92" t="s">
        <v>44</v>
      </c>
      <c r="E7" s="87"/>
      <c r="F7" s="87"/>
      <c r="G7" s="87" t="s">
        <v>36</v>
      </c>
      <c r="H7" s="87" t="s">
        <v>37</v>
      </c>
    </row>
    <row r="8" spans="1:8" x14ac:dyDescent="0.3">
      <c r="A8" s="87" t="s">
        <v>192</v>
      </c>
      <c r="B8" s="95" t="s">
        <v>119</v>
      </c>
      <c r="C8" s="92" t="s">
        <v>120</v>
      </c>
      <c r="D8" s="92" t="s">
        <v>40</v>
      </c>
      <c r="E8" s="87"/>
      <c r="F8" s="87"/>
      <c r="G8" s="87" t="s">
        <v>36</v>
      </c>
      <c r="H8" s="87" t="s">
        <v>46</v>
      </c>
    </row>
    <row r="9" spans="1:8" x14ac:dyDescent="0.3">
      <c r="A9" s="87" t="s">
        <v>192</v>
      </c>
      <c r="B9" s="96" t="s">
        <v>121</v>
      </c>
      <c r="C9" s="92" t="s">
        <v>122</v>
      </c>
      <c r="D9" s="89" t="s">
        <v>44</v>
      </c>
      <c r="E9" s="91"/>
      <c r="F9" s="91"/>
      <c r="G9" s="91" t="s">
        <v>36</v>
      </c>
      <c r="H9" s="91" t="s">
        <v>46</v>
      </c>
    </row>
    <row r="10" spans="1:8" ht="16.2" x14ac:dyDescent="0.3">
      <c r="A10" s="87" t="s">
        <v>192</v>
      </c>
      <c r="B10" s="97" t="s">
        <v>201</v>
      </c>
      <c r="C10" s="92" t="s">
        <v>123</v>
      </c>
      <c r="D10" s="92" t="s">
        <v>44</v>
      </c>
      <c r="E10" s="87"/>
      <c r="F10" s="87"/>
      <c r="G10" s="87" t="s">
        <v>36</v>
      </c>
      <c r="H10" s="87" t="s">
        <v>46</v>
      </c>
    </row>
    <row r="11" spans="1:8" x14ac:dyDescent="0.3">
      <c r="A11" s="87" t="s">
        <v>192</v>
      </c>
      <c r="B11" s="98" t="s">
        <v>2</v>
      </c>
      <c r="C11" s="92" t="s">
        <v>124</v>
      </c>
      <c r="D11" s="92" t="s">
        <v>44</v>
      </c>
      <c r="E11" s="87"/>
      <c r="F11" s="87"/>
      <c r="G11" s="87" t="s">
        <v>36</v>
      </c>
      <c r="H11" s="87" t="s">
        <v>46</v>
      </c>
    </row>
    <row r="12" spans="1:8" x14ac:dyDescent="0.3">
      <c r="A12" s="87" t="s">
        <v>192</v>
      </c>
      <c r="B12" s="97" t="s">
        <v>125</v>
      </c>
      <c r="C12" s="92" t="s">
        <v>129</v>
      </c>
      <c r="D12" s="92" t="s">
        <v>44</v>
      </c>
      <c r="E12" s="87"/>
      <c r="F12" s="87"/>
      <c r="G12" s="87" t="s">
        <v>36</v>
      </c>
      <c r="H12" s="87" t="s">
        <v>46</v>
      </c>
    </row>
    <row r="13" spans="1:8" s="51" customFormat="1" x14ac:dyDescent="0.3">
      <c r="A13" s="87" t="s">
        <v>192</v>
      </c>
      <c r="B13" s="99" t="s">
        <v>126</v>
      </c>
      <c r="C13" s="92" t="s">
        <v>130</v>
      </c>
      <c r="D13" s="92" t="s">
        <v>44</v>
      </c>
      <c r="E13" s="87"/>
      <c r="F13" s="87"/>
      <c r="G13" s="87" t="s">
        <v>36</v>
      </c>
      <c r="H13" s="87" t="s">
        <v>46</v>
      </c>
    </row>
    <row r="14" spans="1:8" s="51" customFormat="1" x14ac:dyDescent="0.3">
      <c r="A14" s="87" t="s">
        <v>192</v>
      </c>
      <c r="B14" s="97" t="s">
        <v>127</v>
      </c>
      <c r="C14" s="92" t="s">
        <v>128</v>
      </c>
      <c r="D14" s="92" t="s">
        <v>44</v>
      </c>
      <c r="E14" s="87"/>
      <c r="F14" s="87"/>
      <c r="G14" s="87" t="s">
        <v>36</v>
      </c>
      <c r="H14" s="87" t="s">
        <v>46</v>
      </c>
    </row>
    <row r="15" spans="1:8" s="51" customFormat="1" ht="28.8" x14ac:dyDescent="0.3">
      <c r="A15" s="87" t="s">
        <v>192</v>
      </c>
      <c r="B15" s="99" t="s">
        <v>202</v>
      </c>
      <c r="C15" s="92" t="s">
        <v>131</v>
      </c>
      <c r="D15" s="92" t="s">
        <v>44</v>
      </c>
      <c r="E15" s="87"/>
      <c r="F15" s="87"/>
      <c r="G15" s="87" t="s">
        <v>36</v>
      </c>
      <c r="H15" s="87" t="s">
        <v>46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C2FB3-27CB-444C-A36C-841B115223AA}">
  <sheetPr codeName="Sheet8"/>
  <dimension ref="A1:N86"/>
  <sheetViews>
    <sheetView workbookViewId="0">
      <pane ySplit="1" topLeftCell="A2" activePane="bottomLeft" state="frozen"/>
      <selection activeCell="A11" sqref="A11:XFD11"/>
      <selection pane="bottomLeft" activeCell="N75" sqref="N75"/>
    </sheetView>
  </sheetViews>
  <sheetFormatPr defaultRowHeight="14.4" x14ac:dyDescent="0.3"/>
  <cols>
    <col min="1" max="1" width="10.77734375" style="35" customWidth="1"/>
    <col min="2" max="3" width="8.88671875" style="35" bestFit="1" customWidth="1"/>
    <col min="4" max="5" width="8.88671875" style="62" bestFit="1" customWidth="1"/>
    <col min="6" max="6" width="8.88671875" style="62" customWidth="1"/>
    <col min="7" max="7" width="11.44140625" style="60" bestFit="1" customWidth="1"/>
    <col min="8" max="8" width="11.44140625" style="60" customWidth="1"/>
    <col min="9" max="9" width="9.44140625" style="61" bestFit="1" customWidth="1"/>
    <col min="10" max="10" width="9.44140625" style="61" customWidth="1"/>
    <col min="11" max="11" width="12" style="61" customWidth="1"/>
    <col min="12" max="12" width="9.44140625" style="103" bestFit="1" customWidth="1"/>
    <col min="13" max="13" width="9.44140625" style="103" customWidth="1"/>
    <col min="14" max="14" width="11.88671875" style="60" customWidth="1"/>
    <col min="15" max="16384" width="8.88671875" style="35"/>
  </cols>
  <sheetData>
    <row r="1" spans="1:14" ht="57.6" x14ac:dyDescent="0.3">
      <c r="A1" s="62" t="s">
        <v>4</v>
      </c>
      <c r="B1" s="62" t="s">
        <v>0</v>
      </c>
      <c r="C1" s="62" t="s">
        <v>1</v>
      </c>
      <c r="D1" s="66" t="s">
        <v>80</v>
      </c>
      <c r="E1" s="100" t="s">
        <v>48</v>
      </c>
      <c r="F1" s="82" t="s">
        <v>96</v>
      </c>
      <c r="G1" s="27" t="s">
        <v>119</v>
      </c>
      <c r="H1" s="27" t="s">
        <v>121</v>
      </c>
      <c r="I1" s="82" t="s">
        <v>201</v>
      </c>
      <c r="J1" s="83" t="s">
        <v>2</v>
      </c>
      <c r="K1" s="82" t="s">
        <v>125</v>
      </c>
      <c r="L1" s="84" t="s">
        <v>126</v>
      </c>
      <c r="M1" s="82" t="s">
        <v>127</v>
      </c>
      <c r="N1" s="84" t="s">
        <v>203</v>
      </c>
    </row>
    <row r="2" spans="1:14" x14ac:dyDescent="0.3">
      <c r="A2" s="3">
        <f>DATE(B2,1,C2)</f>
        <v>41444</v>
      </c>
      <c r="B2" s="4">
        <v>2013</v>
      </c>
      <c r="C2" s="4">
        <v>170</v>
      </c>
      <c r="D2" s="5">
        <v>2</v>
      </c>
      <c r="E2" s="5">
        <v>1</v>
      </c>
      <c r="F2" s="35">
        <v>1.3935456000000002</v>
      </c>
      <c r="G2" s="6">
        <v>14</v>
      </c>
      <c r="H2" s="6" t="e">
        <v>#N/A</v>
      </c>
      <c r="I2" s="11">
        <v>12031</v>
      </c>
      <c r="J2" s="101">
        <f t="shared" ref="J2:J33" si="0">I2/(F2*10000)</f>
        <v>0.86333737482289763</v>
      </c>
      <c r="K2" s="11">
        <v>61.7</v>
      </c>
      <c r="L2" s="11">
        <v>23.6</v>
      </c>
      <c r="M2" s="11" t="e">
        <v>#N/A</v>
      </c>
      <c r="N2" s="6">
        <f t="shared" ref="N2:N60" si="1">10*SUMIF(K2:M2,"&lt;&gt;#N/A")/F2</f>
        <v>612.10770569689294</v>
      </c>
    </row>
    <row r="3" spans="1:14" x14ac:dyDescent="0.3">
      <c r="A3" s="3">
        <f t="shared" ref="A3" si="2">DATE(B3,1,C3)</f>
        <v>41444</v>
      </c>
      <c r="B3" s="4">
        <v>2013</v>
      </c>
      <c r="C3" s="4">
        <v>170</v>
      </c>
      <c r="D3" s="5">
        <v>2</v>
      </c>
      <c r="E3" s="5">
        <v>2</v>
      </c>
      <c r="F3" s="35">
        <v>1.3935456000000002</v>
      </c>
      <c r="G3" s="6">
        <v>12</v>
      </c>
      <c r="H3" s="6" t="e">
        <v>#N/A</v>
      </c>
      <c r="I3" s="11">
        <v>9592</v>
      </c>
      <c r="J3" s="101">
        <f t="shared" si="0"/>
        <v>0.68831619144719758</v>
      </c>
      <c r="K3" s="11">
        <v>48</v>
      </c>
      <c r="L3" s="11">
        <v>16</v>
      </c>
      <c r="M3" s="11" t="e">
        <v>#N/A</v>
      </c>
      <c r="N3" s="6">
        <f t="shared" si="1"/>
        <v>459.26017777961476</v>
      </c>
    </row>
    <row r="4" spans="1:14" x14ac:dyDescent="0.3">
      <c r="A4" s="3">
        <f t="shared" ref="A4:A13" si="3">DATE(B4,1,C4)</f>
        <v>41444</v>
      </c>
      <c r="B4" s="4">
        <v>2013</v>
      </c>
      <c r="C4" s="4">
        <v>170</v>
      </c>
      <c r="D4" s="5">
        <v>3</v>
      </c>
      <c r="E4" s="5">
        <v>1</v>
      </c>
      <c r="F4" s="35">
        <v>1.3935456000000002</v>
      </c>
      <c r="G4" s="6">
        <v>12</v>
      </c>
      <c r="H4" s="6" t="e">
        <v>#N/A</v>
      </c>
      <c r="I4" s="11">
        <v>10532</v>
      </c>
      <c r="J4" s="101">
        <f t="shared" si="0"/>
        <v>0.75577003005857857</v>
      </c>
      <c r="K4" s="11">
        <v>51</v>
      </c>
      <c r="L4" s="11">
        <v>19.3</v>
      </c>
      <c r="M4" s="11" t="e">
        <v>#N/A</v>
      </c>
      <c r="N4" s="6">
        <f t="shared" si="1"/>
        <v>504.46860152979559</v>
      </c>
    </row>
    <row r="5" spans="1:14" x14ac:dyDescent="0.3">
      <c r="A5" s="3">
        <f t="shared" si="3"/>
        <v>41444</v>
      </c>
      <c r="B5" s="4">
        <v>2013</v>
      </c>
      <c r="C5" s="4">
        <v>170</v>
      </c>
      <c r="D5" s="5">
        <v>3</v>
      </c>
      <c r="E5" s="5">
        <v>2</v>
      </c>
      <c r="F5" s="35">
        <v>1.3935456000000002</v>
      </c>
      <c r="G5" s="6">
        <v>11</v>
      </c>
      <c r="H5" s="6" t="e">
        <v>#N/A</v>
      </c>
      <c r="I5" s="11">
        <v>9171</v>
      </c>
      <c r="J5" s="101">
        <f t="shared" si="0"/>
        <v>0.65810548287763238</v>
      </c>
      <c r="K5" s="11">
        <v>45.6</v>
      </c>
      <c r="L5" s="11">
        <v>16.7</v>
      </c>
      <c r="M5" s="11" t="e">
        <v>#N/A</v>
      </c>
      <c r="N5" s="6">
        <f t="shared" si="1"/>
        <v>447.06107930734373</v>
      </c>
    </row>
    <row r="6" spans="1:14" x14ac:dyDescent="0.3">
      <c r="A6" s="3">
        <f t="shared" si="3"/>
        <v>41444</v>
      </c>
      <c r="B6" s="4">
        <v>2013</v>
      </c>
      <c r="C6" s="4">
        <v>170</v>
      </c>
      <c r="D6" s="5">
        <v>4</v>
      </c>
      <c r="E6" s="5">
        <v>1</v>
      </c>
      <c r="F6" s="35">
        <v>1.3935456000000002</v>
      </c>
      <c r="G6" s="6">
        <v>12</v>
      </c>
      <c r="H6" s="6" t="e">
        <v>#N/A</v>
      </c>
      <c r="I6" s="11">
        <v>10343</v>
      </c>
      <c r="J6" s="101">
        <f t="shared" si="0"/>
        <v>0.74220750293352433</v>
      </c>
      <c r="K6" s="11">
        <v>53</v>
      </c>
      <c r="L6" s="11">
        <v>20</v>
      </c>
      <c r="M6" s="11" t="e">
        <v>#N/A</v>
      </c>
      <c r="N6" s="6">
        <f t="shared" si="1"/>
        <v>523.84364027987306</v>
      </c>
    </row>
    <row r="7" spans="1:14" x14ac:dyDescent="0.3">
      <c r="A7" s="3">
        <f t="shared" si="3"/>
        <v>41444</v>
      </c>
      <c r="B7" s="4">
        <v>2013</v>
      </c>
      <c r="C7" s="4">
        <v>170</v>
      </c>
      <c r="D7" s="5">
        <v>4</v>
      </c>
      <c r="E7" s="5">
        <v>2</v>
      </c>
      <c r="F7" s="35">
        <v>1.3935456000000002</v>
      </c>
      <c r="G7" s="6">
        <v>13</v>
      </c>
      <c r="H7" s="6" t="e">
        <v>#N/A</v>
      </c>
      <c r="I7" s="11">
        <v>9821</v>
      </c>
      <c r="J7" s="101">
        <f t="shared" si="0"/>
        <v>0.70474909468337443</v>
      </c>
      <c r="K7" s="11">
        <v>47.5</v>
      </c>
      <c r="L7" s="11">
        <v>16.7</v>
      </c>
      <c r="M7" s="11" t="e">
        <v>#N/A</v>
      </c>
      <c r="N7" s="6">
        <f t="shared" si="1"/>
        <v>460.69536583517606</v>
      </c>
    </row>
    <row r="8" spans="1:14" x14ac:dyDescent="0.3">
      <c r="A8" s="3">
        <f t="shared" si="3"/>
        <v>41444</v>
      </c>
      <c r="B8" s="4">
        <v>2013</v>
      </c>
      <c r="C8" s="4">
        <v>170</v>
      </c>
      <c r="D8" s="5">
        <v>7</v>
      </c>
      <c r="E8" s="5">
        <v>1</v>
      </c>
      <c r="F8" s="35">
        <v>1.3935456000000002</v>
      </c>
      <c r="G8" s="6">
        <v>13</v>
      </c>
      <c r="H8" s="6" t="e">
        <v>#N/A</v>
      </c>
      <c r="I8" s="11">
        <v>8155</v>
      </c>
      <c r="J8" s="101">
        <f t="shared" si="0"/>
        <v>0.58519792965511852</v>
      </c>
      <c r="K8" s="11">
        <v>40</v>
      </c>
      <c r="L8" s="11">
        <v>12.9</v>
      </c>
      <c r="M8" s="11" t="e">
        <v>#N/A</v>
      </c>
      <c r="N8" s="6">
        <f t="shared" si="1"/>
        <v>379.60724069596284</v>
      </c>
    </row>
    <row r="9" spans="1:14" x14ac:dyDescent="0.3">
      <c r="A9" s="3">
        <f t="shared" si="3"/>
        <v>41444</v>
      </c>
      <c r="B9" s="4">
        <v>2013</v>
      </c>
      <c r="C9" s="4">
        <v>170</v>
      </c>
      <c r="D9" s="5">
        <v>7</v>
      </c>
      <c r="E9" s="5">
        <v>2</v>
      </c>
      <c r="F9" s="35">
        <v>1.3935456000000002</v>
      </c>
      <c r="G9" s="6">
        <v>12</v>
      </c>
      <c r="H9" s="6" t="e">
        <v>#N/A</v>
      </c>
      <c r="I9" s="11">
        <v>7580</v>
      </c>
      <c r="J9" s="101">
        <f t="shared" si="0"/>
        <v>0.54393627305773118</v>
      </c>
      <c r="K9" s="11">
        <v>39.5</v>
      </c>
      <c r="L9" s="11">
        <v>13</v>
      </c>
      <c r="M9" s="11" t="e">
        <v>#N/A</v>
      </c>
      <c r="N9" s="6">
        <f t="shared" si="1"/>
        <v>376.73686458484025</v>
      </c>
    </row>
    <row r="10" spans="1:14" x14ac:dyDescent="0.3">
      <c r="A10" s="3">
        <f t="shared" si="3"/>
        <v>41444</v>
      </c>
      <c r="B10" s="4">
        <v>2013</v>
      </c>
      <c r="C10" s="4">
        <v>170</v>
      </c>
      <c r="D10" s="5">
        <v>8</v>
      </c>
      <c r="E10" s="5">
        <v>1</v>
      </c>
      <c r="F10" s="35">
        <v>1.3935456000000002</v>
      </c>
      <c r="G10" s="6">
        <v>11</v>
      </c>
      <c r="H10" s="6" t="e">
        <v>#N/A</v>
      </c>
      <c r="I10" s="11">
        <v>9395</v>
      </c>
      <c r="J10" s="101">
        <f t="shared" si="0"/>
        <v>0.67417958909991882</v>
      </c>
      <c r="K10" s="11">
        <v>50</v>
      </c>
      <c r="L10" s="11">
        <v>18.8</v>
      </c>
      <c r="M10" s="11" t="e">
        <v>#N/A</v>
      </c>
      <c r="N10" s="6">
        <f t="shared" si="1"/>
        <v>493.70469111308586</v>
      </c>
    </row>
    <row r="11" spans="1:14" x14ac:dyDescent="0.3">
      <c r="A11" s="3">
        <f t="shared" si="3"/>
        <v>41444</v>
      </c>
      <c r="B11" s="4">
        <v>2013</v>
      </c>
      <c r="C11" s="4">
        <v>170</v>
      </c>
      <c r="D11" s="5">
        <v>8</v>
      </c>
      <c r="E11" s="5">
        <v>2</v>
      </c>
      <c r="F11" s="35">
        <v>1.3935456000000002</v>
      </c>
      <c r="G11" s="6">
        <v>13</v>
      </c>
      <c r="H11" s="6" t="e">
        <v>#N/A</v>
      </c>
      <c r="I11" s="11">
        <v>9623</v>
      </c>
      <c r="J11" s="101">
        <f t="shared" si="0"/>
        <v>0.69054073293331764</v>
      </c>
      <c r="K11" s="11">
        <v>48</v>
      </c>
      <c r="L11" s="11">
        <v>18</v>
      </c>
      <c r="M11" s="11" t="e">
        <v>#N/A</v>
      </c>
      <c r="N11" s="6">
        <f t="shared" si="1"/>
        <v>473.61205833522774</v>
      </c>
    </row>
    <row r="12" spans="1:14" x14ac:dyDescent="0.3">
      <c r="A12" s="3">
        <f t="shared" si="3"/>
        <v>41444</v>
      </c>
      <c r="B12" s="4">
        <v>2013</v>
      </c>
      <c r="C12" s="4">
        <v>170</v>
      </c>
      <c r="D12" s="5">
        <v>9</v>
      </c>
      <c r="E12" s="5">
        <v>1</v>
      </c>
      <c r="F12" s="35">
        <v>1.3935456000000002</v>
      </c>
      <c r="G12" s="6">
        <v>11</v>
      </c>
      <c r="H12" s="6" t="e">
        <v>#N/A</v>
      </c>
      <c r="I12" s="11">
        <v>7365</v>
      </c>
      <c r="J12" s="101">
        <f t="shared" si="0"/>
        <v>0.5285080014604473</v>
      </c>
      <c r="K12" s="11">
        <v>38.700000000000003</v>
      </c>
      <c r="L12" s="11">
        <v>17</v>
      </c>
      <c r="M12" s="11" t="e">
        <v>#N/A</v>
      </c>
      <c r="N12" s="6">
        <f t="shared" si="1"/>
        <v>399.69987347382096</v>
      </c>
    </row>
    <row r="13" spans="1:14" x14ac:dyDescent="0.3">
      <c r="A13" s="3">
        <f t="shared" si="3"/>
        <v>41444</v>
      </c>
      <c r="B13" s="4">
        <v>2013</v>
      </c>
      <c r="C13" s="4">
        <v>170</v>
      </c>
      <c r="D13" s="5">
        <v>9</v>
      </c>
      <c r="E13" s="5">
        <v>2</v>
      </c>
      <c r="F13" s="35">
        <v>1.3935456000000002</v>
      </c>
      <c r="G13" s="6">
        <v>10</v>
      </c>
      <c r="H13" s="6" t="e">
        <v>#N/A</v>
      </c>
      <c r="I13" s="11">
        <v>9278</v>
      </c>
      <c r="J13" s="101">
        <f t="shared" si="0"/>
        <v>0.6657837389748853</v>
      </c>
      <c r="K13" s="11">
        <v>44</v>
      </c>
      <c r="L13" s="11">
        <v>16.600000000000001</v>
      </c>
      <c r="M13" s="11" t="e">
        <v>#N/A</v>
      </c>
      <c r="N13" s="6">
        <f t="shared" si="1"/>
        <v>434.86198083507276</v>
      </c>
    </row>
    <row r="14" spans="1:14" x14ac:dyDescent="0.3">
      <c r="A14" s="3">
        <f t="shared" ref="A14" si="4">DATE(B14,1,C14)</f>
        <v>41457</v>
      </c>
      <c r="B14" s="4">
        <v>2013</v>
      </c>
      <c r="C14" s="4">
        <v>183</v>
      </c>
      <c r="D14" s="5">
        <v>2</v>
      </c>
      <c r="E14" s="5">
        <v>1</v>
      </c>
      <c r="F14" s="35">
        <v>1.3935456000000002</v>
      </c>
      <c r="G14" s="6">
        <v>12</v>
      </c>
      <c r="H14" s="6" t="e">
        <v>#N/A</v>
      </c>
      <c r="I14" s="11">
        <v>34837.449999999997</v>
      </c>
      <c r="J14" s="101">
        <f t="shared" si="0"/>
        <v>2.4999146063106936</v>
      </c>
      <c r="K14" s="11">
        <v>188.48</v>
      </c>
      <c r="L14" s="11">
        <v>110.86</v>
      </c>
      <c r="M14" s="11" t="e">
        <v>#N/A</v>
      </c>
      <c r="N14" s="6">
        <f t="shared" si="1"/>
        <v>2148.0459627585915</v>
      </c>
    </row>
    <row r="15" spans="1:14" x14ac:dyDescent="0.3">
      <c r="A15" s="3">
        <f t="shared" ref="A15:A25" si="5">DATE(B15,1,C15)</f>
        <v>41457</v>
      </c>
      <c r="B15" s="4">
        <v>2013</v>
      </c>
      <c r="C15" s="4">
        <v>183</v>
      </c>
      <c r="D15" s="5">
        <v>2</v>
      </c>
      <c r="E15" s="5">
        <v>2</v>
      </c>
      <c r="F15" s="35">
        <v>1.3935456000000002</v>
      </c>
      <c r="G15" s="6">
        <v>12</v>
      </c>
      <c r="H15" s="6" t="e">
        <v>#N/A</v>
      </c>
      <c r="I15" s="11">
        <v>42224.24</v>
      </c>
      <c r="J15" s="101">
        <f t="shared" si="0"/>
        <v>3.0299862451576751</v>
      </c>
      <c r="K15" s="11">
        <v>220.1</v>
      </c>
      <c r="L15" s="11">
        <v>143.4</v>
      </c>
      <c r="M15" s="11" t="e">
        <v>#N/A</v>
      </c>
      <c r="N15" s="6">
        <f t="shared" si="1"/>
        <v>2608.4542909826559</v>
      </c>
    </row>
    <row r="16" spans="1:14" x14ac:dyDescent="0.3">
      <c r="A16" s="3">
        <f t="shared" si="5"/>
        <v>41457</v>
      </c>
      <c r="B16" s="4">
        <v>2013</v>
      </c>
      <c r="C16" s="4">
        <v>183</v>
      </c>
      <c r="D16" s="5">
        <v>3</v>
      </c>
      <c r="E16" s="5">
        <v>1</v>
      </c>
      <c r="F16" s="35">
        <v>1.3935456000000002</v>
      </c>
      <c r="G16" s="6">
        <v>12</v>
      </c>
      <c r="H16" s="6" t="e">
        <v>#N/A</v>
      </c>
      <c r="I16" s="11">
        <v>33574.620000000003</v>
      </c>
      <c r="J16" s="101">
        <f t="shared" si="0"/>
        <v>2.4092946797004702</v>
      </c>
      <c r="K16" s="11">
        <v>181.05</v>
      </c>
      <c r="L16" s="11">
        <v>110.47</v>
      </c>
      <c r="M16" s="11" t="e">
        <v>#N/A</v>
      </c>
      <c r="N16" s="6">
        <f t="shared" si="1"/>
        <v>2091.9301097861453</v>
      </c>
    </row>
    <row r="17" spans="1:14" x14ac:dyDescent="0.3">
      <c r="A17" s="3">
        <f t="shared" si="5"/>
        <v>41457</v>
      </c>
      <c r="B17" s="4">
        <v>2013</v>
      </c>
      <c r="C17" s="4">
        <v>183</v>
      </c>
      <c r="D17" s="5">
        <v>3</v>
      </c>
      <c r="E17" s="5">
        <v>2</v>
      </c>
      <c r="F17" s="35">
        <v>1.3935456000000002</v>
      </c>
      <c r="G17" s="6">
        <v>13</v>
      </c>
      <c r="H17" s="6" t="e">
        <v>#N/A</v>
      </c>
      <c r="I17" s="11">
        <v>37152.15</v>
      </c>
      <c r="J17" s="101">
        <f t="shared" si="0"/>
        <v>2.6660160959210804</v>
      </c>
      <c r="K17" s="11">
        <v>205.03</v>
      </c>
      <c r="L17" s="11">
        <v>137.69999999999999</v>
      </c>
      <c r="M17" s="11" t="e">
        <v>#N/A</v>
      </c>
      <c r="N17" s="6">
        <f t="shared" si="1"/>
        <v>2459.4100114126154</v>
      </c>
    </row>
    <row r="18" spans="1:14" x14ac:dyDescent="0.3">
      <c r="A18" s="3">
        <f t="shared" si="5"/>
        <v>41457</v>
      </c>
      <c r="B18" s="4">
        <v>2013</v>
      </c>
      <c r="C18" s="4">
        <v>183</v>
      </c>
      <c r="D18" s="5">
        <v>4</v>
      </c>
      <c r="E18" s="5">
        <v>1</v>
      </c>
      <c r="F18" s="35">
        <v>1.3935456000000002</v>
      </c>
      <c r="G18" s="6">
        <v>11</v>
      </c>
      <c r="H18" s="6" t="e">
        <v>#N/A</v>
      </c>
      <c r="I18" s="11">
        <v>38413.78</v>
      </c>
      <c r="J18" s="101">
        <f t="shared" si="0"/>
        <v>2.7565499112479701</v>
      </c>
      <c r="K18" s="11">
        <v>212.95</v>
      </c>
      <c r="L18" s="11">
        <v>125.53</v>
      </c>
      <c r="M18" s="11" t="e">
        <v>#N/A</v>
      </c>
      <c r="N18" s="6">
        <f t="shared" si="1"/>
        <v>2428.9122652319379</v>
      </c>
    </row>
    <row r="19" spans="1:14" x14ac:dyDescent="0.3">
      <c r="A19" s="3">
        <f t="shared" si="5"/>
        <v>41457</v>
      </c>
      <c r="B19" s="4">
        <v>2013</v>
      </c>
      <c r="C19" s="4">
        <v>183</v>
      </c>
      <c r="D19" s="5">
        <v>4</v>
      </c>
      <c r="E19" s="5">
        <v>2</v>
      </c>
      <c r="F19" s="35">
        <v>1.3935456000000002</v>
      </c>
      <c r="G19" s="6">
        <v>13</v>
      </c>
      <c r="H19" s="6" t="e">
        <v>#N/A</v>
      </c>
      <c r="I19" s="11">
        <v>40657.660000000003</v>
      </c>
      <c r="J19" s="101">
        <f t="shared" si="0"/>
        <v>2.9175693999536145</v>
      </c>
      <c r="K19" s="11">
        <v>223.76</v>
      </c>
      <c r="L19" s="11">
        <v>129.56</v>
      </c>
      <c r="M19" s="11" t="e">
        <v>#N/A</v>
      </c>
      <c r="N19" s="6">
        <f t="shared" si="1"/>
        <v>2535.4032189545856</v>
      </c>
    </row>
    <row r="20" spans="1:14" x14ac:dyDescent="0.3">
      <c r="A20" s="3">
        <f t="shared" si="5"/>
        <v>41457</v>
      </c>
      <c r="B20" s="4">
        <v>2013</v>
      </c>
      <c r="C20" s="4">
        <v>183</v>
      </c>
      <c r="D20" s="5">
        <v>7</v>
      </c>
      <c r="E20" s="5">
        <v>1</v>
      </c>
      <c r="F20" s="35">
        <v>1.3935456000000002</v>
      </c>
      <c r="G20" s="6">
        <v>12</v>
      </c>
      <c r="H20" s="6" t="e">
        <v>#N/A</v>
      </c>
      <c r="I20" s="11">
        <v>39749</v>
      </c>
      <c r="J20" s="101">
        <f t="shared" si="0"/>
        <v>2.8523645010252978</v>
      </c>
      <c r="K20" s="11">
        <v>227.16</v>
      </c>
      <c r="L20" s="11">
        <v>144.9</v>
      </c>
      <c r="M20" s="11" t="e">
        <v>#N/A</v>
      </c>
      <c r="N20" s="6">
        <f t="shared" si="1"/>
        <v>2669.8803397606794</v>
      </c>
    </row>
    <row r="21" spans="1:14" x14ac:dyDescent="0.3">
      <c r="A21" s="3">
        <f t="shared" si="5"/>
        <v>41457</v>
      </c>
      <c r="B21" s="4">
        <v>2013</v>
      </c>
      <c r="C21" s="4">
        <v>183</v>
      </c>
      <c r="D21" s="5">
        <v>7</v>
      </c>
      <c r="E21" s="5">
        <v>2</v>
      </c>
      <c r="F21" s="35">
        <v>1.3935456000000002</v>
      </c>
      <c r="G21" s="6">
        <v>10</v>
      </c>
      <c r="H21" s="6" t="e">
        <v>#N/A</v>
      </c>
      <c r="I21" s="11">
        <v>31835.16</v>
      </c>
      <c r="J21" s="101">
        <f t="shared" si="0"/>
        <v>2.2844720689441376</v>
      </c>
      <c r="K21" s="11">
        <v>178.39</v>
      </c>
      <c r="L21" s="11">
        <v>112.19</v>
      </c>
      <c r="M21" s="11" t="e">
        <v>#N/A</v>
      </c>
      <c r="N21" s="6">
        <f t="shared" si="1"/>
        <v>2085.1847259250071</v>
      </c>
    </row>
    <row r="22" spans="1:14" x14ac:dyDescent="0.3">
      <c r="A22" s="3">
        <f t="shared" si="5"/>
        <v>41457</v>
      </c>
      <c r="B22" s="4">
        <v>2013</v>
      </c>
      <c r="C22" s="4">
        <v>183</v>
      </c>
      <c r="D22" s="5">
        <v>8</v>
      </c>
      <c r="E22" s="5">
        <v>1</v>
      </c>
      <c r="F22" s="35">
        <v>1.3935456000000002</v>
      </c>
      <c r="G22" s="6">
        <v>11</v>
      </c>
      <c r="H22" s="6" t="e">
        <v>#N/A</v>
      </c>
      <c r="I22" s="11">
        <v>37449.83</v>
      </c>
      <c r="J22" s="101">
        <f t="shared" si="0"/>
        <v>2.6873774349400548</v>
      </c>
      <c r="K22" s="11">
        <v>187.88</v>
      </c>
      <c r="L22" s="11">
        <v>114.46</v>
      </c>
      <c r="M22" s="11" t="e">
        <v>#N/A</v>
      </c>
      <c r="N22" s="6">
        <f t="shared" si="1"/>
        <v>2169.5737835920113</v>
      </c>
    </row>
    <row r="23" spans="1:14" x14ac:dyDescent="0.3">
      <c r="A23" s="3">
        <f t="shared" si="5"/>
        <v>41457</v>
      </c>
      <c r="B23" s="4">
        <v>2013</v>
      </c>
      <c r="C23" s="4">
        <v>183</v>
      </c>
      <c r="D23" s="5">
        <v>8</v>
      </c>
      <c r="E23" s="5">
        <v>2</v>
      </c>
      <c r="F23" s="35">
        <v>1.3935456000000002</v>
      </c>
      <c r="G23" s="6">
        <v>10</v>
      </c>
      <c r="H23" s="6" t="e">
        <v>#N/A</v>
      </c>
      <c r="I23" s="11">
        <v>36976.89</v>
      </c>
      <c r="J23" s="101">
        <f t="shared" si="0"/>
        <v>2.6534395429901965</v>
      </c>
      <c r="K23" s="11">
        <v>195.27</v>
      </c>
      <c r="L23" s="11">
        <v>122.23</v>
      </c>
      <c r="M23" s="11" t="e">
        <v>#N/A</v>
      </c>
      <c r="N23" s="6">
        <f t="shared" si="1"/>
        <v>2278.3610382035577</v>
      </c>
    </row>
    <row r="24" spans="1:14" x14ac:dyDescent="0.3">
      <c r="A24" s="3">
        <f t="shared" si="5"/>
        <v>41457</v>
      </c>
      <c r="B24" s="4">
        <v>2013</v>
      </c>
      <c r="C24" s="4">
        <v>183</v>
      </c>
      <c r="D24" s="5">
        <v>9</v>
      </c>
      <c r="E24" s="5">
        <v>1</v>
      </c>
      <c r="F24" s="35">
        <v>1.3935456000000002</v>
      </c>
      <c r="G24" s="6">
        <v>12</v>
      </c>
      <c r="H24" s="6" t="e">
        <v>#N/A</v>
      </c>
      <c r="I24" s="11">
        <v>40625.980000000003</v>
      </c>
      <c r="J24" s="101">
        <f t="shared" si="0"/>
        <v>2.9152960620736055</v>
      </c>
      <c r="K24" s="11">
        <v>219.11</v>
      </c>
      <c r="L24" s="11">
        <v>131.96</v>
      </c>
      <c r="M24" s="11" t="e">
        <v>#N/A</v>
      </c>
      <c r="N24" s="6">
        <f t="shared" si="1"/>
        <v>2519.2573533295217</v>
      </c>
    </row>
    <row r="25" spans="1:14" x14ac:dyDescent="0.3">
      <c r="A25" s="3">
        <f t="shared" si="5"/>
        <v>41457</v>
      </c>
      <c r="B25" s="4">
        <v>2013</v>
      </c>
      <c r="C25" s="4">
        <v>183</v>
      </c>
      <c r="D25" s="5">
        <v>9</v>
      </c>
      <c r="E25" s="5">
        <v>2</v>
      </c>
      <c r="F25" s="35">
        <v>1.3935456000000002</v>
      </c>
      <c r="G25" s="6">
        <v>13</v>
      </c>
      <c r="H25" s="6" t="e">
        <v>#N/A</v>
      </c>
      <c r="I25" s="11">
        <v>47489.120000000003</v>
      </c>
      <c r="J25" s="101">
        <f t="shared" si="0"/>
        <v>3.4077908896558533</v>
      </c>
      <c r="K25" s="11">
        <v>251.73</v>
      </c>
      <c r="L25" s="11">
        <v>150.97</v>
      </c>
      <c r="M25" s="11" t="e">
        <v>#N/A</v>
      </c>
      <c r="N25" s="6">
        <f t="shared" si="1"/>
        <v>2889.7511498726699</v>
      </c>
    </row>
    <row r="26" spans="1:14" x14ac:dyDescent="0.3">
      <c r="A26" s="3">
        <f t="shared" ref="A26:A37" si="6">DATE(B26,1,C26)</f>
        <v>41470</v>
      </c>
      <c r="B26" s="4">
        <v>2013</v>
      </c>
      <c r="C26" s="4">
        <v>196</v>
      </c>
      <c r="D26" s="5">
        <v>2</v>
      </c>
      <c r="E26" s="5">
        <v>1</v>
      </c>
      <c r="F26" s="35">
        <v>1.3935456000000002</v>
      </c>
      <c r="G26" s="6">
        <v>11</v>
      </c>
      <c r="H26" s="6" t="e">
        <v>#N/A</v>
      </c>
      <c r="I26" s="11">
        <v>60639.73</v>
      </c>
      <c r="J26" s="101">
        <f t="shared" si="0"/>
        <v>4.3514708094231001</v>
      </c>
      <c r="K26" s="11">
        <v>432.3733838786913</v>
      </c>
      <c r="L26" s="11">
        <v>790.95275453277554</v>
      </c>
      <c r="M26" s="11" t="e">
        <v>#N/A</v>
      </c>
      <c r="N26" s="6">
        <f t="shared" si="1"/>
        <v>8778.5153095203113</v>
      </c>
    </row>
    <row r="27" spans="1:14" x14ac:dyDescent="0.3">
      <c r="A27" s="3">
        <f t="shared" si="6"/>
        <v>41470</v>
      </c>
      <c r="B27" s="4">
        <v>2013</v>
      </c>
      <c r="C27" s="4">
        <v>196</v>
      </c>
      <c r="D27" s="5">
        <v>2</v>
      </c>
      <c r="E27" s="5">
        <v>2</v>
      </c>
      <c r="F27" s="35">
        <v>1.3935456000000002</v>
      </c>
      <c r="G27" s="6">
        <v>11</v>
      </c>
      <c r="H27" s="6" t="e">
        <v>#N/A</v>
      </c>
      <c r="I27" s="11">
        <v>54120.02</v>
      </c>
      <c r="J27" s="101">
        <f t="shared" si="0"/>
        <v>3.8836203135369227</v>
      </c>
      <c r="K27" s="11">
        <v>355.83133486526003</v>
      </c>
      <c r="L27" s="11">
        <v>539.09634256020752</v>
      </c>
      <c r="M27" s="11" t="e">
        <v>#N/A</v>
      </c>
      <c r="N27" s="6">
        <f t="shared" si="1"/>
        <v>6421.9475661612178</v>
      </c>
    </row>
    <row r="28" spans="1:14" x14ac:dyDescent="0.3">
      <c r="A28" s="3">
        <f t="shared" si="6"/>
        <v>41470</v>
      </c>
      <c r="B28" s="4">
        <v>2013</v>
      </c>
      <c r="C28" s="4">
        <v>196</v>
      </c>
      <c r="D28" s="5">
        <v>3</v>
      </c>
      <c r="E28" s="5">
        <v>1</v>
      </c>
      <c r="F28" s="35">
        <v>1.3935456000000002</v>
      </c>
      <c r="G28" s="6">
        <v>11</v>
      </c>
      <c r="H28" s="6" t="e">
        <v>#N/A</v>
      </c>
      <c r="I28" s="11">
        <v>52589.24</v>
      </c>
      <c r="J28" s="101">
        <f t="shared" si="0"/>
        <v>3.7737724549523168</v>
      </c>
      <c r="K28" s="11">
        <v>351.3617706237423</v>
      </c>
      <c r="L28" s="11">
        <v>435.93751353692869</v>
      </c>
      <c r="M28" s="11" t="e">
        <v>#N/A</v>
      </c>
      <c r="N28" s="6">
        <f t="shared" si="1"/>
        <v>5649.6126438967694</v>
      </c>
    </row>
    <row r="29" spans="1:14" x14ac:dyDescent="0.3">
      <c r="A29" s="3">
        <f t="shared" si="6"/>
        <v>41470</v>
      </c>
      <c r="B29" s="4">
        <v>2013</v>
      </c>
      <c r="C29" s="4">
        <v>196</v>
      </c>
      <c r="D29" s="5">
        <v>3</v>
      </c>
      <c r="E29" s="5">
        <v>2</v>
      </c>
      <c r="F29" s="35">
        <v>1.3935456000000002</v>
      </c>
      <c r="G29" s="6">
        <v>12</v>
      </c>
      <c r="H29" s="6" t="e">
        <v>#N/A</v>
      </c>
      <c r="I29" s="11">
        <v>64628.45</v>
      </c>
      <c r="J29" s="101">
        <f t="shared" si="0"/>
        <v>4.6376989744720225</v>
      </c>
      <c r="K29" s="11">
        <v>421.26359613837485</v>
      </c>
      <c r="L29" s="11">
        <v>570.11710640765432</v>
      </c>
      <c r="M29" s="11" t="e">
        <v>#N/A</v>
      </c>
      <c r="N29" s="6">
        <f t="shared" si="1"/>
        <v>7114.0887140401364</v>
      </c>
    </row>
    <row r="30" spans="1:14" x14ac:dyDescent="0.3">
      <c r="A30" s="3">
        <f t="shared" si="6"/>
        <v>41470</v>
      </c>
      <c r="B30" s="4">
        <v>2013</v>
      </c>
      <c r="C30" s="4">
        <v>196</v>
      </c>
      <c r="D30" s="5">
        <v>4</v>
      </c>
      <c r="E30" s="5">
        <v>1</v>
      </c>
      <c r="F30" s="35">
        <v>1.3935456000000002</v>
      </c>
      <c r="G30" s="6">
        <v>12</v>
      </c>
      <c r="H30" s="6" t="e">
        <v>#N/A</v>
      </c>
      <c r="I30" s="11">
        <v>61390.12</v>
      </c>
      <c r="J30" s="101">
        <f t="shared" si="0"/>
        <v>4.4053183476737319</v>
      </c>
      <c r="K30" s="11">
        <v>421.2909124021125</v>
      </c>
      <c r="L30" s="11">
        <v>534.03010959430867</v>
      </c>
      <c r="M30" s="11" t="e">
        <v>#N/A</v>
      </c>
      <c r="N30" s="6">
        <f t="shared" si="1"/>
        <v>6855.3265999793703</v>
      </c>
    </row>
    <row r="31" spans="1:14" x14ac:dyDescent="0.3">
      <c r="A31" s="3">
        <f t="shared" si="6"/>
        <v>41470</v>
      </c>
      <c r="B31" s="4">
        <v>2013</v>
      </c>
      <c r="C31" s="4">
        <v>196</v>
      </c>
      <c r="D31" s="5">
        <v>4</v>
      </c>
      <c r="E31" s="5">
        <v>2</v>
      </c>
      <c r="F31" s="35">
        <v>1.3935456000000002</v>
      </c>
      <c r="G31" s="6">
        <v>11</v>
      </c>
      <c r="H31" s="6" t="e">
        <v>#N/A</v>
      </c>
      <c r="I31" s="11">
        <v>53377.06</v>
      </c>
      <c r="J31" s="101">
        <f t="shared" si="0"/>
        <v>3.8303059476489318</v>
      </c>
      <c r="K31" s="11">
        <v>350.96925431882801</v>
      </c>
      <c r="L31" s="11">
        <v>476.58962560133864</v>
      </c>
      <c r="M31" s="11" t="e">
        <v>#N/A</v>
      </c>
      <c r="N31" s="6">
        <f t="shared" si="1"/>
        <v>5938.5130986755412</v>
      </c>
    </row>
    <row r="32" spans="1:14" x14ac:dyDescent="0.3">
      <c r="A32" s="3">
        <f t="shared" si="6"/>
        <v>41470</v>
      </c>
      <c r="B32" s="4">
        <v>2013</v>
      </c>
      <c r="C32" s="4">
        <v>196</v>
      </c>
      <c r="D32" s="5">
        <v>7</v>
      </c>
      <c r="E32" s="5">
        <v>1</v>
      </c>
      <c r="F32" s="35">
        <v>1.3935456000000002</v>
      </c>
      <c r="G32" s="6">
        <v>12</v>
      </c>
      <c r="H32" s="6" t="e">
        <v>#N/A</v>
      </c>
      <c r="I32" s="11">
        <v>78375.41</v>
      </c>
      <c r="J32" s="101">
        <f t="shared" si="0"/>
        <v>5.6241726140859685</v>
      </c>
      <c r="K32" s="11">
        <v>502.06500881834199</v>
      </c>
      <c r="L32" s="11">
        <v>657.74789169995529</v>
      </c>
      <c r="M32" s="11" t="e">
        <v>#N/A</v>
      </c>
      <c r="N32" s="6">
        <f t="shared" si="1"/>
        <v>8322.7481075488104</v>
      </c>
    </row>
    <row r="33" spans="1:14" x14ac:dyDescent="0.3">
      <c r="A33" s="3">
        <f t="shared" si="6"/>
        <v>41470</v>
      </c>
      <c r="B33" s="4">
        <v>2013</v>
      </c>
      <c r="C33" s="4">
        <v>196</v>
      </c>
      <c r="D33" s="5">
        <v>7</v>
      </c>
      <c r="E33" s="5">
        <v>2</v>
      </c>
      <c r="F33" s="35">
        <v>1.3935456000000002</v>
      </c>
      <c r="G33" s="6">
        <v>12</v>
      </c>
      <c r="H33" s="6" t="e">
        <v>#N/A</v>
      </c>
      <c r="I33" s="11">
        <v>70757.61</v>
      </c>
      <c r="J33" s="101">
        <f t="shared" si="0"/>
        <v>5.077523835603226</v>
      </c>
      <c r="K33" s="11">
        <v>484.31555517359936</v>
      </c>
      <c r="L33" s="11">
        <v>332.42126933119164</v>
      </c>
      <c r="M33" s="11" t="e">
        <v>#N/A</v>
      </c>
      <c r="N33" s="6">
        <f t="shared" si="1"/>
        <v>5860.8546753316932</v>
      </c>
    </row>
    <row r="34" spans="1:14" x14ac:dyDescent="0.3">
      <c r="A34" s="3">
        <f t="shared" si="6"/>
        <v>41470</v>
      </c>
      <c r="B34" s="4">
        <v>2013</v>
      </c>
      <c r="C34" s="4">
        <v>196</v>
      </c>
      <c r="D34" s="5">
        <v>8</v>
      </c>
      <c r="E34" s="5">
        <v>1</v>
      </c>
      <c r="F34" s="35">
        <v>1.3935456000000002</v>
      </c>
      <c r="G34" s="6">
        <v>11</v>
      </c>
      <c r="H34" s="6" t="e">
        <v>#N/A</v>
      </c>
      <c r="I34" s="11">
        <v>64011.65</v>
      </c>
      <c r="J34" s="101">
        <f t="shared" ref="J34:J65" si="7">I34/(F34*10000)</f>
        <v>4.5934377748385122</v>
      </c>
      <c r="K34" s="11">
        <v>377.86700251889164</v>
      </c>
      <c r="L34" s="11">
        <v>682.92242896655773</v>
      </c>
      <c r="M34" s="11" t="e">
        <v>#N/A</v>
      </c>
      <c r="N34" s="6">
        <f t="shared" si="1"/>
        <v>7612.1616076678738</v>
      </c>
    </row>
    <row r="35" spans="1:14" x14ac:dyDescent="0.3">
      <c r="A35" s="3">
        <f t="shared" si="6"/>
        <v>41470</v>
      </c>
      <c r="B35" s="4">
        <v>2013</v>
      </c>
      <c r="C35" s="4">
        <v>196</v>
      </c>
      <c r="D35" s="5">
        <v>8</v>
      </c>
      <c r="E35" s="5">
        <v>2</v>
      </c>
      <c r="F35" s="35">
        <v>1.3935456000000002</v>
      </c>
      <c r="G35" s="6">
        <v>12</v>
      </c>
      <c r="H35" s="6" t="e">
        <v>#N/A</v>
      </c>
      <c r="I35" s="11">
        <v>66231.77</v>
      </c>
      <c r="J35" s="101">
        <f t="shared" si="7"/>
        <v>4.7527522601341499</v>
      </c>
      <c r="K35" s="11">
        <v>432.59692832764512</v>
      </c>
      <c r="L35" s="11">
        <v>661.25017374822244</v>
      </c>
      <c r="M35" s="11" t="e">
        <v>#N/A</v>
      </c>
      <c r="N35" s="6">
        <f t="shared" si="1"/>
        <v>7849.3814775481151</v>
      </c>
    </row>
    <row r="36" spans="1:14" x14ac:dyDescent="0.3">
      <c r="A36" s="3">
        <f t="shared" si="6"/>
        <v>41470</v>
      </c>
      <c r="B36" s="4">
        <v>2013</v>
      </c>
      <c r="C36" s="4">
        <v>196</v>
      </c>
      <c r="D36" s="5">
        <v>9</v>
      </c>
      <c r="E36" s="5">
        <v>1</v>
      </c>
      <c r="F36" s="35">
        <v>1.3935456000000002</v>
      </c>
      <c r="G36" s="6">
        <v>12</v>
      </c>
      <c r="H36" s="6" t="e">
        <v>#N/A</v>
      </c>
      <c r="I36" s="11">
        <v>69940.740000000005</v>
      </c>
      <c r="J36" s="101">
        <f t="shared" si="7"/>
        <v>5.0189057322559085</v>
      </c>
      <c r="K36" s="11">
        <v>440.74033366045126</v>
      </c>
      <c r="L36" s="11">
        <v>779.56130650035379</v>
      </c>
      <c r="M36" s="11" t="e">
        <v>#N/A</v>
      </c>
      <c r="N36" s="6">
        <f t="shared" si="1"/>
        <v>8756.8116907032327</v>
      </c>
    </row>
    <row r="37" spans="1:14" x14ac:dyDescent="0.3">
      <c r="A37" s="3">
        <f t="shared" si="6"/>
        <v>41470</v>
      </c>
      <c r="B37" s="4">
        <v>2013</v>
      </c>
      <c r="C37" s="4">
        <v>196</v>
      </c>
      <c r="D37" s="5">
        <v>9</v>
      </c>
      <c r="E37" s="5">
        <v>2</v>
      </c>
      <c r="F37" s="35">
        <v>1.3935456000000002</v>
      </c>
      <c r="G37" s="6">
        <v>11</v>
      </c>
      <c r="H37" s="6" t="e">
        <v>#N/A</v>
      </c>
      <c r="I37" s="11">
        <v>58010.41</v>
      </c>
      <c r="J37" s="101">
        <f t="shared" si="7"/>
        <v>4.1627923765106782</v>
      </c>
      <c r="K37" s="11">
        <v>418.71731766332539</v>
      </c>
      <c r="L37" s="11">
        <v>539.76079461500615</v>
      </c>
      <c r="M37" s="11" t="e">
        <v>#N/A</v>
      </c>
      <c r="N37" s="6">
        <f t="shared" si="1"/>
        <v>6877.9816912940014</v>
      </c>
    </row>
    <row r="38" spans="1:14" x14ac:dyDescent="0.3">
      <c r="A38" s="3">
        <f t="shared" ref="A38" si="8">DATE(B38,1,C38)</f>
        <v>41485</v>
      </c>
      <c r="B38" s="4">
        <v>2013</v>
      </c>
      <c r="C38" s="4">
        <v>211</v>
      </c>
      <c r="D38" s="5">
        <v>2</v>
      </c>
      <c r="E38" s="5">
        <v>1</v>
      </c>
      <c r="F38" s="35">
        <v>1.3935456000000002</v>
      </c>
      <c r="G38" s="6">
        <v>12</v>
      </c>
      <c r="H38" s="6">
        <v>12</v>
      </c>
      <c r="I38" s="11">
        <v>60228.94</v>
      </c>
      <c r="J38" s="101">
        <f t="shared" si="7"/>
        <v>4.3219927643558984</v>
      </c>
      <c r="K38" s="13">
        <v>471.21717467760845</v>
      </c>
      <c r="L38" s="13">
        <v>1006.2462288574386</v>
      </c>
      <c r="M38" s="11">
        <v>170.38189107918475</v>
      </c>
      <c r="N38" s="6">
        <f t="shared" si="1"/>
        <v>11824.839421216153</v>
      </c>
    </row>
    <row r="39" spans="1:14" x14ac:dyDescent="0.3">
      <c r="A39" s="3">
        <f t="shared" ref="A39:A49" si="9">DATE(B39,1,C39)</f>
        <v>41485</v>
      </c>
      <c r="B39" s="4">
        <v>2013</v>
      </c>
      <c r="C39" s="4">
        <v>211</v>
      </c>
      <c r="D39" s="5">
        <v>2</v>
      </c>
      <c r="E39" s="5">
        <v>2</v>
      </c>
      <c r="F39" s="35">
        <v>1.3935456000000002</v>
      </c>
      <c r="G39" s="6">
        <v>12</v>
      </c>
      <c r="H39" s="6">
        <v>13</v>
      </c>
      <c r="I39" s="11">
        <v>61643.24</v>
      </c>
      <c r="J39" s="101">
        <f t="shared" si="7"/>
        <v>4.4234820877049152</v>
      </c>
      <c r="K39" s="13">
        <v>439.06046321525884</v>
      </c>
      <c r="L39" s="13">
        <v>988.94980261977389</v>
      </c>
      <c r="M39" s="11">
        <v>194.99647783974174</v>
      </c>
      <c r="N39" s="6">
        <f t="shared" si="1"/>
        <v>11646.599463087352</v>
      </c>
    </row>
    <row r="40" spans="1:14" x14ac:dyDescent="0.3">
      <c r="A40" s="3">
        <f t="shared" si="9"/>
        <v>41485</v>
      </c>
      <c r="B40" s="4">
        <v>2013</v>
      </c>
      <c r="C40" s="4">
        <v>211</v>
      </c>
      <c r="D40" s="5">
        <v>3</v>
      </c>
      <c r="E40" s="5">
        <v>1</v>
      </c>
      <c r="F40" s="35">
        <v>1.3935456000000002</v>
      </c>
      <c r="G40" s="6">
        <v>11</v>
      </c>
      <c r="H40" s="6">
        <v>12</v>
      </c>
      <c r="I40" s="11">
        <v>57010.400000000001</v>
      </c>
      <c r="J40" s="101">
        <f t="shared" si="7"/>
        <v>4.0910322561385861</v>
      </c>
      <c r="K40" s="13">
        <v>401.43653353814636</v>
      </c>
      <c r="L40" s="13">
        <v>1004.1472573233771</v>
      </c>
      <c r="M40" s="11">
        <v>190.46705471478467</v>
      </c>
      <c r="N40" s="6">
        <f t="shared" si="1"/>
        <v>11453.165548198122</v>
      </c>
    </row>
    <row r="41" spans="1:14" x14ac:dyDescent="0.3">
      <c r="A41" s="3">
        <f t="shared" si="9"/>
        <v>41485</v>
      </c>
      <c r="B41" s="4">
        <v>2013</v>
      </c>
      <c r="C41" s="4">
        <v>211</v>
      </c>
      <c r="D41" s="5">
        <v>3</v>
      </c>
      <c r="E41" s="5">
        <v>2</v>
      </c>
      <c r="F41" s="35">
        <v>1.3935456000000002</v>
      </c>
      <c r="G41" s="6">
        <v>12</v>
      </c>
      <c r="H41" s="6">
        <v>12</v>
      </c>
      <c r="I41" s="11">
        <v>59738.59</v>
      </c>
      <c r="J41" s="101">
        <f t="shared" si="7"/>
        <v>4.2868055412036741</v>
      </c>
      <c r="K41" s="13">
        <v>467.06778253883238</v>
      </c>
      <c r="L41" s="13">
        <v>1071.5959698956055</v>
      </c>
      <c r="M41" s="11">
        <v>204.66128212369384</v>
      </c>
      <c r="N41" s="6">
        <f t="shared" si="1"/>
        <v>12509.996332794071</v>
      </c>
    </row>
    <row r="42" spans="1:14" x14ac:dyDescent="0.3">
      <c r="A42" s="3">
        <f t="shared" si="9"/>
        <v>41485</v>
      </c>
      <c r="B42" s="4">
        <v>2013</v>
      </c>
      <c r="C42" s="4">
        <v>211</v>
      </c>
      <c r="D42" s="5">
        <v>4</v>
      </c>
      <c r="E42" s="5">
        <v>1</v>
      </c>
      <c r="F42" s="35">
        <v>1.3935456000000002</v>
      </c>
      <c r="G42" s="6">
        <v>13</v>
      </c>
      <c r="H42" s="6">
        <v>14</v>
      </c>
      <c r="I42" s="11">
        <v>63263.17</v>
      </c>
      <c r="J42" s="101">
        <f t="shared" si="7"/>
        <v>4.539727297047186</v>
      </c>
      <c r="K42" s="13">
        <v>472.61526809329172</v>
      </c>
      <c r="L42" s="13">
        <v>1282.318835970422</v>
      </c>
      <c r="M42" s="11">
        <v>178.64582933844687</v>
      </c>
      <c r="N42" s="6">
        <f t="shared" si="1"/>
        <v>13875.254124458936</v>
      </c>
    </row>
    <row r="43" spans="1:14" x14ac:dyDescent="0.3">
      <c r="A43" s="3">
        <f t="shared" si="9"/>
        <v>41485</v>
      </c>
      <c r="B43" s="4">
        <v>2013</v>
      </c>
      <c r="C43" s="4">
        <v>211</v>
      </c>
      <c r="D43" s="5">
        <v>4</v>
      </c>
      <c r="E43" s="5">
        <v>2</v>
      </c>
      <c r="F43" s="35">
        <v>1.3935456000000002</v>
      </c>
      <c r="G43" s="6">
        <v>11</v>
      </c>
      <c r="H43" s="6">
        <v>11</v>
      </c>
      <c r="I43" s="11">
        <v>52717</v>
      </c>
      <c r="J43" s="101">
        <f t="shared" si="7"/>
        <v>3.7829404362512422</v>
      </c>
      <c r="K43" s="13">
        <v>414.97937219730926</v>
      </c>
      <c r="L43" s="13">
        <v>922.04459918478267</v>
      </c>
      <c r="M43" s="11">
        <v>150.62939001848432</v>
      </c>
      <c r="N43" s="6">
        <f t="shared" si="1"/>
        <v>10675.311675488598</v>
      </c>
    </row>
    <row r="44" spans="1:14" x14ac:dyDescent="0.3">
      <c r="A44" s="3">
        <f t="shared" si="9"/>
        <v>41485</v>
      </c>
      <c r="B44" s="4">
        <v>2013</v>
      </c>
      <c r="C44" s="4">
        <v>211</v>
      </c>
      <c r="D44" s="5">
        <v>7</v>
      </c>
      <c r="E44" s="5">
        <v>1</v>
      </c>
      <c r="F44" s="35">
        <v>1.3935456000000002</v>
      </c>
      <c r="G44" s="6">
        <v>12</v>
      </c>
      <c r="H44" s="6">
        <v>12</v>
      </c>
      <c r="I44" s="11">
        <v>67882.75</v>
      </c>
      <c r="J44" s="101">
        <f t="shared" si="7"/>
        <v>4.8712255989326785</v>
      </c>
      <c r="K44" s="67">
        <v>491.68103896103889</v>
      </c>
      <c r="L44" s="67">
        <v>1119.8326637008197</v>
      </c>
      <c r="M44" s="11">
        <v>207.02240620957315</v>
      </c>
      <c r="N44" s="6">
        <f t="shared" si="1"/>
        <v>13049.706510295977</v>
      </c>
    </row>
    <row r="45" spans="1:14" x14ac:dyDescent="0.3">
      <c r="A45" s="3">
        <f t="shared" si="9"/>
        <v>41485</v>
      </c>
      <c r="B45" s="4">
        <v>2013</v>
      </c>
      <c r="C45" s="4">
        <v>211</v>
      </c>
      <c r="D45" s="5">
        <v>7</v>
      </c>
      <c r="E45" s="5">
        <v>2</v>
      </c>
      <c r="F45" s="35">
        <v>1.3935456000000002</v>
      </c>
      <c r="G45" s="6">
        <v>12</v>
      </c>
      <c r="H45" s="6">
        <v>12</v>
      </c>
      <c r="I45" s="11">
        <v>75636.41</v>
      </c>
      <c r="J45" s="101">
        <f t="shared" si="7"/>
        <v>5.4276236098768491</v>
      </c>
      <c r="K45" s="67">
        <v>506.75423662631783</v>
      </c>
      <c r="L45" s="67">
        <v>1311.9207289843703</v>
      </c>
      <c r="M45" s="11">
        <v>249.82972330306953</v>
      </c>
      <c r="N45" s="6">
        <f t="shared" si="1"/>
        <v>14843.466112007796</v>
      </c>
    </row>
    <row r="46" spans="1:14" x14ac:dyDescent="0.3">
      <c r="A46" s="3">
        <f t="shared" si="9"/>
        <v>41485</v>
      </c>
      <c r="B46" s="4">
        <v>2013</v>
      </c>
      <c r="C46" s="4">
        <v>211</v>
      </c>
      <c r="D46" s="5">
        <v>8</v>
      </c>
      <c r="E46" s="5">
        <v>1</v>
      </c>
      <c r="F46" s="35">
        <v>1.3935456000000002</v>
      </c>
      <c r="G46" s="6">
        <v>12</v>
      </c>
      <c r="H46" s="6">
        <v>12</v>
      </c>
      <c r="I46" s="11">
        <v>69214.399999999994</v>
      </c>
      <c r="J46" s="101">
        <f t="shared" si="7"/>
        <v>4.9667840076420884</v>
      </c>
      <c r="K46" s="67">
        <v>539.88305967160613</v>
      </c>
      <c r="L46" s="67">
        <v>1236.6344215530908</v>
      </c>
      <c r="M46" s="11">
        <v>215.10027190332318</v>
      </c>
      <c r="N46" s="6">
        <f t="shared" si="1"/>
        <v>14291.730052665802</v>
      </c>
    </row>
    <row r="47" spans="1:14" x14ac:dyDescent="0.3">
      <c r="A47" s="3">
        <f t="shared" si="9"/>
        <v>41485</v>
      </c>
      <c r="B47" s="4">
        <v>2013</v>
      </c>
      <c r="C47" s="4">
        <v>211</v>
      </c>
      <c r="D47" s="5">
        <v>8</v>
      </c>
      <c r="E47" s="5">
        <v>2</v>
      </c>
      <c r="F47" s="35">
        <v>1.3935456000000002</v>
      </c>
      <c r="G47" s="6">
        <v>12</v>
      </c>
      <c r="H47" s="6">
        <v>12</v>
      </c>
      <c r="I47" s="11">
        <v>64322.18</v>
      </c>
      <c r="J47" s="101">
        <f t="shared" si="7"/>
        <v>4.6157212221831845</v>
      </c>
      <c r="K47" s="67">
        <v>473.93584905660367</v>
      </c>
      <c r="L47" s="67">
        <v>1080.6383692391607</v>
      </c>
      <c r="M47" s="11">
        <v>201.29597951344442</v>
      </c>
      <c r="N47" s="6">
        <f t="shared" si="1"/>
        <v>12600.019675059135</v>
      </c>
    </row>
    <row r="48" spans="1:14" x14ac:dyDescent="0.3">
      <c r="A48" s="3">
        <f t="shared" si="9"/>
        <v>41485</v>
      </c>
      <c r="B48" s="4">
        <v>2013</v>
      </c>
      <c r="C48" s="4">
        <v>211</v>
      </c>
      <c r="D48" s="5">
        <v>9</v>
      </c>
      <c r="E48" s="5">
        <v>1</v>
      </c>
      <c r="F48" s="35">
        <v>1.3935456000000002</v>
      </c>
      <c r="G48" s="6">
        <v>12</v>
      </c>
      <c r="H48" s="6">
        <v>12</v>
      </c>
      <c r="I48" s="11">
        <v>66910.7</v>
      </c>
      <c r="J48" s="101">
        <f t="shared" si="7"/>
        <v>4.8014718714622608</v>
      </c>
      <c r="K48" s="67">
        <v>513.3188976377952</v>
      </c>
      <c r="L48" s="67">
        <v>1183.3941793831693</v>
      </c>
      <c r="M48" s="11">
        <v>188.1661868748476</v>
      </c>
      <c r="N48" s="6">
        <f t="shared" si="1"/>
        <v>13525.78102859219</v>
      </c>
    </row>
    <row r="49" spans="1:14" x14ac:dyDescent="0.3">
      <c r="A49" s="3">
        <f t="shared" si="9"/>
        <v>41485</v>
      </c>
      <c r="B49" s="4">
        <v>2013</v>
      </c>
      <c r="C49" s="4">
        <v>211</v>
      </c>
      <c r="D49" s="5">
        <v>9</v>
      </c>
      <c r="E49" s="5">
        <v>2</v>
      </c>
      <c r="F49" s="35">
        <v>1.3935456000000002</v>
      </c>
      <c r="G49" s="6">
        <v>11</v>
      </c>
      <c r="H49" s="6">
        <v>11</v>
      </c>
      <c r="I49" s="11">
        <v>62687.520000000004</v>
      </c>
      <c r="J49" s="101">
        <f t="shared" si="7"/>
        <v>4.4984189968379935</v>
      </c>
      <c r="K49" s="67">
        <v>458.85209898365014</v>
      </c>
      <c r="L49" s="67">
        <v>1096.8888888888889</v>
      </c>
      <c r="M49" s="11">
        <v>191.01227704424375</v>
      </c>
      <c r="N49" s="6">
        <f t="shared" si="1"/>
        <v>12534.597109106315</v>
      </c>
    </row>
    <row r="50" spans="1:14" x14ac:dyDescent="0.3">
      <c r="A50" s="3">
        <f t="shared" ref="A50" si="10">DATE(B50,1,C50)</f>
        <v>41498</v>
      </c>
      <c r="B50" s="4">
        <v>2013</v>
      </c>
      <c r="C50" s="4">
        <v>224</v>
      </c>
      <c r="D50" s="5">
        <v>2</v>
      </c>
      <c r="E50" s="5">
        <v>1</v>
      </c>
      <c r="F50" s="35">
        <v>1.3935456000000002</v>
      </c>
      <c r="G50" s="6">
        <v>11</v>
      </c>
      <c r="H50" s="6">
        <v>13</v>
      </c>
      <c r="I50" s="11">
        <v>65081.56</v>
      </c>
      <c r="J50" s="101">
        <f t="shared" si="7"/>
        <v>4.670213877464791</v>
      </c>
      <c r="K50" s="11">
        <v>501.37938051096552</v>
      </c>
      <c r="L50" s="11">
        <v>1294.3736115372815</v>
      </c>
      <c r="M50" s="11">
        <v>921.10849056603786</v>
      </c>
      <c r="N50" s="6">
        <f t="shared" si="1"/>
        <v>19496.035742312877</v>
      </c>
    </row>
    <row r="51" spans="1:14" x14ac:dyDescent="0.3">
      <c r="A51" s="3">
        <f t="shared" ref="A51:A61" si="11">DATE(B51,1,C51)</f>
        <v>41498</v>
      </c>
      <c r="B51" s="4">
        <v>2013</v>
      </c>
      <c r="C51" s="4">
        <v>224</v>
      </c>
      <c r="D51" s="5">
        <v>2</v>
      </c>
      <c r="E51" s="5">
        <v>2</v>
      </c>
      <c r="F51" s="35">
        <v>1.3935456000000002</v>
      </c>
      <c r="G51" s="6">
        <v>12</v>
      </c>
      <c r="H51" s="6">
        <v>13</v>
      </c>
      <c r="I51" s="11">
        <v>68303.12</v>
      </c>
      <c r="J51" s="101">
        <f t="shared" si="7"/>
        <v>4.9013910990784932</v>
      </c>
      <c r="K51" s="11">
        <v>510.45480824821738</v>
      </c>
      <c r="L51" s="11">
        <v>1126.6252839713923</v>
      </c>
      <c r="M51" s="11">
        <v>899.63714285714286</v>
      </c>
      <c r="N51" s="6">
        <f t="shared" si="1"/>
        <v>18203.331380593158</v>
      </c>
    </row>
    <row r="52" spans="1:14" x14ac:dyDescent="0.3">
      <c r="A52" s="3">
        <f t="shared" si="11"/>
        <v>41498</v>
      </c>
      <c r="B52" s="4">
        <v>2013</v>
      </c>
      <c r="C52" s="4">
        <v>224</v>
      </c>
      <c r="D52" s="5">
        <v>3</v>
      </c>
      <c r="E52" s="5">
        <v>1</v>
      </c>
      <c r="F52" s="35">
        <v>1.3935456000000002</v>
      </c>
      <c r="G52" s="6">
        <v>10</v>
      </c>
      <c r="H52" s="6">
        <v>10</v>
      </c>
      <c r="I52" s="11">
        <v>62098.95</v>
      </c>
      <c r="J52" s="101">
        <f t="shared" si="7"/>
        <v>4.4561835651449071</v>
      </c>
      <c r="K52" s="11">
        <v>405.22437726723103</v>
      </c>
      <c r="L52" s="11">
        <v>1112.2007924558204</v>
      </c>
      <c r="M52" s="11">
        <v>736.98190541466761</v>
      </c>
      <c r="N52" s="6">
        <f t="shared" si="1"/>
        <v>16177.49053305266</v>
      </c>
    </row>
    <row r="53" spans="1:14" x14ac:dyDescent="0.3">
      <c r="A53" s="3">
        <f t="shared" si="11"/>
        <v>41498</v>
      </c>
      <c r="B53" s="4">
        <v>2013</v>
      </c>
      <c r="C53" s="4">
        <v>224</v>
      </c>
      <c r="D53" s="5">
        <v>3</v>
      </c>
      <c r="E53" s="5">
        <v>2</v>
      </c>
      <c r="F53" s="35">
        <v>1.3935456000000002</v>
      </c>
      <c r="G53" s="6">
        <v>12</v>
      </c>
      <c r="H53" s="6">
        <v>12</v>
      </c>
      <c r="I53" s="11">
        <v>65738.19</v>
      </c>
      <c r="J53" s="101">
        <f t="shared" si="7"/>
        <v>4.7173332541109518</v>
      </c>
      <c r="K53" s="11">
        <v>446.93524218563579</v>
      </c>
      <c r="L53" s="11">
        <v>986.51694277108447</v>
      </c>
      <c r="M53" s="11">
        <v>799.25496339179278</v>
      </c>
      <c r="N53" s="6">
        <f t="shared" si="1"/>
        <v>16021.773154380542</v>
      </c>
    </row>
    <row r="54" spans="1:14" x14ac:dyDescent="0.3">
      <c r="A54" s="3">
        <f t="shared" si="11"/>
        <v>41498</v>
      </c>
      <c r="B54" s="4">
        <v>2013</v>
      </c>
      <c r="C54" s="4">
        <v>224</v>
      </c>
      <c r="D54" s="5">
        <v>4</v>
      </c>
      <c r="E54" s="5">
        <v>1</v>
      </c>
      <c r="F54" s="35">
        <v>1.3935456000000002</v>
      </c>
      <c r="G54" s="6">
        <v>12</v>
      </c>
      <c r="H54" s="6">
        <v>13</v>
      </c>
      <c r="I54" s="11">
        <v>63426.960000000006</v>
      </c>
      <c r="J54" s="101">
        <f t="shared" si="7"/>
        <v>4.5514807696282054</v>
      </c>
      <c r="K54" s="11">
        <v>434.87547711881808</v>
      </c>
      <c r="L54" s="11">
        <v>1028.2956180510139</v>
      </c>
      <c r="M54" s="11">
        <v>717.89401993355477</v>
      </c>
      <c r="N54" s="6">
        <f t="shared" si="1"/>
        <v>15651.193007989021</v>
      </c>
    </row>
    <row r="55" spans="1:14" x14ac:dyDescent="0.3">
      <c r="A55" s="3">
        <f t="shared" si="11"/>
        <v>41498</v>
      </c>
      <c r="B55" s="4">
        <v>2013</v>
      </c>
      <c r="C55" s="4">
        <v>224</v>
      </c>
      <c r="D55" s="5">
        <v>4</v>
      </c>
      <c r="E55" s="5">
        <v>2</v>
      </c>
      <c r="F55" s="35">
        <v>1.3935456000000002</v>
      </c>
      <c r="G55" s="6">
        <v>12</v>
      </c>
      <c r="H55" s="6">
        <v>12</v>
      </c>
      <c r="I55" s="11">
        <v>70744.13</v>
      </c>
      <c r="J55" s="101">
        <f t="shared" si="7"/>
        <v>5.0765565188537778</v>
      </c>
      <c r="K55" s="11">
        <v>495.78713646532452</v>
      </c>
      <c r="L55" s="11">
        <v>1112.8960829337484</v>
      </c>
      <c r="M55" s="11">
        <v>821.93815833612871</v>
      </c>
      <c r="N55" s="6">
        <f t="shared" si="1"/>
        <v>17441.993844587512</v>
      </c>
    </row>
    <row r="56" spans="1:14" x14ac:dyDescent="0.3">
      <c r="A56" s="3">
        <f t="shared" si="11"/>
        <v>41498</v>
      </c>
      <c r="B56" s="4">
        <v>2013</v>
      </c>
      <c r="C56" s="4">
        <v>224</v>
      </c>
      <c r="D56" s="5">
        <v>7</v>
      </c>
      <c r="E56" s="5">
        <v>1</v>
      </c>
      <c r="F56" s="35">
        <v>1.3935456000000002</v>
      </c>
      <c r="G56" s="6">
        <v>12</v>
      </c>
      <c r="H56" s="6">
        <v>13</v>
      </c>
      <c r="I56" s="11">
        <v>71435.12</v>
      </c>
      <c r="J56" s="101">
        <f t="shared" si="7"/>
        <v>5.1261415485793922</v>
      </c>
      <c r="K56" s="11">
        <v>499.64069206454832</v>
      </c>
      <c r="L56" s="11">
        <v>1157.5828736714648</v>
      </c>
      <c r="M56" s="11">
        <v>634.38251374959566</v>
      </c>
      <c r="N56" s="6">
        <f t="shared" si="1"/>
        <v>16444.428366646982</v>
      </c>
    </row>
    <row r="57" spans="1:14" x14ac:dyDescent="0.3">
      <c r="A57" s="3">
        <f t="shared" si="11"/>
        <v>41498</v>
      </c>
      <c r="B57" s="4">
        <v>2013</v>
      </c>
      <c r="C57" s="4">
        <v>224</v>
      </c>
      <c r="D57" s="5">
        <v>7</v>
      </c>
      <c r="E57" s="5">
        <v>2</v>
      </c>
      <c r="F57" s="35">
        <v>1.3935456000000002</v>
      </c>
      <c r="G57" s="6">
        <v>12</v>
      </c>
      <c r="H57" s="6">
        <v>13</v>
      </c>
      <c r="I57" s="11">
        <v>73119.740000000005</v>
      </c>
      <c r="J57" s="101">
        <f t="shared" si="7"/>
        <v>5.2470288736873769</v>
      </c>
      <c r="K57" s="11">
        <v>549.97669303797477</v>
      </c>
      <c r="L57" s="11">
        <v>1496.6037126180877</v>
      </c>
      <c r="M57" s="11">
        <v>763.36781063005992</v>
      </c>
      <c r="N57" s="6">
        <f t="shared" si="1"/>
        <v>20164.020583798061</v>
      </c>
    </row>
    <row r="58" spans="1:14" x14ac:dyDescent="0.3">
      <c r="A58" s="3">
        <f t="shared" si="11"/>
        <v>41498</v>
      </c>
      <c r="B58" s="4">
        <v>2013</v>
      </c>
      <c r="C58" s="4">
        <v>224</v>
      </c>
      <c r="D58" s="5">
        <v>8</v>
      </c>
      <c r="E58" s="5">
        <v>1</v>
      </c>
      <c r="F58" s="35">
        <v>1.3935456000000002</v>
      </c>
      <c r="G58" s="6">
        <v>11</v>
      </c>
      <c r="H58" s="6">
        <v>12</v>
      </c>
      <c r="I58" s="11">
        <v>65642.73</v>
      </c>
      <c r="J58" s="101">
        <f t="shared" si="7"/>
        <v>4.7104831015217581</v>
      </c>
      <c r="K58" s="11">
        <v>474.01814413265294</v>
      </c>
      <c r="L58" s="11">
        <v>1172.2670520231216</v>
      </c>
      <c r="M58" s="11">
        <v>846.40811893988359</v>
      </c>
      <c r="N58" s="6">
        <f t="shared" si="1"/>
        <v>17887.418360013893</v>
      </c>
    </row>
    <row r="59" spans="1:14" x14ac:dyDescent="0.3">
      <c r="A59" s="3">
        <f t="shared" si="11"/>
        <v>41498</v>
      </c>
      <c r="B59" s="4">
        <v>2013</v>
      </c>
      <c r="C59" s="4">
        <v>224</v>
      </c>
      <c r="D59" s="5">
        <v>8</v>
      </c>
      <c r="E59" s="5">
        <v>2</v>
      </c>
      <c r="F59" s="35">
        <v>1.3935456000000002</v>
      </c>
      <c r="G59" s="6">
        <v>12</v>
      </c>
      <c r="H59" s="6">
        <v>14</v>
      </c>
      <c r="I59" s="11">
        <v>72550.920000000013</v>
      </c>
      <c r="J59" s="101">
        <f t="shared" si="7"/>
        <v>5.2062106901991587</v>
      </c>
      <c r="K59" s="11">
        <v>517.14383083555754</v>
      </c>
      <c r="L59" s="11">
        <v>1094.0615641663705</v>
      </c>
      <c r="M59" s="11">
        <v>828.9668085106382</v>
      </c>
      <c r="N59" s="6">
        <f t="shared" si="1"/>
        <v>17510.529999969618</v>
      </c>
    </row>
    <row r="60" spans="1:14" x14ac:dyDescent="0.3">
      <c r="A60" s="3">
        <f t="shared" si="11"/>
        <v>41498</v>
      </c>
      <c r="B60" s="4">
        <v>2013</v>
      </c>
      <c r="C60" s="4">
        <v>224</v>
      </c>
      <c r="D60" s="5">
        <v>9</v>
      </c>
      <c r="E60" s="5">
        <v>1</v>
      </c>
      <c r="F60" s="35">
        <v>1.3935456000000002</v>
      </c>
      <c r="G60" s="6">
        <v>12</v>
      </c>
      <c r="H60" s="6">
        <v>13</v>
      </c>
      <c r="I60" s="11">
        <v>69593.94</v>
      </c>
      <c r="J60" s="101">
        <f t="shared" si="7"/>
        <v>4.9940195713724753</v>
      </c>
      <c r="K60" s="11">
        <v>492.91734211067688</v>
      </c>
      <c r="L60" s="11">
        <v>1141.4771446700504</v>
      </c>
      <c r="M60" s="11">
        <v>952.95329986711954</v>
      </c>
      <c r="N60" s="6">
        <f t="shared" si="1"/>
        <v>18566.653194899733</v>
      </c>
    </row>
    <row r="61" spans="1:14" x14ac:dyDescent="0.3">
      <c r="A61" s="3">
        <f t="shared" si="11"/>
        <v>41498</v>
      </c>
      <c r="B61" s="4">
        <v>2013</v>
      </c>
      <c r="C61" s="4">
        <v>224</v>
      </c>
      <c r="D61" s="5">
        <v>9</v>
      </c>
      <c r="E61" s="5">
        <v>2</v>
      </c>
      <c r="F61" s="35">
        <v>1.3935456000000002</v>
      </c>
      <c r="G61" s="6">
        <v>11</v>
      </c>
      <c r="H61" s="6">
        <v>11</v>
      </c>
      <c r="I61" s="11">
        <v>62897.82</v>
      </c>
      <c r="J61" s="101">
        <f t="shared" si="7"/>
        <v>4.5135099992422196</v>
      </c>
      <c r="K61" s="11">
        <v>515.02822655524608</v>
      </c>
      <c r="L61" s="11">
        <v>1323.1093965517246</v>
      </c>
      <c r="M61" s="11">
        <v>820.96577473553214</v>
      </c>
      <c r="N61" s="6">
        <f>10*SUMIF(K61:M61,"&lt;&gt;#N/A")/F61</f>
        <v>19081.567175430089</v>
      </c>
    </row>
    <row r="62" spans="1:14" x14ac:dyDescent="0.3">
      <c r="A62" s="3">
        <f t="shared" ref="A62" si="12">DATE(B62,1,C62)</f>
        <v>41520</v>
      </c>
      <c r="B62" s="4">
        <v>2013</v>
      </c>
      <c r="C62" s="4">
        <v>246</v>
      </c>
      <c r="D62" s="5">
        <v>2</v>
      </c>
      <c r="E62" s="5">
        <v>1</v>
      </c>
      <c r="F62" s="35">
        <v>1.3935456000000002</v>
      </c>
      <c r="G62" s="6">
        <v>12</v>
      </c>
      <c r="H62" s="6">
        <v>12</v>
      </c>
      <c r="I62" s="11" t="e">
        <v>#N/A</v>
      </c>
      <c r="J62" s="101" t="e">
        <f t="shared" si="7"/>
        <v>#N/A</v>
      </c>
      <c r="K62" s="11" t="e">
        <v>#N/A</v>
      </c>
      <c r="L62" s="11">
        <v>1070.8771882163169</v>
      </c>
      <c r="M62" s="11">
        <v>1725.7783963227785</v>
      </c>
      <c r="N62" s="6">
        <f>10*SUMIF(K62:M62,"&lt;&gt;#N/A")/F62</f>
        <v>20068.633452246522</v>
      </c>
    </row>
    <row r="63" spans="1:14" x14ac:dyDescent="0.3">
      <c r="A63" s="3">
        <f t="shared" ref="A63:A73" si="13">DATE(B63,1,C63)</f>
        <v>41520</v>
      </c>
      <c r="B63" s="4">
        <v>2013</v>
      </c>
      <c r="C63" s="4">
        <v>246</v>
      </c>
      <c r="D63" s="5">
        <v>2</v>
      </c>
      <c r="E63" s="5">
        <v>2</v>
      </c>
      <c r="F63" s="35">
        <v>1.3935456000000002</v>
      </c>
      <c r="G63" s="6">
        <v>12</v>
      </c>
      <c r="H63" s="6">
        <v>12</v>
      </c>
      <c r="I63" s="11" t="e">
        <v>#N/A</v>
      </c>
      <c r="J63" s="101" t="e">
        <f t="shared" si="7"/>
        <v>#N/A</v>
      </c>
      <c r="K63" s="11" t="e">
        <v>#N/A</v>
      </c>
      <c r="L63" s="11">
        <v>1168.8503144654085</v>
      </c>
      <c r="M63" s="11">
        <v>1789.9390532544376</v>
      </c>
      <c r="N63" s="6">
        <f t="shared" ref="N63:N72" si="14">10*SUMIF(K63:M63,"&lt;&gt;#N/A")/F63</f>
        <v>21232.095797366415</v>
      </c>
    </row>
    <row r="64" spans="1:14" x14ac:dyDescent="0.3">
      <c r="A64" s="3">
        <f t="shared" si="13"/>
        <v>41520</v>
      </c>
      <c r="B64" s="4">
        <v>2013</v>
      </c>
      <c r="C64" s="4">
        <v>246</v>
      </c>
      <c r="D64" s="5">
        <v>3</v>
      </c>
      <c r="E64" s="5">
        <v>1</v>
      </c>
      <c r="F64" s="35">
        <v>1.3935456000000002</v>
      </c>
      <c r="G64" s="6">
        <v>12</v>
      </c>
      <c r="H64" s="6">
        <v>12</v>
      </c>
      <c r="I64" s="11" t="e">
        <v>#N/A</v>
      </c>
      <c r="J64" s="101" t="e">
        <f t="shared" si="7"/>
        <v>#N/A</v>
      </c>
      <c r="K64" s="11" t="e">
        <v>#N/A</v>
      </c>
      <c r="L64" s="11">
        <v>922.35031663788152</v>
      </c>
      <c r="M64" s="11">
        <v>1537.0428837787447</v>
      </c>
      <c r="N64" s="6">
        <f t="shared" si="14"/>
        <v>17648.458725833058</v>
      </c>
    </row>
    <row r="65" spans="1:14" x14ac:dyDescent="0.3">
      <c r="A65" s="3">
        <f t="shared" si="13"/>
        <v>41520</v>
      </c>
      <c r="B65" s="4">
        <v>2013</v>
      </c>
      <c r="C65" s="4">
        <v>246</v>
      </c>
      <c r="D65" s="5">
        <v>3</v>
      </c>
      <c r="E65" s="5">
        <v>2</v>
      </c>
      <c r="F65" s="35">
        <v>1.3935456000000002</v>
      </c>
      <c r="G65" s="6">
        <v>11</v>
      </c>
      <c r="H65" s="6">
        <v>11</v>
      </c>
      <c r="I65" s="11" t="e">
        <v>#N/A</v>
      </c>
      <c r="J65" s="101" t="e">
        <f t="shared" si="7"/>
        <v>#N/A</v>
      </c>
      <c r="K65" s="11" t="e">
        <v>#N/A</v>
      </c>
      <c r="L65" s="11">
        <v>1052.9028753993607</v>
      </c>
      <c r="M65" s="11">
        <v>1682.7049004730877</v>
      </c>
      <c r="N65" s="6">
        <f t="shared" si="14"/>
        <v>19630.55802316371</v>
      </c>
    </row>
    <row r="66" spans="1:14" x14ac:dyDescent="0.3">
      <c r="A66" s="3">
        <f t="shared" si="13"/>
        <v>41520</v>
      </c>
      <c r="B66" s="4">
        <v>2013</v>
      </c>
      <c r="C66" s="4">
        <v>246</v>
      </c>
      <c r="D66" s="5">
        <v>4</v>
      </c>
      <c r="E66" s="5">
        <v>1</v>
      </c>
      <c r="F66" s="35">
        <v>1.3935456000000002</v>
      </c>
      <c r="G66" s="6">
        <v>13</v>
      </c>
      <c r="H66" s="6">
        <v>13</v>
      </c>
      <c r="I66" s="11" t="e">
        <v>#N/A</v>
      </c>
      <c r="J66" s="101" t="e">
        <f t="shared" ref="J66:J73" si="15">I66/(F66*10000)</f>
        <v>#N/A</v>
      </c>
      <c r="K66" s="11" t="e">
        <v>#N/A</v>
      </c>
      <c r="L66" s="11">
        <v>1016.7842018650575</v>
      </c>
      <c r="M66" s="11">
        <v>1561.9153703014513</v>
      </c>
      <c r="N66" s="6">
        <f t="shared" si="14"/>
        <v>18504.594124271989</v>
      </c>
    </row>
    <row r="67" spans="1:14" x14ac:dyDescent="0.3">
      <c r="A67" s="3">
        <f t="shared" si="13"/>
        <v>41520</v>
      </c>
      <c r="B67" s="4">
        <v>2013</v>
      </c>
      <c r="C67" s="4">
        <v>246</v>
      </c>
      <c r="D67" s="5">
        <v>4</v>
      </c>
      <c r="E67" s="5">
        <v>2</v>
      </c>
      <c r="F67" s="35">
        <v>1.3935456000000002</v>
      </c>
      <c r="G67" s="6">
        <v>12</v>
      </c>
      <c r="H67" s="6">
        <v>12</v>
      </c>
      <c r="I67" s="11" t="e">
        <v>#N/A</v>
      </c>
      <c r="J67" s="101" t="e">
        <f t="shared" si="15"/>
        <v>#N/A</v>
      </c>
      <c r="K67" s="11" t="e">
        <v>#N/A</v>
      </c>
      <c r="L67" s="11">
        <v>972.93810810810828</v>
      </c>
      <c r="M67" s="11">
        <v>1363.3118067793093</v>
      </c>
      <c r="N67" s="6">
        <f t="shared" si="14"/>
        <v>16764.789863262584</v>
      </c>
    </row>
    <row r="68" spans="1:14" x14ac:dyDescent="0.3">
      <c r="A68" s="3">
        <f t="shared" si="13"/>
        <v>41520</v>
      </c>
      <c r="B68" s="4">
        <v>2013</v>
      </c>
      <c r="C68" s="4">
        <v>246</v>
      </c>
      <c r="D68" s="5">
        <v>7</v>
      </c>
      <c r="E68" s="5">
        <v>1</v>
      </c>
      <c r="F68" s="35">
        <v>1.3935456000000002</v>
      </c>
      <c r="G68" s="6">
        <v>13</v>
      </c>
      <c r="H68" s="6">
        <v>13</v>
      </c>
      <c r="I68" s="11" t="e">
        <v>#N/A</v>
      </c>
      <c r="J68" s="101" t="e">
        <f t="shared" si="15"/>
        <v>#N/A</v>
      </c>
      <c r="K68" s="11" t="e">
        <v>#N/A</v>
      </c>
      <c r="L68" s="11">
        <v>1658.1821437236163</v>
      </c>
      <c r="M68" s="11">
        <v>1927.1889679715307</v>
      </c>
      <c r="N68" s="6">
        <f t="shared" si="14"/>
        <v>25728.408971297002</v>
      </c>
    </row>
    <row r="69" spans="1:14" x14ac:dyDescent="0.3">
      <c r="A69" s="3">
        <f t="shared" si="13"/>
        <v>41520</v>
      </c>
      <c r="B69" s="4">
        <v>2013</v>
      </c>
      <c r="C69" s="4">
        <v>246</v>
      </c>
      <c r="D69" s="5">
        <v>7</v>
      </c>
      <c r="E69" s="5">
        <v>2</v>
      </c>
      <c r="F69" s="35">
        <v>1.3935456000000002</v>
      </c>
      <c r="G69" s="6">
        <v>12</v>
      </c>
      <c r="H69" s="6">
        <v>12</v>
      </c>
      <c r="I69" s="11" t="e">
        <v>#N/A</v>
      </c>
      <c r="J69" s="101" t="e">
        <f t="shared" si="15"/>
        <v>#N/A</v>
      </c>
      <c r="K69" s="11" t="e">
        <v>#N/A</v>
      </c>
      <c r="L69" s="11">
        <v>1136.1522404119592</v>
      </c>
      <c r="M69" s="11">
        <v>1659.6598262942778</v>
      </c>
      <c r="N69" s="6">
        <f t="shared" si="14"/>
        <v>20062.580418654663</v>
      </c>
    </row>
    <row r="70" spans="1:14" x14ac:dyDescent="0.3">
      <c r="A70" s="3">
        <f t="shared" si="13"/>
        <v>41520</v>
      </c>
      <c r="B70" s="4">
        <v>2013</v>
      </c>
      <c r="C70" s="4">
        <v>246</v>
      </c>
      <c r="D70" s="5">
        <v>8</v>
      </c>
      <c r="E70" s="5">
        <v>1</v>
      </c>
      <c r="F70" s="35">
        <v>1.3935456000000002</v>
      </c>
      <c r="G70" s="6">
        <v>11</v>
      </c>
      <c r="H70" s="6">
        <v>11</v>
      </c>
      <c r="I70" s="11" t="e">
        <v>#N/A</v>
      </c>
      <c r="J70" s="101" t="e">
        <f t="shared" si="15"/>
        <v>#N/A</v>
      </c>
      <c r="K70" s="11" t="e">
        <v>#N/A</v>
      </c>
      <c r="L70" s="11">
        <v>1223.1610478837779</v>
      </c>
      <c r="M70" s="11">
        <v>1951.4761351383731</v>
      </c>
      <c r="N70" s="6">
        <f t="shared" si="14"/>
        <v>22781.006829070757</v>
      </c>
    </row>
    <row r="71" spans="1:14" x14ac:dyDescent="0.3">
      <c r="A71" s="3">
        <f t="shared" si="13"/>
        <v>41520</v>
      </c>
      <c r="B71" s="4">
        <v>2013</v>
      </c>
      <c r="C71" s="4">
        <v>246</v>
      </c>
      <c r="D71" s="5">
        <v>8</v>
      </c>
      <c r="E71" s="5">
        <v>2</v>
      </c>
      <c r="F71" s="35">
        <v>1.3935456000000002</v>
      </c>
      <c r="G71" s="6">
        <v>12</v>
      </c>
      <c r="H71" s="6">
        <v>12</v>
      </c>
      <c r="I71" s="11" t="e">
        <v>#N/A</v>
      </c>
      <c r="J71" s="101" t="e">
        <f t="shared" si="15"/>
        <v>#N/A</v>
      </c>
      <c r="K71" s="11" t="e">
        <v>#N/A</v>
      </c>
      <c r="L71" s="11">
        <v>1318.5221858179266</v>
      </c>
      <c r="M71" s="11">
        <v>1959.0332033108175</v>
      </c>
      <c r="N71" s="6">
        <f t="shared" si="14"/>
        <v>23519.541729590648</v>
      </c>
    </row>
    <row r="72" spans="1:14" x14ac:dyDescent="0.3">
      <c r="A72" s="3">
        <f t="shared" si="13"/>
        <v>41520</v>
      </c>
      <c r="B72" s="4">
        <v>2013</v>
      </c>
      <c r="C72" s="4">
        <v>246</v>
      </c>
      <c r="D72" s="5">
        <v>9</v>
      </c>
      <c r="E72" s="5">
        <v>1</v>
      </c>
      <c r="F72" s="35">
        <v>1.3935456000000002</v>
      </c>
      <c r="G72" s="6">
        <v>11</v>
      </c>
      <c r="H72" s="6">
        <v>11</v>
      </c>
      <c r="I72" s="11" t="e">
        <v>#N/A</v>
      </c>
      <c r="J72" s="101" t="e">
        <f t="shared" si="15"/>
        <v>#N/A</v>
      </c>
      <c r="K72" s="11" t="e">
        <v>#N/A</v>
      </c>
      <c r="L72" s="11">
        <v>1209.9977614326829</v>
      </c>
      <c r="M72" s="11">
        <v>1695.8985931668101</v>
      </c>
      <c r="N72" s="6">
        <f t="shared" si="14"/>
        <v>20852.538694101524</v>
      </c>
    </row>
    <row r="73" spans="1:14" x14ac:dyDescent="0.3">
      <c r="A73" s="3">
        <f t="shared" si="13"/>
        <v>41520</v>
      </c>
      <c r="B73" s="4">
        <v>2013</v>
      </c>
      <c r="C73" s="4">
        <v>246</v>
      </c>
      <c r="D73" s="5">
        <v>9</v>
      </c>
      <c r="E73" s="5">
        <v>2</v>
      </c>
      <c r="F73" s="35">
        <v>1.3935456000000002</v>
      </c>
      <c r="G73" s="6">
        <v>12</v>
      </c>
      <c r="H73" s="6">
        <v>12</v>
      </c>
      <c r="I73" s="11" t="e">
        <v>#N/A</v>
      </c>
      <c r="J73" s="101" t="e">
        <f t="shared" si="15"/>
        <v>#N/A</v>
      </c>
      <c r="K73" s="11" t="e">
        <v>#N/A</v>
      </c>
      <c r="L73" s="11">
        <v>1190.1918433931482</v>
      </c>
      <c r="M73" s="11">
        <v>1696.8473057288716</v>
      </c>
      <c r="N73" s="6">
        <f>10*SUMIF(K73:M73,"&lt;&gt;#N/A")/F73</f>
        <v>20717.220513788852</v>
      </c>
    </row>
    <row r="74" spans="1:14" x14ac:dyDescent="0.3">
      <c r="A74" s="3">
        <f t="shared" ref="A74" si="16">DATE(B74,1,C74)</f>
        <v>41562</v>
      </c>
      <c r="B74" s="4">
        <v>2013</v>
      </c>
      <c r="C74" s="4">
        <v>288</v>
      </c>
      <c r="D74" s="5">
        <v>2</v>
      </c>
      <c r="E74" s="5">
        <v>1</v>
      </c>
      <c r="F74" s="35">
        <v>1.3935456000000002</v>
      </c>
      <c r="G74" s="141">
        <v>12</v>
      </c>
      <c r="H74" s="6">
        <v>12</v>
      </c>
      <c r="I74" s="11" t="e">
        <v>#N/A</v>
      </c>
      <c r="J74" s="101" t="e">
        <f t="shared" ref="J74:J85" si="17">I74/(F74*10000)</f>
        <v>#N/A</v>
      </c>
      <c r="K74" s="11" t="e">
        <v>#N/A</v>
      </c>
      <c r="L74" s="11">
        <v>965</v>
      </c>
      <c r="M74" s="6">
        <v>1562</v>
      </c>
      <c r="N74" s="6">
        <f t="shared" ref="N74:N85" si="18">10*SUMIF(K74:M74,"&lt;&gt;#N/A")/F74</f>
        <v>18133.601082016976</v>
      </c>
    </row>
    <row r="75" spans="1:14" x14ac:dyDescent="0.3">
      <c r="A75" s="3">
        <f t="shared" ref="A75:A85" si="19">DATE(B75,1,C75)</f>
        <v>41562</v>
      </c>
      <c r="B75" s="4">
        <v>2013</v>
      </c>
      <c r="C75" s="4">
        <v>288</v>
      </c>
      <c r="D75" s="5">
        <v>2</v>
      </c>
      <c r="E75" s="5">
        <v>2</v>
      </c>
      <c r="F75" s="35">
        <v>1.3935456000000002</v>
      </c>
      <c r="G75" s="141">
        <v>12</v>
      </c>
      <c r="H75" s="6">
        <v>12</v>
      </c>
      <c r="I75" s="11" t="e">
        <v>#N/A</v>
      </c>
      <c r="J75" s="101" t="e">
        <f t="shared" si="17"/>
        <v>#N/A</v>
      </c>
      <c r="K75" s="11" t="e">
        <v>#N/A</v>
      </c>
      <c r="L75" s="11">
        <v>573</v>
      </c>
      <c r="M75" s="11">
        <v>888.2</v>
      </c>
      <c r="N75" s="6">
        <f t="shared" si="18"/>
        <v>10485.483933930829</v>
      </c>
    </row>
    <row r="76" spans="1:14" x14ac:dyDescent="0.3">
      <c r="A76" s="3">
        <f t="shared" si="19"/>
        <v>41562</v>
      </c>
      <c r="B76" s="4">
        <v>2013</v>
      </c>
      <c r="C76" s="4">
        <v>288</v>
      </c>
      <c r="D76" s="5">
        <v>3</v>
      </c>
      <c r="E76" s="5">
        <v>1</v>
      </c>
      <c r="F76" s="35">
        <v>1.3935456000000002</v>
      </c>
      <c r="G76" s="141">
        <v>14</v>
      </c>
      <c r="H76" s="6">
        <v>14</v>
      </c>
      <c r="I76" s="11" t="e">
        <v>#N/A</v>
      </c>
      <c r="J76" s="101" t="e">
        <f t="shared" si="17"/>
        <v>#N/A</v>
      </c>
      <c r="K76" s="11" t="e">
        <v>#N/A</v>
      </c>
      <c r="L76" s="11">
        <v>1209</v>
      </c>
      <c r="M76" s="6">
        <v>2061.8000000000002</v>
      </c>
      <c r="N76" s="6">
        <f t="shared" si="18"/>
        <v>23471.065460649435</v>
      </c>
    </row>
    <row r="77" spans="1:14" x14ac:dyDescent="0.3">
      <c r="A77" s="3">
        <f t="shared" si="19"/>
        <v>41562</v>
      </c>
      <c r="B77" s="4">
        <v>2013</v>
      </c>
      <c r="C77" s="4">
        <v>288</v>
      </c>
      <c r="D77" s="5">
        <v>3</v>
      </c>
      <c r="E77" s="5">
        <v>2</v>
      </c>
      <c r="F77" s="35">
        <v>1.3935456000000002</v>
      </c>
      <c r="G77" s="141">
        <v>12</v>
      </c>
      <c r="H77" s="6">
        <v>12</v>
      </c>
      <c r="I77" s="11" t="e">
        <v>#N/A</v>
      </c>
      <c r="J77" s="101" t="e">
        <f t="shared" si="17"/>
        <v>#N/A</v>
      </c>
      <c r="K77" s="11" t="e">
        <v>#N/A</v>
      </c>
      <c r="L77" s="11">
        <v>807</v>
      </c>
      <c r="M77" s="6">
        <v>1386.2</v>
      </c>
      <c r="N77" s="6">
        <f t="shared" si="18"/>
        <v>15738.272217285174</v>
      </c>
    </row>
    <row r="78" spans="1:14" x14ac:dyDescent="0.3">
      <c r="A78" s="3">
        <f t="shared" si="19"/>
        <v>41562</v>
      </c>
      <c r="B78" s="4">
        <v>2013</v>
      </c>
      <c r="C78" s="4">
        <v>288</v>
      </c>
      <c r="D78" s="5">
        <v>4</v>
      </c>
      <c r="E78" s="5">
        <v>1</v>
      </c>
      <c r="F78" s="35">
        <v>1.3935456000000002</v>
      </c>
      <c r="G78" s="141">
        <v>13</v>
      </c>
      <c r="H78" s="6">
        <v>13</v>
      </c>
      <c r="I78" s="11" t="e">
        <v>#N/A</v>
      </c>
      <c r="J78" s="101" t="e">
        <f t="shared" si="17"/>
        <v>#N/A</v>
      </c>
      <c r="K78" s="11" t="e">
        <v>#N/A</v>
      </c>
      <c r="L78" s="11">
        <v>1127</v>
      </c>
      <c r="M78" s="6">
        <v>1428.6</v>
      </c>
      <c r="N78" s="6">
        <f t="shared" si="18"/>
        <v>18338.832973962242</v>
      </c>
    </row>
    <row r="79" spans="1:14" x14ac:dyDescent="0.3">
      <c r="A79" s="3">
        <f t="shared" si="19"/>
        <v>41562</v>
      </c>
      <c r="B79" s="4">
        <v>2013</v>
      </c>
      <c r="C79" s="4">
        <v>288</v>
      </c>
      <c r="D79" s="5">
        <v>4</v>
      </c>
      <c r="E79" s="5">
        <v>2</v>
      </c>
      <c r="F79" s="35">
        <v>1.3935456000000002</v>
      </c>
      <c r="G79" s="141">
        <v>12</v>
      </c>
      <c r="H79" s="6">
        <v>12</v>
      </c>
      <c r="I79" s="11" t="e">
        <v>#N/A</v>
      </c>
      <c r="J79" s="101" t="e">
        <f t="shared" si="17"/>
        <v>#N/A</v>
      </c>
      <c r="K79" s="11" t="e">
        <v>#N/A</v>
      </c>
      <c r="L79" s="11">
        <v>1074</v>
      </c>
      <c r="M79" s="6">
        <v>1304.3</v>
      </c>
      <c r="N79" s="6">
        <f t="shared" si="18"/>
        <v>17066.538762707154</v>
      </c>
    </row>
    <row r="80" spans="1:14" x14ac:dyDescent="0.3">
      <c r="A80" s="3">
        <f t="shared" si="19"/>
        <v>41562</v>
      </c>
      <c r="B80" s="4">
        <v>2013</v>
      </c>
      <c r="C80" s="4">
        <v>288</v>
      </c>
      <c r="D80" s="5">
        <v>7</v>
      </c>
      <c r="E80" s="5">
        <v>1</v>
      </c>
      <c r="F80" s="35">
        <v>1.3935456000000002</v>
      </c>
      <c r="G80" s="6">
        <v>14</v>
      </c>
      <c r="H80" s="6">
        <v>14</v>
      </c>
      <c r="I80" s="11" t="e">
        <v>#N/A</v>
      </c>
      <c r="J80" s="101" t="e">
        <f t="shared" si="17"/>
        <v>#N/A</v>
      </c>
      <c r="K80" s="11" t="e">
        <v>#N/A</v>
      </c>
      <c r="L80" s="11">
        <v>1365</v>
      </c>
      <c r="M80" s="6">
        <v>2170.3000000000002</v>
      </c>
      <c r="N80" s="6">
        <f t="shared" si="18"/>
        <v>25369.101664129252</v>
      </c>
    </row>
    <row r="81" spans="1:14" x14ac:dyDescent="0.3">
      <c r="A81" s="3">
        <f t="shared" si="19"/>
        <v>41562</v>
      </c>
      <c r="B81" s="4">
        <v>2013</v>
      </c>
      <c r="C81" s="4">
        <v>288</v>
      </c>
      <c r="D81" s="5">
        <v>7</v>
      </c>
      <c r="E81" s="5">
        <v>2</v>
      </c>
      <c r="F81" s="35">
        <v>1.3935456000000002</v>
      </c>
      <c r="G81" s="6">
        <v>12</v>
      </c>
      <c r="H81" s="6">
        <v>12</v>
      </c>
      <c r="I81" s="11" t="e">
        <v>#N/A</v>
      </c>
      <c r="J81" s="101" t="e">
        <f t="shared" si="17"/>
        <v>#N/A</v>
      </c>
      <c r="K81" s="11" t="e">
        <v>#N/A</v>
      </c>
      <c r="L81" s="11">
        <v>965</v>
      </c>
      <c r="M81" s="6">
        <v>1483.6</v>
      </c>
      <c r="N81" s="6">
        <f t="shared" si="18"/>
        <v>17571.00736423695</v>
      </c>
    </row>
    <row r="82" spans="1:14" x14ac:dyDescent="0.3">
      <c r="A82" s="3">
        <f t="shared" si="19"/>
        <v>41562</v>
      </c>
      <c r="B82" s="4">
        <v>2013</v>
      </c>
      <c r="C82" s="4">
        <v>288</v>
      </c>
      <c r="D82" s="5">
        <v>8</v>
      </c>
      <c r="E82" s="5">
        <v>1</v>
      </c>
      <c r="F82" s="35">
        <v>1.3935456000000002</v>
      </c>
      <c r="G82" s="6">
        <v>12</v>
      </c>
      <c r="H82" s="6">
        <v>12</v>
      </c>
      <c r="I82" s="11" t="e">
        <v>#N/A</v>
      </c>
      <c r="J82" s="101" t="e">
        <f t="shared" si="17"/>
        <v>#N/A</v>
      </c>
      <c r="K82" s="11" t="e">
        <v>#N/A</v>
      </c>
      <c r="L82" s="11">
        <v>978</v>
      </c>
      <c r="M82" s="6">
        <v>1638</v>
      </c>
      <c r="N82" s="6">
        <f t="shared" si="18"/>
        <v>18772.259766741754</v>
      </c>
    </row>
    <row r="83" spans="1:14" x14ac:dyDescent="0.3">
      <c r="A83" s="3">
        <f t="shared" si="19"/>
        <v>41562</v>
      </c>
      <c r="B83" s="4">
        <v>2013</v>
      </c>
      <c r="C83" s="4">
        <v>288</v>
      </c>
      <c r="D83" s="5">
        <v>8</v>
      </c>
      <c r="E83" s="5">
        <v>2</v>
      </c>
      <c r="F83" s="35">
        <v>1.3935456000000002</v>
      </c>
      <c r="G83" s="6">
        <v>11</v>
      </c>
      <c r="H83" s="6">
        <v>11</v>
      </c>
      <c r="I83" s="11" t="e">
        <v>#N/A</v>
      </c>
      <c r="J83" s="101" t="e">
        <f t="shared" si="17"/>
        <v>#N/A</v>
      </c>
      <c r="K83" s="11" t="e">
        <v>#N/A</v>
      </c>
      <c r="L83" s="11">
        <v>892</v>
      </c>
      <c r="M83" s="6">
        <v>1715.9</v>
      </c>
      <c r="N83" s="6">
        <f t="shared" si="18"/>
        <v>18714.13465049152</v>
      </c>
    </row>
    <row r="84" spans="1:14" x14ac:dyDescent="0.3">
      <c r="A84" s="3">
        <f t="shared" si="19"/>
        <v>41562</v>
      </c>
      <c r="B84" s="4">
        <v>2013</v>
      </c>
      <c r="C84" s="4">
        <v>288</v>
      </c>
      <c r="D84" s="5">
        <v>9</v>
      </c>
      <c r="E84" s="5">
        <v>1</v>
      </c>
      <c r="F84" s="35">
        <v>1.3935456000000002</v>
      </c>
      <c r="G84" s="6">
        <v>12</v>
      </c>
      <c r="H84" s="6">
        <v>12</v>
      </c>
      <c r="I84" s="11" t="e">
        <v>#N/A</v>
      </c>
      <c r="J84" s="101" t="e">
        <f t="shared" si="17"/>
        <v>#N/A</v>
      </c>
      <c r="K84" s="11" t="e">
        <v>#N/A</v>
      </c>
      <c r="L84" s="11">
        <v>849</v>
      </c>
      <c r="M84" s="6">
        <v>2092.1</v>
      </c>
      <c r="N84" s="6">
        <f t="shared" si="18"/>
        <v>21105.157951056641</v>
      </c>
    </row>
    <row r="85" spans="1:14" x14ac:dyDescent="0.3">
      <c r="A85" s="3">
        <f t="shared" si="19"/>
        <v>41562</v>
      </c>
      <c r="B85" s="4">
        <v>2013</v>
      </c>
      <c r="C85" s="4">
        <v>288</v>
      </c>
      <c r="D85" s="5">
        <v>9</v>
      </c>
      <c r="E85" s="5">
        <v>2</v>
      </c>
      <c r="F85" s="35">
        <v>1.3935456000000002</v>
      </c>
      <c r="G85" s="6">
        <v>11</v>
      </c>
      <c r="H85" s="6">
        <v>11</v>
      </c>
      <c r="I85" s="11" t="e">
        <v>#N/A</v>
      </c>
      <c r="J85" s="101" t="e">
        <f t="shared" si="17"/>
        <v>#N/A</v>
      </c>
      <c r="K85" s="11" t="e">
        <v>#N/A</v>
      </c>
      <c r="L85" s="11">
        <v>1152</v>
      </c>
      <c r="M85" s="6">
        <v>1474.6</v>
      </c>
      <c r="N85" s="6">
        <f t="shared" si="18"/>
        <v>18848.324733686502</v>
      </c>
    </row>
    <row r="86" spans="1:14" x14ac:dyDescent="0.3">
      <c r="A86" s="4"/>
      <c r="B86" s="4"/>
      <c r="C86" s="4"/>
      <c r="D86" s="5"/>
      <c r="E86" s="5"/>
      <c r="F86" s="5"/>
      <c r="G86" s="6"/>
      <c r="H86" s="6"/>
      <c r="I86" s="11"/>
      <c r="J86" s="11"/>
      <c r="L86" s="61"/>
      <c r="M86" s="61"/>
      <c r="N86" s="75"/>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D8A5A-F3DD-4827-8002-9039785ADE9B}">
  <sheetPr codeName="Sheet9"/>
  <dimension ref="A1:H10"/>
  <sheetViews>
    <sheetView workbookViewId="0">
      <selection activeCell="C10" sqref="C10"/>
    </sheetView>
  </sheetViews>
  <sheetFormatPr defaultRowHeight="14.4" x14ac:dyDescent="0.3"/>
  <cols>
    <col min="1" max="1" width="24.5546875" style="51" customWidth="1"/>
    <col min="2" max="2" width="25.33203125" style="51" customWidth="1"/>
    <col min="3" max="3" width="92.5546875" style="110" customWidth="1"/>
    <col min="4" max="4" width="17.21875" style="51" customWidth="1"/>
    <col min="5" max="5" width="10.33203125" style="51" customWidth="1"/>
    <col min="6" max="6" width="11.77734375" style="51" customWidth="1"/>
    <col min="7" max="7" width="11.21875" style="51" customWidth="1"/>
    <col min="8" max="8" width="11.77734375" style="51" customWidth="1"/>
    <col min="9" max="16384" width="8.88671875" style="51"/>
  </cols>
  <sheetData>
    <row r="1" spans="1:8" ht="27.6" x14ac:dyDescent="0.3">
      <c r="A1" s="40" t="s">
        <v>26</v>
      </c>
      <c r="B1" s="40" t="s">
        <v>27</v>
      </c>
      <c r="C1" s="40" t="s">
        <v>28</v>
      </c>
      <c r="D1" s="40" t="s">
        <v>29</v>
      </c>
      <c r="E1" s="40" t="s">
        <v>30</v>
      </c>
      <c r="F1" s="40" t="s">
        <v>31</v>
      </c>
      <c r="G1" s="40" t="s">
        <v>32</v>
      </c>
      <c r="H1" s="40" t="s">
        <v>33</v>
      </c>
    </row>
    <row r="2" spans="1:8" x14ac:dyDescent="0.3">
      <c r="A2" s="52" t="s">
        <v>97</v>
      </c>
      <c r="B2" s="104" t="s">
        <v>4</v>
      </c>
      <c r="C2" s="54" t="s">
        <v>34</v>
      </c>
      <c r="D2" s="107" t="s">
        <v>35</v>
      </c>
      <c r="E2" s="52">
        <v>10</v>
      </c>
      <c r="F2" s="52"/>
      <c r="G2" s="52" t="s">
        <v>36</v>
      </c>
      <c r="H2" s="52" t="s">
        <v>37</v>
      </c>
    </row>
    <row r="3" spans="1:8" x14ac:dyDescent="0.3">
      <c r="A3" s="52" t="s">
        <v>97</v>
      </c>
      <c r="B3" s="104" t="s">
        <v>0</v>
      </c>
      <c r="C3" s="54" t="s">
        <v>0</v>
      </c>
      <c r="D3" s="54" t="s">
        <v>38</v>
      </c>
      <c r="E3" s="52">
        <v>4</v>
      </c>
      <c r="F3" s="52"/>
      <c r="G3" s="52" t="s">
        <v>36</v>
      </c>
      <c r="H3" s="52" t="s">
        <v>37</v>
      </c>
    </row>
    <row r="4" spans="1:8" x14ac:dyDescent="0.3">
      <c r="A4" s="52" t="s">
        <v>97</v>
      </c>
      <c r="B4" s="104" t="s">
        <v>1</v>
      </c>
      <c r="C4" s="54" t="s">
        <v>39</v>
      </c>
      <c r="D4" s="54" t="s">
        <v>40</v>
      </c>
      <c r="E4" s="52">
        <v>3</v>
      </c>
      <c r="F4" s="52" t="s">
        <v>41</v>
      </c>
      <c r="G4" s="52" t="s">
        <v>36</v>
      </c>
      <c r="H4" s="52" t="s">
        <v>37</v>
      </c>
    </row>
    <row r="5" spans="1:8" ht="224.4" x14ac:dyDescent="0.3">
      <c r="A5" s="52" t="s">
        <v>97</v>
      </c>
      <c r="B5" s="108" t="s">
        <v>132</v>
      </c>
      <c r="C5" s="54" t="s">
        <v>182</v>
      </c>
      <c r="D5" s="107" t="s">
        <v>42</v>
      </c>
      <c r="E5" s="52"/>
      <c r="F5" s="52"/>
      <c r="G5" s="52" t="s">
        <v>36</v>
      </c>
      <c r="H5" s="52" t="s">
        <v>37</v>
      </c>
    </row>
    <row r="6" spans="1:8" ht="27.6" x14ac:dyDescent="0.3">
      <c r="A6" s="52" t="s">
        <v>97</v>
      </c>
      <c r="B6" s="108" t="s">
        <v>48</v>
      </c>
      <c r="C6" s="94" t="s">
        <v>117</v>
      </c>
      <c r="D6" s="54" t="s">
        <v>40</v>
      </c>
      <c r="G6" s="52" t="s">
        <v>36</v>
      </c>
      <c r="H6" s="52" t="s">
        <v>37</v>
      </c>
    </row>
    <row r="7" spans="1:8" x14ac:dyDescent="0.3">
      <c r="A7" s="52" t="s">
        <v>97</v>
      </c>
      <c r="B7" s="108" t="s">
        <v>136</v>
      </c>
      <c r="C7" s="54" t="s">
        <v>86</v>
      </c>
      <c r="D7" s="51" t="s">
        <v>47</v>
      </c>
      <c r="G7" s="52" t="s">
        <v>36</v>
      </c>
      <c r="H7" s="52" t="s">
        <v>37</v>
      </c>
    </row>
    <row r="8" spans="1:8" x14ac:dyDescent="0.3">
      <c r="A8" s="52" t="s">
        <v>97</v>
      </c>
      <c r="B8" s="109" t="s">
        <v>134</v>
      </c>
      <c r="C8" s="54" t="s">
        <v>135</v>
      </c>
      <c r="D8" s="51" t="s">
        <v>44</v>
      </c>
      <c r="G8" s="52" t="s">
        <v>36</v>
      </c>
      <c r="H8" s="52" t="s">
        <v>46</v>
      </c>
    </row>
    <row r="9" spans="1:8" x14ac:dyDescent="0.3">
      <c r="A9" s="52" t="s">
        <v>97</v>
      </c>
      <c r="B9" s="54" t="s">
        <v>119</v>
      </c>
      <c r="C9" s="54" t="s">
        <v>133</v>
      </c>
      <c r="D9" s="54" t="s">
        <v>40</v>
      </c>
      <c r="E9" s="52"/>
      <c r="F9" s="52"/>
      <c r="G9" s="52" t="s">
        <v>36</v>
      </c>
      <c r="H9" s="52" t="s">
        <v>46</v>
      </c>
    </row>
    <row r="10" spans="1:8" ht="28.8" x14ac:dyDescent="0.3">
      <c r="A10" s="52" t="s">
        <v>97</v>
      </c>
      <c r="B10" s="51" t="s">
        <v>205</v>
      </c>
      <c r="C10" s="110" t="s">
        <v>206</v>
      </c>
      <c r="D10" s="51" t="s">
        <v>44</v>
      </c>
      <c r="G10" s="52" t="s">
        <v>36</v>
      </c>
      <c r="H10" s="52" t="s">
        <v>46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56F09-AB9F-429B-B8EF-EAB90336CC5C}">
  <sheetPr codeName="Sheet4"/>
  <dimension ref="A1:S49"/>
  <sheetViews>
    <sheetView workbookViewId="0"/>
  </sheetViews>
  <sheetFormatPr defaultRowHeight="14.4" x14ac:dyDescent="0.3"/>
  <cols>
    <col min="1" max="1" width="8.88671875" style="35"/>
    <col min="2" max="2" width="9.6640625" style="35" bestFit="1" customWidth="1"/>
    <col min="3" max="3" width="8.88671875" style="35"/>
    <col min="4" max="4" width="11.21875" style="111" customWidth="1"/>
    <col min="5" max="5" width="8.88671875" style="111"/>
    <col min="6" max="7" width="10.109375" style="112" customWidth="1"/>
    <col min="8" max="8" width="12.44140625" style="111" customWidth="1"/>
    <col min="9" max="9" width="11.33203125" style="111" customWidth="1"/>
    <col min="10" max="16384" width="8.88671875" style="35"/>
  </cols>
  <sheetData>
    <row r="1" spans="1:19" ht="60.6" x14ac:dyDescent="0.3">
      <c r="A1" s="113" t="s">
        <v>4</v>
      </c>
      <c r="B1" s="113" t="s">
        <v>0</v>
      </c>
      <c r="C1" s="113" t="s">
        <v>1</v>
      </c>
      <c r="D1" s="114" t="s">
        <v>84</v>
      </c>
      <c r="E1" s="18" t="s">
        <v>48</v>
      </c>
      <c r="F1" s="115" t="s">
        <v>82</v>
      </c>
      <c r="G1" s="117" t="s">
        <v>134</v>
      </c>
      <c r="H1" s="116" t="s">
        <v>119</v>
      </c>
      <c r="I1" s="35" t="s">
        <v>204</v>
      </c>
    </row>
    <row r="2" spans="1:19" ht="15.6" x14ac:dyDescent="0.3">
      <c r="A2" s="16">
        <f>DATE(B2,1,C2)</f>
        <v>41429</v>
      </c>
      <c r="B2" s="17">
        <v>2013</v>
      </c>
      <c r="C2" s="17">
        <v>155</v>
      </c>
      <c r="D2" s="18">
        <v>1</v>
      </c>
      <c r="E2" s="18">
        <v>1</v>
      </c>
      <c r="F2" s="24">
        <v>1</v>
      </c>
      <c r="G2" s="8">
        <f t="shared" ref="G2:G40" si="0">6*0.3048</f>
        <v>1.8288000000000002</v>
      </c>
      <c r="H2" s="18">
        <v>10</v>
      </c>
      <c r="I2" s="102">
        <f t="shared" ref="I2:I48" si="1">H2/G2</f>
        <v>5.4680664916885382</v>
      </c>
      <c r="J2" s="74"/>
      <c r="K2" s="8"/>
      <c r="L2" s="8"/>
      <c r="M2" s="8"/>
      <c r="N2" s="8"/>
      <c r="O2" s="8"/>
      <c r="P2" s="8"/>
      <c r="Q2" s="8"/>
      <c r="R2" s="8"/>
      <c r="S2" s="8"/>
    </row>
    <row r="3" spans="1:19" ht="15.6" x14ac:dyDescent="0.3">
      <c r="A3" s="16">
        <f t="shared" ref="A3:A49" si="2">DATE(B3,1,C3)</f>
        <v>41429</v>
      </c>
      <c r="B3" s="17">
        <v>2013</v>
      </c>
      <c r="C3" s="17">
        <v>155</v>
      </c>
      <c r="D3" s="18">
        <v>1</v>
      </c>
      <c r="E3" s="18">
        <v>1</v>
      </c>
      <c r="F3" s="24">
        <v>2</v>
      </c>
      <c r="G3" s="8">
        <f t="shared" si="0"/>
        <v>1.8288000000000002</v>
      </c>
      <c r="H3" s="18">
        <v>9</v>
      </c>
      <c r="I3" s="102">
        <f t="shared" si="1"/>
        <v>4.9212598425196843</v>
      </c>
      <c r="J3" s="74"/>
      <c r="K3" s="8"/>
      <c r="L3" s="8"/>
      <c r="M3" s="8"/>
      <c r="N3" s="8"/>
      <c r="O3" s="8"/>
      <c r="P3" s="8"/>
      <c r="Q3" s="8"/>
      <c r="R3" s="8"/>
      <c r="S3" s="8"/>
    </row>
    <row r="4" spans="1:19" ht="15.6" x14ac:dyDescent="0.3">
      <c r="A4" s="3">
        <f t="shared" si="2"/>
        <v>41429</v>
      </c>
      <c r="B4" s="14">
        <v>2013</v>
      </c>
      <c r="C4" s="14">
        <v>155</v>
      </c>
      <c r="D4" s="15">
        <v>1</v>
      </c>
      <c r="E4" s="15">
        <v>2</v>
      </c>
      <c r="F4" s="25">
        <v>1</v>
      </c>
      <c r="G4" s="8">
        <f t="shared" si="0"/>
        <v>1.8288000000000002</v>
      </c>
      <c r="H4" s="15">
        <v>11</v>
      </c>
      <c r="I4" s="102">
        <f t="shared" si="1"/>
        <v>6.0148731408573921</v>
      </c>
      <c r="K4" s="8"/>
      <c r="L4" s="8"/>
      <c r="M4" s="8"/>
      <c r="N4" s="8"/>
      <c r="O4" s="8"/>
      <c r="P4" s="8"/>
      <c r="Q4" s="8"/>
      <c r="R4" s="8"/>
      <c r="S4" s="8"/>
    </row>
    <row r="5" spans="1:19" ht="15.6" x14ac:dyDescent="0.3">
      <c r="A5" s="3">
        <f t="shared" si="2"/>
        <v>41429</v>
      </c>
      <c r="B5" s="14">
        <v>2013</v>
      </c>
      <c r="C5" s="14">
        <v>155</v>
      </c>
      <c r="D5" s="15">
        <v>1</v>
      </c>
      <c r="E5" s="15">
        <v>2</v>
      </c>
      <c r="F5" s="25">
        <v>2</v>
      </c>
      <c r="G5" s="8">
        <f t="shared" si="0"/>
        <v>1.8288000000000002</v>
      </c>
      <c r="H5" s="15">
        <v>9</v>
      </c>
      <c r="I5" s="102">
        <f t="shared" si="1"/>
        <v>4.9212598425196843</v>
      </c>
      <c r="K5" s="8"/>
      <c r="L5" s="8"/>
      <c r="M5" s="8"/>
      <c r="N5" s="8"/>
      <c r="O5" s="8"/>
      <c r="P5" s="8"/>
      <c r="Q5" s="8"/>
      <c r="R5" s="8"/>
      <c r="S5" s="8"/>
    </row>
    <row r="6" spans="1:19" ht="15.6" x14ac:dyDescent="0.3">
      <c r="A6" s="3">
        <f t="shared" si="2"/>
        <v>41429</v>
      </c>
      <c r="B6" s="14">
        <v>2013</v>
      </c>
      <c r="C6" s="14">
        <v>155</v>
      </c>
      <c r="D6" s="15">
        <v>2</v>
      </c>
      <c r="E6" s="15">
        <v>1</v>
      </c>
      <c r="F6" s="25">
        <v>1</v>
      </c>
      <c r="G6" s="8">
        <f t="shared" si="0"/>
        <v>1.8288000000000002</v>
      </c>
      <c r="H6" s="15">
        <v>11</v>
      </c>
      <c r="I6" s="102">
        <f t="shared" si="1"/>
        <v>6.0148731408573921</v>
      </c>
      <c r="K6" s="8"/>
      <c r="L6" s="8"/>
      <c r="M6" s="8"/>
      <c r="N6" s="8"/>
      <c r="O6" s="8"/>
      <c r="P6" s="8"/>
      <c r="Q6" s="8"/>
      <c r="R6" s="8"/>
      <c r="S6" s="8"/>
    </row>
    <row r="7" spans="1:19" ht="15.6" x14ac:dyDescent="0.3">
      <c r="A7" s="3">
        <f t="shared" si="2"/>
        <v>41429</v>
      </c>
      <c r="B7" s="14">
        <v>2013</v>
      </c>
      <c r="C7" s="14">
        <v>155</v>
      </c>
      <c r="D7" s="15">
        <v>2</v>
      </c>
      <c r="E7" s="15">
        <v>1</v>
      </c>
      <c r="F7" s="25">
        <v>2</v>
      </c>
      <c r="G7" s="8">
        <f t="shared" si="0"/>
        <v>1.8288000000000002</v>
      </c>
      <c r="H7" s="15">
        <v>9</v>
      </c>
      <c r="I7" s="102">
        <f t="shared" si="1"/>
        <v>4.9212598425196843</v>
      </c>
      <c r="K7" s="8"/>
      <c r="L7" s="8"/>
      <c r="M7" s="8"/>
      <c r="N7" s="8"/>
      <c r="O7" s="8"/>
      <c r="P7" s="8"/>
      <c r="Q7" s="8"/>
      <c r="R7" s="8"/>
      <c r="S7" s="8"/>
    </row>
    <row r="8" spans="1:19" ht="15.6" x14ac:dyDescent="0.3">
      <c r="A8" s="3">
        <f t="shared" si="2"/>
        <v>41429</v>
      </c>
      <c r="B8" s="14">
        <v>2013</v>
      </c>
      <c r="C8" s="14">
        <v>155</v>
      </c>
      <c r="D8" s="15">
        <v>2</v>
      </c>
      <c r="E8" s="15">
        <v>2</v>
      </c>
      <c r="F8" s="25">
        <v>1</v>
      </c>
      <c r="G8" s="8">
        <f t="shared" si="0"/>
        <v>1.8288000000000002</v>
      </c>
      <c r="H8" s="15">
        <v>13</v>
      </c>
      <c r="I8" s="102">
        <f t="shared" si="1"/>
        <v>7.1084864391950999</v>
      </c>
      <c r="K8" s="8"/>
    </row>
    <row r="9" spans="1:19" ht="15.6" x14ac:dyDescent="0.3">
      <c r="A9" s="3">
        <f t="shared" si="2"/>
        <v>41429</v>
      </c>
      <c r="B9" s="14">
        <v>2013</v>
      </c>
      <c r="C9" s="14">
        <v>155</v>
      </c>
      <c r="D9" s="15">
        <v>2</v>
      </c>
      <c r="E9" s="15">
        <v>2</v>
      </c>
      <c r="F9" s="25">
        <v>2</v>
      </c>
      <c r="G9" s="8">
        <f t="shared" si="0"/>
        <v>1.8288000000000002</v>
      </c>
      <c r="H9" s="15">
        <v>9</v>
      </c>
      <c r="I9" s="102">
        <f t="shared" si="1"/>
        <v>4.9212598425196843</v>
      </c>
      <c r="K9" s="8"/>
    </row>
    <row r="10" spans="1:19" ht="15.6" x14ac:dyDescent="0.3">
      <c r="A10" s="3">
        <f t="shared" si="2"/>
        <v>41429</v>
      </c>
      <c r="B10" s="14">
        <v>2013</v>
      </c>
      <c r="C10" s="14">
        <v>155</v>
      </c>
      <c r="D10" s="15">
        <v>3</v>
      </c>
      <c r="E10" s="15">
        <v>1</v>
      </c>
      <c r="F10" s="25">
        <v>1</v>
      </c>
      <c r="G10" s="8">
        <f t="shared" si="0"/>
        <v>1.8288000000000002</v>
      </c>
      <c r="H10" s="15">
        <v>12</v>
      </c>
      <c r="I10" s="102">
        <f t="shared" si="1"/>
        <v>6.561679790026246</v>
      </c>
      <c r="K10" s="8"/>
    </row>
    <row r="11" spans="1:19" ht="15.6" x14ac:dyDescent="0.3">
      <c r="A11" s="3">
        <f t="shared" si="2"/>
        <v>41429</v>
      </c>
      <c r="B11" s="14">
        <v>2013</v>
      </c>
      <c r="C11" s="14">
        <v>155</v>
      </c>
      <c r="D11" s="15">
        <v>3</v>
      </c>
      <c r="E11" s="15">
        <v>1</v>
      </c>
      <c r="F11" s="25">
        <v>2</v>
      </c>
      <c r="G11" s="8">
        <f t="shared" si="0"/>
        <v>1.8288000000000002</v>
      </c>
      <c r="H11" s="15">
        <v>11</v>
      </c>
      <c r="I11" s="102">
        <f t="shared" si="1"/>
        <v>6.0148731408573921</v>
      </c>
      <c r="K11" s="8"/>
    </row>
    <row r="12" spans="1:19" ht="15.6" x14ac:dyDescent="0.3">
      <c r="A12" s="3">
        <f t="shared" si="2"/>
        <v>41429</v>
      </c>
      <c r="B12" s="14">
        <v>2013</v>
      </c>
      <c r="C12" s="14">
        <v>155</v>
      </c>
      <c r="D12" s="15">
        <v>3</v>
      </c>
      <c r="E12" s="15">
        <v>2</v>
      </c>
      <c r="F12" s="25">
        <v>1</v>
      </c>
      <c r="G12" s="8">
        <f t="shared" si="0"/>
        <v>1.8288000000000002</v>
      </c>
      <c r="H12" s="15">
        <v>12</v>
      </c>
      <c r="I12" s="102">
        <f t="shared" si="1"/>
        <v>6.561679790026246</v>
      </c>
      <c r="K12" s="8"/>
    </row>
    <row r="13" spans="1:19" ht="15.6" x14ac:dyDescent="0.3">
      <c r="A13" s="3">
        <f t="shared" si="2"/>
        <v>41429</v>
      </c>
      <c r="B13" s="14">
        <v>2013</v>
      </c>
      <c r="C13" s="14">
        <v>155</v>
      </c>
      <c r="D13" s="15">
        <v>3</v>
      </c>
      <c r="E13" s="15">
        <v>2</v>
      </c>
      <c r="F13" s="25">
        <v>2</v>
      </c>
      <c r="G13" s="8">
        <f t="shared" si="0"/>
        <v>1.8288000000000002</v>
      </c>
      <c r="H13" s="15">
        <v>10</v>
      </c>
      <c r="I13" s="102">
        <f t="shared" si="1"/>
        <v>5.4680664916885382</v>
      </c>
      <c r="K13" s="8"/>
    </row>
    <row r="14" spans="1:19" ht="15.6" x14ac:dyDescent="0.3">
      <c r="A14" s="3">
        <f t="shared" si="2"/>
        <v>41429</v>
      </c>
      <c r="B14" s="14">
        <v>2013</v>
      </c>
      <c r="C14" s="14">
        <v>155</v>
      </c>
      <c r="D14" s="15">
        <v>4</v>
      </c>
      <c r="E14" s="15">
        <v>1</v>
      </c>
      <c r="F14" s="25">
        <v>1</v>
      </c>
      <c r="G14" s="8">
        <f t="shared" si="0"/>
        <v>1.8288000000000002</v>
      </c>
      <c r="H14" s="15">
        <v>13</v>
      </c>
      <c r="I14" s="102">
        <f t="shared" si="1"/>
        <v>7.1084864391950999</v>
      </c>
      <c r="K14" s="8"/>
    </row>
    <row r="15" spans="1:19" ht="15.6" x14ac:dyDescent="0.3">
      <c r="A15" s="3">
        <f t="shared" si="2"/>
        <v>41429</v>
      </c>
      <c r="B15" s="14">
        <v>2013</v>
      </c>
      <c r="C15" s="14">
        <v>155</v>
      </c>
      <c r="D15" s="15">
        <v>4</v>
      </c>
      <c r="E15" s="15">
        <v>1</v>
      </c>
      <c r="F15" s="25">
        <v>2</v>
      </c>
      <c r="G15" s="8">
        <f t="shared" si="0"/>
        <v>1.8288000000000002</v>
      </c>
      <c r="H15" s="15">
        <v>10</v>
      </c>
      <c r="I15" s="102">
        <f t="shared" si="1"/>
        <v>5.4680664916885382</v>
      </c>
      <c r="K15" s="8"/>
    </row>
    <row r="16" spans="1:19" ht="15.6" x14ac:dyDescent="0.3">
      <c r="A16" s="3">
        <f t="shared" si="2"/>
        <v>41429</v>
      </c>
      <c r="B16" s="14">
        <v>2013</v>
      </c>
      <c r="C16" s="14">
        <v>155</v>
      </c>
      <c r="D16" s="15">
        <v>4</v>
      </c>
      <c r="E16" s="15">
        <v>2</v>
      </c>
      <c r="F16" s="25">
        <v>1</v>
      </c>
      <c r="G16" s="8">
        <f t="shared" si="0"/>
        <v>1.8288000000000002</v>
      </c>
      <c r="H16" s="15">
        <v>13</v>
      </c>
      <c r="I16" s="102">
        <f t="shared" si="1"/>
        <v>7.1084864391950999</v>
      </c>
      <c r="K16" s="8"/>
    </row>
    <row r="17" spans="1:11" ht="15.6" x14ac:dyDescent="0.3">
      <c r="A17" s="3">
        <f t="shared" si="2"/>
        <v>41429</v>
      </c>
      <c r="B17" s="14">
        <v>2013</v>
      </c>
      <c r="C17" s="14">
        <v>155</v>
      </c>
      <c r="D17" s="15">
        <v>4</v>
      </c>
      <c r="E17" s="15">
        <v>2</v>
      </c>
      <c r="F17" s="25">
        <v>2</v>
      </c>
      <c r="G17" s="8">
        <f t="shared" si="0"/>
        <v>1.8288000000000002</v>
      </c>
      <c r="H17" s="15">
        <v>11</v>
      </c>
      <c r="I17" s="102">
        <f t="shared" si="1"/>
        <v>6.0148731408573921</v>
      </c>
      <c r="K17" s="8"/>
    </row>
    <row r="18" spans="1:11" ht="15.6" x14ac:dyDescent="0.3">
      <c r="A18" s="3">
        <f t="shared" si="2"/>
        <v>41429</v>
      </c>
      <c r="B18" s="14">
        <v>2013</v>
      </c>
      <c r="C18" s="14">
        <v>155</v>
      </c>
      <c r="D18" s="15">
        <v>5</v>
      </c>
      <c r="E18" s="15">
        <v>1</v>
      </c>
      <c r="F18" s="25">
        <v>1</v>
      </c>
      <c r="G18" s="8">
        <f t="shared" si="0"/>
        <v>1.8288000000000002</v>
      </c>
      <c r="H18" s="15">
        <v>12</v>
      </c>
      <c r="I18" s="102">
        <f t="shared" si="1"/>
        <v>6.561679790026246</v>
      </c>
      <c r="K18" s="8"/>
    </row>
    <row r="19" spans="1:11" ht="15.6" x14ac:dyDescent="0.3">
      <c r="A19" s="3">
        <f t="shared" si="2"/>
        <v>41429</v>
      </c>
      <c r="B19" s="14">
        <v>2013</v>
      </c>
      <c r="C19" s="14">
        <v>155</v>
      </c>
      <c r="D19" s="15">
        <v>5</v>
      </c>
      <c r="E19" s="15">
        <v>1</v>
      </c>
      <c r="F19" s="25">
        <v>2</v>
      </c>
      <c r="G19" s="8">
        <f t="shared" si="0"/>
        <v>1.8288000000000002</v>
      </c>
      <c r="H19" s="15">
        <v>10</v>
      </c>
      <c r="I19" s="102">
        <f t="shared" si="1"/>
        <v>5.4680664916885382</v>
      </c>
      <c r="K19" s="8"/>
    </row>
    <row r="20" spans="1:11" ht="15.6" x14ac:dyDescent="0.3">
      <c r="A20" s="3">
        <f t="shared" si="2"/>
        <v>41429</v>
      </c>
      <c r="B20" s="14">
        <v>2013</v>
      </c>
      <c r="C20" s="14">
        <v>155</v>
      </c>
      <c r="D20" s="15">
        <v>5</v>
      </c>
      <c r="E20" s="15">
        <v>2</v>
      </c>
      <c r="F20" s="25">
        <v>1</v>
      </c>
      <c r="G20" s="8">
        <f t="shared" si="0"/>
        <v>1.8288000000000002</v>
      </c>
      <c r="H20" s="15">
        <v>12</v>
      </c>
      <c r="I20" s="102">
        <f t="shared" si="1"/>
        <v>6.561679790026246</v>
      </c>
      <c r="K20" s="8"/>
    </row>
    <row r="21" spans="1:11" ht="15.6" x14ac:dyDescent="0.3">
      <c r="A21" s="3">
        <f t="shared" si="2"/>
        <v>41429</v>
      </c>
      <c r="B21" s="14">
        <v>2013</v>
      </c>
      <c r="C21" s="14">
        <v>155</v>
      </c>
      <c r="D21" s="15">
        <v>5</v>
      </c>
      <c r="E21" s="15">
        <v>2</v>
      </c>
      <c r="F21" s="25">
        <v>2</v>
      </c>
      <c r="G21" s="8">
        <f t="shared" si="0"/>
        <v>1.8288000000000002</v>
      </c>
      <c r="H21" s="15">
        <v>10</v>
      </c>
      <c r="I21" s="102">
        <f t="shared" si="1"/>
        <v>5.4680664916885382</v>
      </c>
      <c r="K21" s="8"/>
    </row>
    <row r="22" spans="1:11" ht="15.6" x14ac:dyDescent="0.3">
      <c r="A22" s="3">
        <f t="shared" si="2"/>
        <v>41429</v>
      </c>
      <c r="B22" s="14">
        <v>2013</v>
      </c>
      <c r="C22" s="14">
        <v>155</v>
      </c>
      <c r="D22" s="12">
        <v>6</v>
      </c>
      <c r="E22" s="12">
        <v>1</v>
      </c>
      <c r="F22" s="26">
        <v>1</v>
      </c>
      <c r="G22" s="8">
        <f t="shared" si="0"/>
        <v>1.8288000000000002</v>
      </c>
      <c r="H22" s="12">
        <v>13</v>
      </c>
      <c r="I22" s="102">
        <f t="shared" si="1"/>
        <v>7.1084864391950999</v>
      </c>
      <c r="K22" s="8"/>
    </row>
    <row r="23" spans="1:11" ht="15.6" x14ac:dyDescent="0.3">
      <c r="A23" s="3">
        <f t="shared" si="2"/>
        <v>41429</v>
      </c>
      <c r="B23" s="14">
        <v>2013</v>
      </c>
      <c r="C23" s="14">
        <v>155</v>
      </c>
      <c r="D23" s="12">
        <v>6</v>
      </c>
      <c r="E23" s="12">
        <v>1</v>
      </c>
      <c r="F23" s="26">
        <v>2</v>
      </c>
      <c r="G23" s="8">
        <f t="shared" si="0"/>
        <v>1.8288000000000002</v>
      </c>
      <c r="H23" s="12">
        <v>9</v>
      </c>
      <c r="I23" s="102">
        <f t="shared" si="1"/>
        <v>4.9212598425196843</v>
      </c>
      <c r="K23" s="8"/>
    </row>
    <row r="24" spans="1:11" ht="15.6" x14ac:dyDescent="0.3">
      <c r="A24" s="3">
        <f t="shared" si="2"/>
        <v>41429</v>
      </c>
      <c r="B24" s="14">
        <v>2013</v>
      </c>
      <c r="C24" s="14">
        <v>155</v>
      </c>
      <c r="D24" s="12">
        <v>6</v>
      </c>
      <c r="E24" s="12">
        <v>2</v>
      </c>
      <c r="F24" s="26">
        <v>1</v>
      </c>
      <c r="G24" s="8">
        <f t="shared" si="0"/>
        <v>1.8288000000000002</v>
      </c>
      <c r="H24" s="12">
        <v>13</v>
      </c>
      <c r="I24" s="102">
        <f t="shared" si="1"/>
        <v>7.1084864391950999</v>
      </c>
      <c r="K24" s="8"/>
    </row>
    <row r="25" spans="1:11" ht="15.6" x14ac:dyDescent="0.3">
      <c r="A25" s="3">
        <f t="shared" si="2"/>
        <v>41429</v>
      </c>
      <c r="B25" s="14">
        <v>2013</v>
      </c>
      <c r="C25" s="14">
        <v>155</v>
      </c>
      <c r="D25" s="12">
        <v>6</v>
      </c>
      <c r="E25" s="12">
        <v>2</v>
      </c>
      <c r="F25" s="26">
        <v>2</v>
      </c>
      <c r="G25" s="8">
        <f t="shared" si="0"/>
        <v>1.8288000000000002</v>
      </c>
      <c r="H25" s="12">
        <v>9</v>
      </c>
      <c r="I25" s="102">
        <f t="shared" si="1"/>
        <v>4.9212598425196843</v>
      </c>
      <c r="K25" s="8"/>
    </row>
    <row r="26" spans="1:11" ht="15.6" x14ac:dyDescent="0.3">
      <c r="A26" s="3">
        <f t="shared" si="2"/>
        <v>41429</v>
      </c>
      <c r="B26" s="14">
        <v>2013</v>
      </c>
      <c r="C26" s="14">
        <v>155</v>
      </c>
      <c r="D26" s="12">
        <v>7</v>
      </c>
      <c r="E26" s="12">
        <v>1</v>
      </c>
      <c r="F26" s="26">
        <v>1</v>
      </c>
      <c r="G26" s="8">
        <f t="shared" si="0"/>
        <v>1.8288000000000002</v>
      </c>
      <c r="H26" s="12">
        <v>12</v>
      </c>
      <c r="I26" s="102">
        <f t="shared" si="1"/>
        <v>6.561679790026246</v>
      </c>
      <c r="K26" s="8"/>
    </row>
    <row r="27" spans="1:11" ht="15.6" x14ac:dyDescent="0.3">
      <c r="A27" s="3">
        <f t="shared" si="2"/>
        <v>41429</v>
      </c>
      <c r="B27" s="14">
        <v>2013</v>
      </c>
      <c r="C27" s="14">
        <v>155</v>
      </c>
      <c r="D27" s="12">
        <v>7</v>
      </c>
      <c r="E27" s="12">
        <v>1</v>
      </c>
      <c r="F27" s="26">
        <v>2</v>
      </c>
      <c r="G27" s="8">
        <f t="shared" si="0"/>
        <v>1.8288000000000002</v>
      </c>
      <c r="H27" s="12">
        <v>10</v>
      </c>
      <c r="I27" s="102">
        <f t="shared" si="1"/>
        <v>5.4680664916885382</v>
      </c>
      <c r="K27" s="8"/>
    </row>
    <row r="28" spans="1:11" ht="15.6" x14ac:dyDescent="0.3">
      <c r="A28" s="3">
        <f t="shared" si="2"/>
        <v>41429</v>
      </c>
      <c r="B28" s="14">
        <v>2013</v>
      </c>
      <c r="C28" s="14">
        <v>155</v>
      </c>
      <c r="D28" s="12">
        <v>7</v>
      </c>
      <c r="E28" s="12">
        <v>2</v>
      </c>
      <c r="F28" s="26">
        <v>1</v>
      </c>
      <c r="G28" s="8">
        <f t="shared" si="0"/>
        <v>1.8288000000000002</v>
      </c>
      <c r="H28" s="12">
        <v>12</v>
      </c>
      <c r="I28" s="102">
        <f t="shared" si="1"/>
        <v>6.561679790026246</v>
      </c>
      <c r="K28" s="8"/>
    </row>
    <row r="29" spans="1:11" ht="15.6" x14ac:dyDescent="0.3">
      <c r="A29" s="3">
        <f t="shared" si="2"/>
        <v>41429</v>
      </c>
      <c r="B29" s="14">
        <v>2013</v>
      </c>
      <c r="C29" s="14">
        <v>155</v>
      </c>
      <c r="D29" s="12">
        <v>7</v>
      </c>
      <c r="E29" s="12">
        <v>2</v>
      </c>
      <c r="F29" s="26">
        <v>2</v>
      </c>
      <c r="G29" s="8">
        <f t="shared" si="0"/>
        <v>1.8288000000000002</v>
      </c>
      <c r="H29" s="12">
        <v>11</v>
      </c>
      <c r="I29" s="102">
        <f t="shared" si="1"/>
        <v>6.0148731408573921</v>
      </c>
      <c r="K29" s="8"/>
    </row>
    <row r="30" spans="1:11" ht="15.6" x14ac:dyDescent="0.3">
      <c r="A30" s="3">
        <f t="shared" si="2"/>
        <v>41429</v>
      </c>
      <c r="B30" s="14">
        <v>2013</v>
      </c>
      <c r="C30" s="14">
        <v>155</v>
      </c>
      <c r="D30" s="12">
        <v>8</v>
      </c>
      <c r="E30" s="12">
        <v>1</v>
      </c>
      <c r="F30" s="26">
        <v>1</v>
      </c>
      <c r="G30" s="8">
        <f t="shared" si="0"/>
        <v>1.8288000000000002</v>
      </c>
      <c r="H30" s="12">
        <v>12</v>
      </c>
      <c r="I30" s="102">
        <f t="shared" si="1"/>
        <v>6.561679790026246</v>
      </c>
      <c r="K30" s="8"/>
    </row>
    <row r="31" spans="1:11" ht="15.6" x14ac:dyDescent="0.3">
      <c r="A31" s="3">
        <f t="shared" si="2"/>
        <v>41429</v>
      </c>
      <c r="B31" s="14">
        <v>2013</v>
      </c>
      <c r="C31" s="14">
        <v>155</v>
      </c>
      <c r="D31" s="12">
        <v>8</v>
      </c>
      <c r="E31" s="12">
        <v>1</v>
      </c>
      <c r="F31" s="26">
        <v>2</v>
      </c>
      <c r="G31" s="8">
        <f t="shared" si="0"/>
        <v>1.8288000000000002</v>
      </c>
      <c r="H31" s="12">
        <v>10</v>
      </c>
      <c r="I31" s="102">
        <f t="shared" si="1"/>
        <v>5.4680664916885382</v>
      </c>
      <c r="K31" s="8"/>
    </row>
    <row r="32" spans="1:11" ht="15.6" x14ac:dyDescent="0.3">
      <c r="A32" s="3">
        <f t="shared" si="2"/>
        <v>41429</v>
      </c>
      <c r="B32" s="14">
        <v>2013</v>
      </c>
      <c r="C32" s="14">
        <v>155</v>
      </c>
      <c r="D32" s="12">
        <v>8</v>
      </c>
      <c r="E32" s="12">
        <v>2</v>
      </c>
      <c r="F32" s="26">
        <v>1</v>
      </c>
      <c r="G32" s="8">
        <f t="shared" si="0"/>
        <v>1.8288000000000002</v>
      </c>
      <c r="H32" s="12">
        <v>13</v>
      </c>
      <c r="I32" s="102">
        <f t="shared" si="1"/>
        <v>7.1084864391950999</v>
      </c>
      <c r="K32" s="8"/>
    </row>
    <row r="33" spans="1:12" ht="15.6" x14ac:dyDescent="0.3">
      <c r="A33" s="3">
        <f t="shared" si="2"/>
        <v>41429</v>
      </c>
      <c r="B33" s="14">
        <v>2013</v>
      </c>
      <c r="C33" s="14">
        <v>155</v>
      </c>
      <c r="D33" s="12">
        <v>8</v>
      </c>
      <c r="E33" s="12">
        <v>2</v>
      </c>
      <c r="F33" s="26">
        <v>2</v>
      </c>
      <c r="G33" s="8">
        <f t="shared" si="0"/>
        <v>1.8288000000000002</v>
      </c>
      <c r="H33" s="12">
        <v>11</v>
      </c>
      <c r="I33" s="102">
        <f t="shared" si="1"/>
        <v>6.0148731408573921</v>
      </c>
      <c r="K33" s="8"/>
    </row>
    <row r="34" spans="1:12" ht="15.6" x14ac:dyDescent="0.3">
      <c r="A34" s="3">
        <f t="shared" si="2"/>
        <v>41429</v>
      </c>
      <c r="B34" s="14">
        <v>2013</v>
      </c>
      <c r="C34" s="14">
        <v>155</v>
      </c>
      <c r="D34" s="12">
        <v>9</v>
      </c>
      <c r="E34" s="12">
        <v>1</v>
      </c>
      <c r="F34" s="26">
        <v>1</v>
      </c>
      <c r="G34" s="8">
        <f t="shared" si="0"/>
        <v>1.8288000000000002</v>
      </c>
      <c r="H34" s="12">
        <v>12</v>
      </c>
      <c r="I34" s="102">
        <f t="shared" si="1"/>
        <v>6.561679790026246</v>
      </c>
      <c r="K34" s="8"/>
    </row>
    <row r="35" spans="1:12" ht="15.6" x14ac:dyDescent="0.3">
      <c r="A35" s="3">
        <f t="shared" si="2"/>
        <v>41429</v>
      </c>
      <c r="B35" s="14">
        <v>2013</v>
      </c>
      <c r="C35" s="14">
        <v>155</v>
      </c>
      <c r="D35" s="12">
        <v>9</v>
      </c>
      <c r="E35" s="12">
        <v>1</v>
      </c>
      <c r="F35" s="26">
        <v>2</v>
      </c>
      <c r="G35" s="8">
        <f t="shared" si="0"/>
        <v>1.8288000000000002</v>
      </c>
      <c r="H35" s="12">
        <v>10</v>
      </c>
      <c r="I35" s="102">
        <f t="shared" si="1"/>
        <v>5.4680664916885382</v>
      </c>
      <c r="K35" s="8"/>
    </row>
    <row r="36" spans="1:12" ht="15.6" x14ac:dyDescent="0.3">
      <c r="A36" s="3">
        <f t="shared" si="2"/>
        <v>41429</v>
      </c>
      <c r="B36" s="14">
        <v>2013</v>
      </c>
      <c r="C36" s="14">
        <v>155</v>
      </c>
      <c r="D36" s="12">
        <v>9</v>
      </c>
      <c r="E36" s="12">
        <v>2</v>
      </c>
      <c r="F36" s="26">
        <v>1</v>
      </c>
      <c r="G36" s="8">
        <f t="shared" si="0"/>
        <v>1.8288000000000002</v>
      </c>
      <c r="H36" s="12">
        <v>13</v>
      </c>
      <c r="I36" s="102">
        <f t="shared" si="1"/>
        <v>7.1084864391950999</v>
      </c>
      <c r="K36" s="8"/>
    </row>
    <row r="37" spans="1:12" ht="15.6" x14ac:dyDescent="0.3">
      <c r="A37" s="3">
        <f t="shared" si="2"/>
        <v>41429</v>
      </c>
      <c r="B37" s="14">
        <v>2013</v>
      </c>
      <c r="C37" s="14">
        <v>155</v>
      </c>
      <c r="D37" s="12">
        <v>9</v>
      </c>
      <c r="E37" s="12">
        <v>2</v>
      </c>
      <c r="F37" s="26">
        <v>2</v>
      </c>
      <c r="G37" s="8">
        <f t="shared" si="0"/>
        <v>1.8288000000000002</v>
      </c>
      <c r="H37" s="12">
        <v>11</v>
      </c>
      <c r="I37" s="102">
        <f t="shared" si="1"/>
        <v>6.0148731408573921</v>
      </c>
      <c r="K37" s="8"/>
    </row>
    <row r="38" spans="1:12" ht="15.6" x14ac:dyDescent="0.3">
      <c r="A38" s="3">
        <f t="shared" si="2"/>
        <v>41429</v>
      </c>
      <c r="B38" s="14">
        <v>2013</v>
      </c>
      <c r="C38" s="14">
        <v>155</v>
      </c>
      <c r="D38" s="12">
        <v>10</v>
      </c>
      <c r="E38" s="12">
        <v>1</v>
      </c>
      <c r="F38" s="26">
        <v>1</v>
      </c>
      <c r="G38" s="8">
        <f t="shared" si="0"/>
        <v>1.8288000000000002</v>
      </c>
      <c r="H38" s="12">
        <v>13</v>
      </c>
      <c r="I38" s="102">
        <f t="shared" si="1"/>
        <v>7.1084864391950999</v>
      </c>
      <c r="K38" s="8"/>
    </row>
    <row r="39" spans="1:12" ht="15.6" x14ac:dyDescent="0.3">
      <c r="A39" s="3">
        <f t="shared" si="2"/>
        <v>41429</v>
      </c>
      <c r="B39" s="14">
        <v>2013</v>
      </c>
      <c r="C39" s="14">
        <v>155</v>
      </c>
      <c r="D39" s="12">
        <v>10</v>
      </c>
      <c r="E39" s="12">
        <v>1</v>
      </c>
      <c r="F39" s="26">
        <v>2</v>
      </c>
      <c r="G39" s="8">
        <f t="shared" si="0"/>
        <v>1.8288000000000002</v>
      </c>
      <c r="H39" s="12">
        <v>9</v>
      </c>
      <c r="I39" s="102">
        <f t="shared" si="1"/>
        <v>4.9212598425196843</v>
      </c>
      <c r="K39" s="8"/>
    </row>
    <row r="40" spans="1:12" ht="15.6" x14ac:dyDescent="0.3">
      <c r="A40" s="3">
        <f t="shared" si="2"/>
        <v>41429</v>
      </c>
      <c r="B40" s="14">
        <v>2013</v>
      </c>
      <c r="C40" s="14">
        <v>155</v>
      </c>
      <c r="D40" s="12">
        <v>10</v>
      </c>
      <c r="E40" s="12">
        <v>2</v>
      </c>
      <c r="F40" s="26">
        <v>1</v>
      </c>
      <c r="G40" s="8">
        <f t="shared" si="0"/>
        <v>1.8288000000000002</v>
      </c>
      <c r="H40" s="12">
        <v>12</v>
      </c>
      <c r="I40" s="102">
        <f t="shared" si="1"/>
        <v>6.561679790026246</v>
      </c>
      <c r="K40" s="8"/>
    </row>
    <row r="41" spans="1:12" ht="15.6" x14ac:dyDescent="0.3">
      <c r="A41" s="3">
        <f t="shared" si="2"/>
        <v>41429</v>
      </c>
      <c r="B41" s="14">
        <v>2013</v>
      </c>
      <c r="C41" s="14">
        <v>155</v>
      </c>
      <c r="D41" s="12">
        <v>10</v>
      </c>
      <c r="E41" s="12">
        <v>2</v>
      </c>
      <c r="F41" s="26">
        <v>2</v>
      </c>
      <c r="G41" s="8">
        <f>6*0.3048</f>
        <v>1.8288000000000002</v>
      </c>
      <c r="H41" s="12">
        <v>10</v>
      </c>
      <c r="I41" s="102">
        <f t="shared" si="1"/>
        <v>5.4680664916885382</v>
      </c>
      <c r="K41" s="8"/>
    </row>
    <row r="42" spans="1:12" ht="15.6" x14ac:dyDescent="0.3">
      <c r="A42" s="3">
        <f t="shared" si="2"/>
        <v>41429</v>
      </c>
      <c r="B42" s="14">
        <v>2013</v>
      </c>
      <c r="C42" s="14">
        <v>155</v>
      </c>
      <c r="D42" s="12" t="s">
        <v>52</v>
      </c>
      <c r="E42" s="12" t="e">
        <v>#N/A</v>
      </c>
      <c r="F42" s="26">
        <v>1</v>
      </c>
      <c r="G42" s="28">
        <v>3</v>
      </c>
      <c r="H42" s="15">
        <v>45</v>
      </c>
      <c r="I42" s="102">
        <f t="shared" si="1"/>
        <v>15</v>
      </c>
      <c r="K42" s="8"/>
      <c r="L42" s="8"/>
    </row>
    <row r="43" spans="1:12" ht="15.6" x14ac:dyDescent="0.3">
      <c r="A43" s="3">
        <f t="shared" si="2"/>
        <v>41429</v>
      </c>
      <c r="B43" s="14">
        <v>2013</v>
      </c>
      <c r="C43" s="14">
        <v>155</v>
      </c>
      <c r="D43" s="12" t="s">
        <v>53</v>
      </c>
      <c r="E43" s="12" t="e">
        <v>#N/A</v>
      </c>
      <c r="F43" s="26">
        <v>2</v>
      </c>
      <c r="G43" s="28">
        <v>3</v>
      </c>
      <c r="H43" s="15">
        <v>37</v>
      </c>
      <c r="I43" s="102">
        <f t="shared" si="1"/>
        <v>12.333333333333334</v>
      </c>
      <c r="K43" s="8"/>
      <c r="L43" s="8"/>
    </row>
    <row r="44" spans="1:12" ht="15.6" x14ac:dyDescent="0.3">
      <c r="A44" s="3">
        <f t="shared" si="2"/>
        <v>41429</v>
      </c>
      <c r="B44" s="14">
        <v>2013</v>
      </c>
      <c r="C44" s="14">
        <v>155</v>
      </c>
      <c r="D44" s="12" t="s">
        <v>54</v>
      </c>
      <c r="E44" s="12" t="e">
        <v>#N/A</v>
      </c>
      <c r="F44" s="26">
        <v>3</v>
      </c>
      <c r="G44" s="28">
        <v>3</v>
      </c>
      <c r="H44" s="15">
        <v>38</v>
      </c>
      <c r="I44" s="102">
        <f t="shared" si="1"/>
        <v>12.666666666666666</v>
      </c>
      <c r="K44" s="8"/>
      <c r="L44" s="8"/>
    </row>
    <row r="45" spans="1:12" ht="15.6" x14ac:dyDescent="0.3">
      <c r="A45" s="3">
        <f t="shared" si="2"/>
        <v>41429</v>
      </c>
      <c r="B45" s="14">
        <v>2013</v>
      </c>
      <c r="C45" s="14">
        <v>155</v>
      </c>
      <c r="D45" s="12" t="s">
        <v>55</v>
      </c>
      <c r="E45" s="12" t="e">
        <v>#N/A</v>
      </c>
      <c r="F45" s="26">
        <v>4</v>
      </c>
      <c r="G45" s="28">
        <v>3</v>
      </c>
      <c r="H45" s="15">
        <v>36</v>
      </c>
      <c r="I45" s="102">
        <f t="shared" si="1"/>
        <v>12</v>
      </c>
      <c r="K45" s="8"/>
      <c r="L45" s="8"/>
    </row>
    <row r="46" spans="1:12" ht="15.6" x14ac:dyDescent="0.3">
      <c r="A46" s="3">
        <f t="shared" si="2"/>
        <v>41429</v>
      </c>
      <c r="B46" s="14">
        <v>2013</v>
      </c>
      <c r="C46" s="14">
        <v>155</v>
      </c>
      <c r="D46" s="12" t="s">
        <v>73</v>
      </c>
      <c r="E46" s="12" t="e">
        <v>#N/A</v>
      </c>
      <c r="F46" s="26">
        <v>1</v>
      </c>
      <c r="G46" s="28">
        <v>3</v>
      </c>
      <c r="H46" s="15">
        <v>36</v>
      </c>
      <c r="I46" s="102">
        <f t="shared" si="1"/>
        <v>12</v>
      </c>
      <c r="K46" s="8"/>
      <c r="L46" s="8"/>
    </row>
    <row r="47" spans="1:12" ht="15.6" x14ac:dyDescent="0.3">
      <c r="A47" s="3">
        <f t="shared" si="2"/>
        <v>41429</v>
      </c>
      <c r="B47" s="14">
        <v>2013</v>
      </c>
      <c r="C47" s="14">
        <v>155</v>
      </c>
      <c r="D47" s="12" t="s">
        <v>74</v>
      </c>
      <c r="E47" s="12" t="e">
        <v>#N/A</v>
      </c>
      <c r="F47" s="26">
        <v>2</v>
      </c>
      <c r="G47" s="28">
        <v>3</v>
      </c>
      <c r="H47" s="15">
        <v>35</v>
      </c>
      <c r="I47" s="102">
        <f t="shared" si="1"/>
        <v>11.666666666666666</v>
      </c>
      <c r="K47" s="8"/>
      <c r="L47" s="8"/>
    </row>
    <row r="48" spans="1:12" ht="15.6" x14ac:dyDescent="0.3">
      <c r="A48" s="3">
        <f t="shared" si="2"/>
        <v>41429</v>
      </c>
      <c r="B48" s="14">
        <v>2013</v>
      </c>
      <c r="C48" s="14">
        <v>155</v>
      </c>
      <c r="D48" s="12" t="s">
        <v>75</v>
      </c>
      <c r="E48" s="12" t="e">
        <v>#N/A</v>
      </c>
      <c r="F48" s="26">
        <v>3</v>
      </c>
      <c r="G48" s="28">
        <v>3</v>
      </c>
      <c r="H48" s="15">
        <v>34</v>
      </c>
      <c r="I48" s="102">
        <f t="shared" si="1"/>
        <v>11.333333333333334</v>
      </c>
      <c r="K48" s="8"/>
      <c r="L48" s="8"/>
    </row>
    <row r="49" spans="1:12" ht="15.6" x14ac:dyDescent="0.3">
      <c r="A49" s="3">
        <f t="shared" si="2"/>
        <v>41429</v>
      </c>
      <c r="B49" s="14">
        <v>2013</v>
      </c>
      <c r="C49" s="14">
        <v>155</v>
      </c>
      <c r="D49" s="12" t="s">
        <v>76</v>
      </c>
      <c r="E49" s="12" t="e">
        <v>#N/A</v>
      </c>
      <c r="F49" s="26">
        <v>4</v>
      </c>
      <c r="G49" s="28">
        <v>3</v>
      </c>
      <c r="H49" s="15">
        <v>33</v>
      </c>
      <c r="I49" s="102">
        <f>H49/G49</f>
        <v>11</v>
      </c>
      <c r="K49" s="8"/>
      <c r="L49" s="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2013 W Maize Introduction</vt:lpstr>
      <vt:lpstr>Dic. 2013 W LYS Maize Measur.</vt:lpstr>
      <vt:lpstr>2013 W LYS Maize Measur.</vt:lpstr>
      <vt:lpstr>Dic. 2013 W Maize Growth</vt:lpstr>
      <vt:lpstr>2013 W Maize Growth</vt:lpstr>
      <vt:lpstr>Dic. 2013 W Maize LAI Biomass</vt:lpstr>
      <vt:lpstr>2013 W Maize LAI Biomass</vt:lpstr>
      <vt:lpstr>Dic. 2013 W Maize Pop. Density</vt:lpstr>
      <vt:lpstr>2013 W Maize Pop. Density</vt:lpstr>
      <vt:lpstr>Dic. 2013 W Maize Comb. Harv.</vt:lpstr>
      <vt:lpstr>2013 W Maize Comb. Harv.</vt:lpstr>
      <vt:lpstr>Dic, 2013 W Maize Hand Yield</vt:lpstr>
      <vt:lpstr>2013 W Maize Hand Yield</vt:lpstr>
      <vt:lpstr>'2013 W LYS Maize Measur.'!plants94</vt:lpstr>
      <vt:lpstr>'2013 W LYS Maize Measur.'!plants94_1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cp:lastPrinted>2021-10-07T18:13:52Z</cp:lastPrinted>
  <dcterms:created xsi:type="dcterms:W3CDTF">2021-04-23T16:18:27Z</dcterms:created>
  <dcterms:modified xsi:type="dcterms:W3CDTF">2021-11-22T18:06:36Z</dcterms:modified>
</cp:coreProperties>
</file>