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Data\"/>
    </mc:Choice>
  </mc:AlternateContent>
  <xr:revisionPtr revIDLastSave="0" documentId="13_ncr:1_{42546B4F-8700-47A6-BA6D-8E28F30947B7}" xr6:coauthVersionLast="45" xr6:coauthVersionMax="45" xr10:uidLastSave="{00000000-0000-0000-0000-000000000000}"/>
  <bookViews>
    <workbookView xWindow="4800" yWindow="2370" windowWidth="21600" windowHeight="14550" tabRatio="835" xr2:uid="{00000000-000D-0000-FFFF-FFFF00000000}"/>
  </bookViews>
  <sheets>
    <sheet name="LA2 Mixed Standards 5;1" sheetId="2" r:id="rId1"/>
    <sheet name="LA2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46" i="2"/>
  <c r="G38" i="2"/>
  <c r="G33" i="2"/>
  <c r="G32" i="2"/>
  <c r="G31" i="2"/>
  <c r="G30" i="2"/>
  <c r="I31" i="2" l="1"/>
  <c r="D33" i="29" s="1"/>
  <c r="E33" i="29" s="1"/>
  <c r="G35" i="29"/>
  <c r="G54" i="29"/>
  <c r="G53" i="29" s="1"/>
  <c r="I46" i="2" l="1"/>
  <c r="D48" i="29" s="1"/>
  <c r="E48" i="29" s="1"/>
  <c r="I48" i="29" s="1"/>
  <c r="H48" i="29" l="1"/>
  <c r="I21" i="2"/>
  <c r="D23" i="29" s="1"/>
  <c r="I38" i="2"/>
  <c r="G20" i="2" l="1"/>
  <c r="I20" i="2" s="1"/>
  <c r="D22" i="29" s="1"/>
  <c r="G19" i="2"/>
  <c r="G39" i="2"/>
  <c r="I39" i="2" s="1"/>
  <c r="D41" i="29" s="1"/>
  <c r="E41" i="29" s="1"/>
  <c r="I41" i="29" s="1"/>
  <c r="D40" i="29"/>
  <c r="E40" i="29" s="1"/>
  <c r="I40" i="29" s="1"/>
  <c r="H40" i="29" l="1"/>
  <c r="H41" i="29"/>
  <c r="I33" i="2"/>
  <c r="D35" i="29" s="1"/>
  <c r="G18" i="2"/>
  <c r="G47" i="2" l="1"/>
  <c r="G50" i="2"/>
  <c r="G41" i="2"/>
  <c r="G29" i="2"/>
  <c r="G53" i="2"/>
  <c r="I53" i="2" s="1"/>
  <c r="D55" i="29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D47" i="29" s="1"/>
  <c r="G35" i="2"/>
  <c r="G25" i="2"/>
  <c r="G52" i="2"/>
  <c r="I52" i="2" s="1"/>
  <c r="D54" i="29" s="1"/>
  <c r="G48" i="2"/>
  <c r="G43" i="2"/>
  <c r="G37" i="2"/>
  <c r="G27" i="2"/>
  <c r="G23" i="2"/>
  <c r="G54" i="2" l="1"/>
  <c r="I26" i="2" l="1"/>
  <c r="D28" i="29" s="1"/>
  <c r="I28" i="2"/>
  <c r="D30" i="29" s="1"/>
  <c r="I29" i="2"/>
  <c r="D31" i="29" s="1"/>
  <c r="E31" i="29" s="1"/>
  <c r="I32" i="2"/>
  <c r="D34" i="29" s="1"/>
  <c r="E34" i="29" s="1"/>
  <c r="I35" i="2"/>
  <c r="D37" i="29" s="1"/>
  <c r="I37" i="2"/>
  <c r="D39" i="29" s="1"/>
  <c r="I41" i="2"/>
  <c r="D43" i="29" s="1"/>
  <c r="I43" i="2"/>
  <c r="D45" i="29" s="1"/>
  <c r="I44" i="2"/>
  <c r="D46" i="29" s="1"/>
  <c r="I47" i="2"/>
  <c r="D49" i="29" s="1"/>
  <c r="I49" i="2"/>
  <c r="D51" i="29" s="1"/>
  <c r="I17" i="2"/>
  <c r="I19" i="2"/>
  <c r="D21" i="29" s="1"/>
  <c r="I22" i="2"/>
  <c r="D24" i="29" s="1"/>
  <c r="I24" i="2"/>
  <c r="D26" i="29" s="1"/>
  <c r="I27" i="2"/>
  <c r="D29" i="29" s="1"/>
  <c r="I34" i="2"/>
  <c r="D36" i="29" s="1"/>
  <c r="I42" i="2"/>
  <c r="D44" i="29" s="1"/>
  <c r="I50" i="2"/>
  <c r="D52" i="29" s="1"/>
  <c r="I16" i="2"/>
  <c r="D18" i="29" s="1"/>
  <c r="E18" i="29" s="1"/>
  <c r="I18" i="2"/>
  <c r="D20" i="29" s="1"/>
  <c r="I23" i="2"/>
  <c r="I25" i="2"/>
  <c r="D27" i="29" s="1"/>
  <c r="I30" i="2"/>
  <c r="I36" i="2"/>
  <c r="D38" i="29" s="1"/>
  <c r="I40" i="2"/>
  <c r="I48" i="2"/>
  <c r="D50" i="29" s="1"/>
  <c r="I51" i="2"/>
  <c r="D53" i="29" s="1"/>
  <c r="D32" i="29" l="1"/>
  <c r="E32" i="29" s="1"/>
  <c r="D42" i="29"/>
  <c r="E42" i="29" s="1"/>
  <c r="D25" i="29"/>
  <c r="E25" i="29" s="1"/>
  <c r="I25" i="29" s="1"/>
  <c r="D19" i="29"/>
  <c r="E19" i="29" s="1"/>
  <c r="E23" i="29"/>
  <c r="I23" i="29" s="1"/>
  <c r="E24" i="29"/>
  <c r="H18" i="29"/>
  <c r="E49" i="29"/>
  <c r="I49" i="29" s="1"/>
  <c r="E35" i="29"/>
  <c r="I35" i="29" s="1"/>
  <c r="E30" i="29"/>
  <c r="E26" i="29"/>
  <c r="I26" i="29" s="1"/>
  <c r="E22" i="29"/>
  <c r="E20" i="29"/>
  <c r="I20" i="29" s="1"/>
  <c r="E53" i="29"/>
  <c r="I53" i="29" s="1"/>
  <c r="E38" i="29"/>
  <c r="I38" i="29" s="1"/>
  <c r="E27" i="29"/>
  <c r="E54" i="29"/>
  <c r="E50" i="29"/>
  <c r="E39" i="29"/>
  <c r="I39" i="29" s="1"/>
  <c r="E51" i="29"/>
  <c r="E44" i="29"/>
  <c r="I44" i="29" s="1"/>
  <c r="E28" i="29"/>
  <c r="E21" i="29"/>
  <c r="E46" i="29"/>
  <c r="I46" i="29" s="1"/>
  <c r="E29" i="29"/>
  <c r="I29" i="29" s="1"/>
  <c r="E55" i="29"/>
  <c r="E52" i="29"/>
  <c r="I52" i="29" s="1"/>
  <c r="E47" i="29"/>
  <c r="E43" i="29"/>
  <c r="I43" i="29" s="1"/>
  <c r="I33" i="29" l="1"/>
  <c r="H33" i="29"/>
  <c r="H19" i="29"/>
  <c r="H25" i="29"/>
  <c r="H42" i="29"/>
  <c r="I42" i="29"/>
  <c r="H23" i="29"/>
  <c r="H28" i="29"/>
  <c r="I28" i="29"/>
  <c r="H32" i="29"/>
  <c r="I32" i="29"/>
  <c r="H38" i="29"/>
  <c r="H20" i="29"/>
  <c r="H22" i="29"/>
  <c r="H26" i="29"/>
  <c r="H30" i="29"/>
  <c r="I30" i="29"/>
  <c r="H35" i="29"/>
  <c r="E37" i="29"/>
  <c r="I37" i="29" s="1"/>
  <c r="E36" i="29"/>
  <c r="H43" i="29"/>
  <c r="H47" i="29"/>
  <c r="I47" i="29"/>
  <c r="H52" i="29"/>
  <c r="H55" i="29"/>
  <c r="I55" i="29"/>
  <c r="H29" i="29"/>
  <c r="H34" i="29"/>
  <c r="I34" i="29"/>
  <c r="H46" i="29"/>
  <c r="H21" i="29"/>
  <c r="I21" i="29"/>
  <c r="H24" i="29"/>
  <c r="I24" i="29"/>
  <c r="H44" i="29"/>
  <c r="H51" i="29"/>
  <c r="I51" i="29"/>
  <c r="H39" i="29"/>
  <c r="H50" i="29"/>
  <c r="H54" i="29"/>
  <c r="I54" i="29"/>
  <c r="H27" i="29"/>
  <c r="I27" i="29"/>
  <c r="H31" i="29"/>
  <c r="I31" i="29"/>
  <c r="H53" i="29"/>
  <c r="H49" i="29"/>
  <c r="H36" i="29" l="1"/>
  <c r="I36" i="29"/>
  <c r="H37" i="29"/>
  <c r="I62" i="29" l="1"/>
  <c r="K20" i="29" l="1"/>
  <c r="K24" i="29"/>
  <c r="K21" i="29"/>
  <c r="K23" i="29"/>
  <c r="K35" i="29"/>
  <c r="K41" i="29"/>
  <c r="K49" i="29"/>
  <c r="K43" i="29"/>
  <c r="K48" i="29"/>
  <c r="K26" i="29"/>
  <c r="K52" i="29"/>
  <c r="K39" i="29"/>
  <c r="K46" i="29"/>
  <c r="K25" i="29"/>
  <c r="K37" i="29"/>
  <c r="K38" i="29"/>
  <c r="K44" i="29"/>
  <c r="K29" i="29"/>
  <c r="K53" i="29"/>
  <c r="K55" i="29"/>
  <c r="K51" i="29"/>
  <c r="K54" i="29"/>
  <c r="K40" i="29"/>
  <c r="K36" i="29"/>
  <c r="K32" i="29"/>
  <c r="K28" i="29"/>
  <c r="K31" i="29"/>
  <c r="K27" i="29"/>
  <c r="K47" i="29"/>
  <c r="K42" i="29"/>
  <c r="K34" i="29"/>
  <c r="K30" i="29"/>
  <c r="K33" i="29"/>
  <c r="K62" i="29" l="1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<sst xmlns="http://schemas.openxmlformats.org/spreadsheetml/2006/main" count="72" uniqueCount="52">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</sst>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65" fontId="7" fillId="0" borderId="1" xfId="0" applyNumberFormat="1" applyFont="1" applyFill="1" applyBorder="1"/>
    <xf numFmtId="169" fontId="11" fillId="0" borderId="1" xfId="0" applyNumberFormat="1" applyFont="1" applyFill="1" applyBorder="1"/>
    <xf numFmtId="176" fontId="5" fillId="0" borderId="0" xfId="0" applyNumberFormat="1" applyFont="1" applyFill="1" applyAlignment="1">
      <alignment horizontal="center"/>
    </xf>
    <xf numFmtId="170" fontId="0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9" fillId="0" borderId="0" xfId="0" applyFont="1" applyFill="1"/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175" fontId="0" fillId="0" borderId="9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23" fillId="0" borderId="0" xfId="0" applyFont="1" applyFill="1" applyBorder="1" applyAlignment="1"/>
    <xf numFmtId="0" fontId="5" fillId="0" borderId="0" xfId="0" applyFont="1" applyFill="1" applyAlignment="1">
      <alignment horizontal="left"/>
    </xf>
    <xf numFmtId="176" fontId="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0" fillId="0" borderId="0" xfId="0" applyFont="1" applyFill="1"/>
    <xf numFmtId="0" fontId="14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20" fillId="0" borderId="0" xfId="0" applyFont="1" applyFill="1" applyBorder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2" fontId="5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4" fontId="5" fillId="0" borderId="14" xfId="0" quotePrefix="1" applyNumberFormat="1" applyFont="1" applyFill="1" applyBorder="1" applyAlignment="1">
      <alignment horizontal="center"/>
    </xf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 applyBorder="1"/>
    <xf numFmtId="0" fontId="8" fillId="0" borderId="0" xfId="0" applyFont="1" applyFill="1" applyAlignment="1">
      <alignment horizontal="right"/>
    </xf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5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0" fillId="0" borderId="7" xfId="0" applyFill="1" applyBorder="1"/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13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77" fontId="6" fillId="0" borderId="9" xfId="0" applyNumberFormat="1" applyFont="1" applyFill="1" applyBorder="1" applyAlignment="1">
      <alignment horizontal="center"/>
    </xf>
    <xf numFmtId="168" fontId="6" fillId="0" borderId="9" xfId="0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71" fontId="6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abSelected="1" topLeftCell="A28" zoomScale="85" zoomScaleNormal="85" workbookViewId="0">
      <selection activeCell="A28" sqref="A1:XFD1048576"/>
    </sheetView>
  </sheetViews>
  <sheetFormatPr defaultRowHeight="12.75" x14ac:dyDescent="0.2"/>
  <cols>
    <col min="1" max="1" width="3.7109375" style="14" customWidth="1"/>
    <col min="2" max="2" width="9.140625" style="14"/>
    <col min="3" max="3" width="9.85546875" style="14" bestFit="1" customWidth="1"/>
    <col min="4" max="7" width="9.140625" style="14"/>
    <col min="8" max="8" width="10.7109375" style="14" customWidth="1"/>
    <col min="9" max="9" width="9.85546875" style="14" customWidth="1"/>
    <col min="10" max="10" width="13.140625" style="14" customWidth="1"/>
    <col min="11" max="11" width="8.140625" style="14" bestFit="1" customWidth="1"/>
    <col min="12" max="12" width="2.5703125" style="14" customWidth="1"/>
    <col min="13" max="16384" width="9.140625" style="14"/>
  </cols>
  <sheetData>
    <row r="1" spans="1:47" x14ac:dyDescent="0.2">
      <c r="A1" s="91"/>
      <c r="B1" s="92"/>
      <c r="C1" s="92"/>
      <c r="D1" s="92"/>
      <c r="E1" s="92"/>
      <c r="F1" s="92"/>
      <c r="G1" s="92"/>
      <c r="H1" s="92"/>
      <c r="I1" s="92"/>
      <c r="J1" s="92"/>
      <c r="K1" s="92"/>
      <c r="L1" s="93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x14ac:dyDescent="0.2">
      <c r="A2" s="86"/>
      <c r="G2" s="81" t="s">
        <v>0</v>
      </c>
      <c r="H2" s="35" t="s">
        <v>38</v>
      </c>
      <c r="I2" s="35"/>
      <c r="J2" s="35"/>
      <c r="K2" s="4"/>
      <c r="L2" s="94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3" customHeight="1" x14ac:dyDescent="0.2">
      <c r="A3" s="86"/>
      <c r="I3" s="26"/>
      <c r="J3" s="21"/>
      <c r="L3" s="94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ht="18" x14ac:dyDescent="0.25">
      <c r="A4" s="86"/>
      <c r="B4" s="95" t="s">
        <v>11</v>
      </c>
      <c r="C4" s="95"/>
      <c r="D4" s="95"/>
      <c r="E4" s="95"/>
      <c r="F4" s="95"/>
      <c r="G4" s="95"/>
      <c r="H4" s="95"/>
      <c r="I4" s="95"/>
      <c r="J4" s="81"/>
      <c r="K4" s="10"/>
      <c r="L4" s="94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x14ac:dyDescent="0.2">
      <c r="A5" s="86"/>
      <c r="L5" s="94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4.25" x14ac:dyDescent="0.25">
      <c r="A6" s="86"/>
      <c r="B6" s="96" t="s">
        <v>3</v>
      </c>
      <c r="C6" s="97">
        <v>43051</v>
      </c>
      <c r="F6" s="22" t="s">
        <v>48</v>
      </c>
      <c r="G6" s="22"/>
      <c r="H6" s="22"/>
      <c r="I6" s="22"/>
      <c r="J6" s="22">
        <v>3.1250000000000001E-4</v>
      </c>
      <c r="K6" s="22"/>
      <c r="L6" s="94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12.75" customHeight="1" x14ac:dyDescent="0.2">
      <c r="A7" s="86"/>
      <c r="G7" s="98"/>
      <c r="H7" s="98"/>
      <c r="I7" s="98"/>
      <c r="J7" s="2"/>
      <c r="K7" s="2"/>
      <c r="L7" s="94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14.25" x14ac:dyDescent="0.25">
      <c r="A8" s="86"/>
      <c r="F8" s="22" t="s">
        <v>49</v>
      </c>
      <c r="G8" s="22"/>
      <c r="H8" s="22"/>
      <c r="I8" s="22"/>
      <c r="J8" s="99">
        <v>760.72333000000003</v>
      </c>
      <c r="K8" s="99"/>
      <c r="L8" s="94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 x14ac:dyDescent="0.2">
      <c r="A9" s="86"/>
      <c r="F9" s="21"/>
      <c r="G9" s="21"/>
      <c r="H9" s="21"/>
      <c r="I9" s="21"/>
      <c r="J9" s="2"/>
      <c r="K9" s="2"/>
      <c r="L9" s="94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x14ac:dyDescent="0.2">
      <c r="A10" s="86"/>
      <c r="F10" s="21"/>
      <c r="G10" s="21"/>
      <c r="H10" s="21"/>
      <c r="I10" s="21"/>
      <c r="J10" s="2"/>
      <c r="K10" s="2"/>
      <c r="L10" s="94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x14ac:dyDescent="0.2">
      <c r="A11" s="86"/>
      <c r="F11" s="21"/>
      <c r="G11" s="21"/>
      <c r="H11" s="21"/>
      <c r="I11" s="21"/>
      <c r="J11" s="2"/>
      <c r="K11" s="2"/>
      <c r="L11" s="94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x14ac:dyDescent="0.2">
      <c r="A12" s="86"/>
      <c r="F12" s="21"/>
      <c r="G12" s="21"/>
      <c r="H12" s="21"/>
      <c r="I12" s="21"/>
      <c r="J12" s="2"/>
      <c r="K12" s="2"/>
      <c r="L12" s="94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x14ac:dyDescent="0.2">
      <c r="A13" s="86"/>
      <c r="F13" s="21"/>
      <c r="G13" s="21"/>
      <c r="H13" s="21"/>
      <c r="I13" s="21"/>
      <c r="J13" s="2"/>
      <c r="K13" s="2"/>
      <c r="L13" s="94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 x14ac:dyDescent="0.2">
      <c r="A14" s="86"/>
      <c r="L14" s="94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1:47" s="103" customFormat="1" ht="54" customHeight="1" x14ac:dyDescent="0.2">
      <c r="A15" s="100"/>
      <c r="B15" s="101"/>
      <c r="C15" s="51" t="s">
        <v>12</v>
      </c>
      <c r="D15" s="51"/>
      <c r="E15" s="51" t="s">
        <v>51</v>
      </c>
      <c r="F15" s="51"/>
      <c r="G15" s="51" t="s">
        <v>13</v>
      </c>
      <c r="H15" s="51"/>
      <c r="I15" s="102" t="s">
        <v>14</v>
      </c>
      <c r="J15" s="5"/>
      <c r="L15" s="104"/>
      <c r="M15" s="101"/>
      <c r="N15" s="101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  <c r="Z15" s="101"/>
      <c r="AA15" s="101"/>
      <c r="AB15" s="101"/>
      <c r="AC15" s="101"/>
      <c r="AD15" s="101"/>
      <c r="AE15" s="101"/>
      <c r="AF15" s="101"/>
      <c r="AG15" s="101"/>
      <c r="AH15" s="101"/>
      <c r="AI15" s="101"/>
      <c r="AJ15" s="101"/>
      <c r="AK15" s="101"/>
      <c r="AL15" s="101"/>
      <c r="AM15" s="101"/>
      <c r="AN15" s="101"/>
      <c r="AO15" s="101"/>
      <c r="AP15" s="101"/>
      <c r="AQ15" s="101"/>
      <c r="AR15" s="101"/>
      <c r="AS15" s="101"/>
      <c r="AT15" s="101"/>
      <c r="AU15" s="101"/>
    </row>
    <row r="16" spans="1:47" x14ac:dyDescent="0.2">
      <c r="A16" s="86"/>
      <c r="B16" s="19"/>
      <c r="C16" s="58">
        <v>0.16666666666666666</v>
      </c>
      <c r="D16" s="58"/>
      <c r="E16" s="99">
        <v>500</v>
      </c>
      <c r="F16" s="99"/>
      <c r="G16" s="105">
        <v>2.6315789473684199</v>
      </c>
      <c r="H16" s="105"/>
      <c r="I16" s="106">
        <f>(E16*1.998)/(G16*J8)</f>
        <v>0.49902505290589699</v>
      </c>
      <c r="J16" s="6"/>
      <c r="L16" s="94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7" x14ac:dyDescent="0.2">
      <c r="A17" s="86"/>
      <c r="B17" s="19"/>
      <c r="C17" s="58">
        <v>0.25</v>
      </c>
      <c r="D17" s="58"/>
      <c r="E17" s="99">
        <v>500</v>
      </c>
      <c r="F17" s="99"/>
      <c r="G17" s="105">
        <f>G$16</f>
        <v>2.6315789473684199</v>
      </c>
      <c r="H17" s="105"/>
      <c r="I17" s="106">
        <f>(E17*1.998)/(G17*J8)</f>
        <v>0.49902505290589699</v>
      </c>
      <c r="J17" s="6"/>
      <c r="L17" s="94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x14ac:dyDescent="0.2">
      <c r="A18" s="86"/>
      <c r="B18" s="19"/>
      <c r="C18" s="58">
        <v>0.33333333333333331</v>
      </c>
      <c r="D18" s="58"/>
      <c r="E18" s="99">
        <v>585.13649999999996</v>
      </c>
      <c r="F18" s="99"/>
      <c r="G18" s="105">
        <f t="shared" ref="G18:G53" si="0">G$16</f>
        <v>2.6315789473684199</v>
      </c>
      <c r="H18" s="105"/>
      <c r="I18" s="106">
        <f>(E18*1.998)/(G18*J8)</f>
        <v>0.58399554573934276</v>
      </c>
      <c r="J18" s="6"/>
      <c r="L18" s="94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x14ac:dyDescent="0.2">
      <c r="A19" s="86"/>
      <c r="B19" s="19"/>
      <c r="C19" s="23">
        <v>0.41666666666666669</v>
      </c>
      <c r="D19" s="24"/>
      <c r="E19" s="99">
        <v>421.19412</v>
      </c>
      <c r="F19" s="99"/>
      <c r="G19" s="105">
        <f t="shared" si="0"/>
        <v>2.6315789473684199</v>
      </c>
      <c r="H19" s="105"/>
      <c r="I19" s="106">
        <f>(E19*1.998)/(G19*J8)</f>
        <v>0.4203728360333055</v>
      </c>
      <c r="J19" s="6"/>
      <c r="L19" s="94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 x14ac:dyDescent="0.2">
      <c r="A20" s="86"/>
      <c r="B20" s="19"/>
      <c r="C20" s="58">
        <v>0.5</v>
      </c>
      <c r="D20" s="58"/>
      <c r="E20" s="99">
        <v>499.27242999999999</v>
      </c>
      <c r="F20" s="99"/>
      <c r="G20" s="105">
        <f t="shared" si="0"/>
        <v>2.6315789473684199</v>
      </c>
      <c r="H20" s="105"/>
      <c r="I20" s="106">
        <f>(E20*1.998)/(G20*J8)</f>
        <v>0.49829890159041151</v>
      </c>
      <c r="J20" s="6"/>
      <c r="L20" s="94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7" x14ac:dyDescent="0.2">
      <c r="A21" s="86"/>
      <c r="B21" s="19"/>
      <c r="C21" s="58">
        <v>0.54166666666666663</v>
      </c>
      <c r="D21" s="58"/>
      <c r="E21" s="99">
        <v>500</v>
      </c>
      <c r="F21" s="99"/>
      <c r="G21" s="105">
        <f t="shared" si="0"/>
        <v>2.6315789473684199</v>
      </c>
      <c r="H21" s="105"/>
      <c r="I21" s="106">
        <f>(E21*1.998)/(G21*J8)</f>
        <v>0.49902505290589699</v>
      </c>
      <c r="J21" s="6"/>
      <c r="L21" s="94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7" x14ac:dyDescent="0.2">
      <c r="A22" s="86"/>
      <c r="B22" s="19"/>
      <c r="C22" s="58">
        <v>0.58333333333333337</v>
      </c>
      <c r="D22" s="58"/>
      <c r="E22" s="107">
        <v>523.30371000000002</v>
      </c>
      <c r="F22" s="108"/>
      <c r="G22" s="105">
        <f t="shared" si="0"/>
        <v>2.6315789473684199</v>
      </c>
      <c r="H22" s="105"/>
      <c r="I22" s="106">
        <f>(E22*1.998)/(G22*J8)</f>
        <v>0.52228332313720438</v>
      </c>
      <c r="J22" s="6"/>
      <c r="L22" s="94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7" x14ac:dyDescent="0.2">
      <c r="A23" s="86"/>
      <c r="B23" s="19"/>
      <c r="C23" s="58">
        <v>0.58402777777777781</v>
      </c>
      <c r="D23" s="58"/>
      <c r="E23" s="107">
        <v>523.90808000000004</v>
      </c>
      <c r="F23" s="108"/>
      <c r="G23" s="105">
        <f t="shared" si="0"/>
        <v>2.6315789473684199</v>
      </c>
      <c r="H23" s="105"/>
      <c r="I23" s="106">
        <f>(E23*1.998)/(G23*J8)</f>
        <v>0.52288651467965397</v>
      </c>
      <c r="J23" s="6"/>
      <c r="L23" s="94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7" x14ac:dyDescent="0.2">
      <c r="A24" s="86"/>
      <c r="B24" s="19"/>
      <c r="C24" s="23">
        <v>0.625</v>
      </c>
      <c r="D24" s="24"/>
      <c r="E24" s="99">
        <v>510.83931999999999</v>
      </c>
      <c r="F24" s="99"/>
      <c r="G24" s="105">
        <f t="shared" si="0"/>
        <v>2.6315789473684199</v>
      </c>
      <c r="H24" s="105"/>
      <c r="I24" s="106">
        <f>(E24*1.998)/(G24*J8)</f>
        <v>0.50984323737882487</v>
      </c>
      <c r="J24" s="6"/>
      <c r="L24" s="94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7" x14ac:dyDescent="0.2">
      <c r="A25" s="86"/>
      <c r="B25" s="19"/>
      <c r="C25" s="58">
        <v>0.66666666666666663</v>
      </c>
      <c r="D25" s="58"/>
      <c r="E25" s="99">
        <v>524.24559999999997</v>
      </c>
      <c r="F25" s="99"/>
      <c r="G25" s="105">
        <f t="shared" si="0"/>
        <v>2.6315789473684199</v>
      </c>
      <c r="H25" s="105"/>
      <c r="I25" s="106">
        <f>(E25*1.998)/(G25*J8)</f>
        <v>0.52322337655136741</v>
      </c>
      <c r="J25" s="6"/>
      <c r="L25" s="94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7" x14ac:dyDescent="0.2">
      <c r="A26" s="86"/>
      <c r="B26" s="19"/>
      <c r="C26" s="58">
        <v>0.66736111111111107</v>
      </c>
      <c r="D26" s="58"/>
      <c r="E26" s="99">
        <v>526.20641999999998</v>
      </c>
      <c r="F26" s="99"/>
      <c r="G26" s="105">
        <f t="shared" si="0"/>
        <v>2.6315789473684199</v>
      </c>
      <c r="H26" s="105"/>
      <c r="I26" s="106">
        <f>(E26*1.998)/(G26*J8)</f>
        <v>0.52518037315984534</v>
      </c>
      <c r="J26" s="6"/>
      <c r="L26" s="94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 x14ac:dyDescent="0.2">
      <c r="A27" s="86"/>
      <c r="B27" s="19"/>
      <c r="C27" s="58">
        <v>0.70833333333333337</v>
      </c>
      <c r="D27" s="58"/>
      <c r="E27" s="99">
        <v>525.95978000000002</v>
      </c>
      <c r="F27" s="99"/>
      <c r="G27" s="105">
        <f t="shared" si="0"/>
        <v>2.6315789473684199</v>
      </c>
      <c r="H27" s="105"/>
      <c r="I27" s="106">
        <f>(E27*1.998)/(G27*J8)</f>
        <v>0.5249342140817479</v>
      </c>
      <c r="J27" s="6"/>
      <c r="L27" s="94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7" x14ac:dyDescent="0.2">
      <c r="A28" s="86"/>
      <c r="B28" s="19"/>
      <c r="C28" s="58">
        <v>0.7090277777777777</v>
      </c>
      <c r="D28" s="58"/>
      <c r="E28" s="99">
        <v>530.35015999999996</v>
      </c>
      <c r="F28" s="99"/>
      <c r="G28" s="105">
        <f t="shared" si="0"/>
        <v>2.6315789473684199</v>
      </c>
      <c r="H28" s="105"/>
      <c r="I28" s="106">
        <f>(E28*1.998)/(G28*J8)</f>
        <v>0.52931603330530186</v>
      </c>
      <c r="J28" s="6"/>
      <c r="L28" s="94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86"/>
      <c r="B29" s="19"/>
      <c r="C29" s="23">
        <v>0.75</v>
      </c>
      <c r="D29" s="24"/>
      <c r="E29" s="99">
        <v>573.19164999999998</v>
      </c>
      <c r="F29" s="99"/>
      <c r="G29" s="105">
        <f t="shared" si="0"/>
        <v>2.6315789473684199</v>
      </c>
      <c r="H29" s="105"/>
      <c r="I29" s="106">
        <f>(E29*1.998)/(G29*J8)</f>
        <v>0.57207398693293676</v>
      </c>
      <c r="J29" s="12"/>
      <c r="L29" s="94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86"/>
      <c r="B30" s="19"/>
      <c r="C30" s="58">
        <v>0.75069444444444444</v>
      </c>
      <c r="D30" s="58"/>
      <c r="E30" s="99">
        <v>557.18511999999998</v>
      </c>
      <c r="F30" s="99"/>
      <c r="G30" s="105">
        <f t="shared" si="0"/>
        <v>2.6315789473684199</v>
      </c>
      <c r="H30" s="105"/>
      <c r="I30" s="106">
        <f>(E30*1.998)/(G30*J8)</f>
        <v>0.5560986679727572</v>
      </c>
      <c r="J30" s="12"/>
      <c r="L30" s="94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86"/>
      <c r="B31" s="19"/>
      <c r="C31" s="58" t="s">
        <v>42</v>
      </c>
      <c r="D31" s="58"/>
      <c r="E31" s="99">
        <v>574.19219999999996</v>
      </c>
      <c r="F31" s="99"/>
      <c r="G31" s="105">
        <f t="shared" si="0"/>
        <v>2.6315789473684199</v>
      </c>
      <c r="H31" s="105"/>
      <c r="I31" s="106">
        <f>(E31*1.998)/(G31*J8)</f>
        <v>0.57307258596630672</v>
      </c>
      <c r="L31" s="94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86"/>
      <c r="B32" s="19"/>
      <c r="C32" s="58" t="s">
        <v>43</v>
      </c>
      <c r="D32" s="58"/>
      <c r="E32" s="99">
        <v>574.19219999999996</v>
      </c>
      <c r="F32" s="99"/>
      <c r="G32" s="105">
        <f t="shared" si="0"/>
        <v>2.6315789473684199</v>
      </c>
      <c r="H32" s="105"/>
      <c r="I32" s="106">
        <f>(E32*1.998)/(G32*J8)</f>
        <v>0.57307258596630672</v>
      </c>
      <c r="L32" s="94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86"/>
      <c r="B33" s="19"/>
      <c r="C33" s="58">
        <v>0.79166666666666663</v>
      </c>
      <c r="D33" s="58"/>
      <c r="E33" s="99">
        <v>500</v>
      </c>
      <c r="F33" s="99"/>
      <c r="G33" s="105">
        <f t="shared" si="0"/>
        <v>2.6315789473684199</v>
      </c>
      <c r="H33" s="105"/>
      <c r="I33" s="106">
        <f>(E33*1.998)/(G33*J8)</f>
        <v>0.49902505290589699</v>
      </c>
      <c r="L33" s="94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86"/>
      <c r="B34" s="19"/>
      <c r="C34" s="58">
        <v>0.83333333333333337</v>
      </c>
      <c r="D34" s="58"/>
      <c r="E34" s="99">
        <v>361.50522000000001</v>
      </c>
      <c r="F34" s="99"/>
      <c r="G34" s="105">
        <f t="shared" si="0"/>
        <v>2.6315789473684199</v>
      </c>
      <c r="H34" s="105"/>
      <c r="I34" s="106">
        <f>(E34*1.998)/(G34*J8)</f>
        <v>0.36080032307251586</v>
      </c>
      <c r="L34" s="94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86"/>
      <c r="B35" s="19"/>
      <c r="C35" s="23" t="s">
        <v>28</v>
      </c>
      <c r="D35" s="24"/>
      <c r="E35" s="99">
        <v>812.59429999999998</v>
      </c>
      <c r="F35" s="99"/>
      <c r="G35" s="105">
        <f t="shared" si="0"/>
        <v>2.6315789473684199</v>
      </c>
      <c r="H35" s="105"/>
      <c r="I35" s="106">
        <f>(E35*1.998)/(G35*J8)</f>
        <v>0.81100982709706071</v>
      </c>
      <c r="L35" s="94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86"/>
      <c r="B36" s="19"/>
      <c r="C36" s="23">
        <v>0.8340277777777777</v>
      </c>
      <c r="D36" s="24"/>
      <c r="E36" s="99">
        <v>574.46709999999996</v>
      </c>
      <c r="F36" s="99"/>
      <c r="G36" s="105">
        <f t="shared" si="0"/>
        <v>2.6315789473684199</v>
      </c>
      <c r="H36" s="105"/>
      <c r="I36" s="106">
        <f>(E36*1.998)/(G36*J8)</f>
        <v>0.57334694994039437</v>
      </c>
      <c r="L36" s="94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86"/>
      <c r="B37" s="19"/>
      <c r="C37" s="23" t="s">
        <v>29</v>
      </c>
      <c r="D37" s="24"/>
      <c r="E37" s="99">
        <v>574.46709999999996</v>
      </c>
      <c r="F37" s="99"/>
      <c r="G37" s="105">
        <f t="shared" si="0"/>
        <v>2.6315789473684199</v>
      </c>
      <c r="H37" s="105"/>
      <c r="I37" s="106">
        <f>(E37*1.998)/(G37*J8)</f>
        <v>0.57334694994039437</v>
      </c>
      <c r="L37" s="94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86"/>
      <c r="B38" s="19"/>
      <c r="C38" s="58">
        <v>0.875</v>
      </c>
      <c r="D38" s="58"/>
      <c r="E38" s="99">
        <v>572.81622000000004</v>
      </c>
      <c r="F38" s="99"/>
      <c r="G38" s="105">
        <f t="shared" si="0"/>
        <v>2.6315789473684199</v>
      </c>
      <c r="H38" s="105"/>
      <c r="I38" s="106">
        <f>(E38*1.998)/(G38*J8)</f>
        <v>0.57169928898171185</v>
      </c>
      <c r="L38" s="94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86"/>
      <c r="B39" s="19"/>
      <c r="C39" s="58">
        <v>0.83472222222222225</v>
      </c>
      <c r="D39" s="58"/>
      <c r="E39" s="99">
        <v>573.60388</v>
      </c>
      <c r="F39" s="99"/>
      <c r="G39" s="105">
        <f t="shared" si="0"/>
        <v>2.6315789473684199</v>
      </c>
      <c r="H39" s="105"/>
      <c r="I39" s="106">
        <f>(E39*1.998)/(G39*J8)</f>
        <v>0.57248541312805568</v>
      </c>
      <c r="L39" s="94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86"/>
      <c r="B40" s="19"/>
      <c r="C40" s="109" t="s">
        <v>45</v>
      </c>
      <c r="D40" s="58"/>
      <c r="E40" s="99">
        <v>573.60388</v>
      </c>
      <c r="F40" s="99"/>
      <c r="G40" s="105">
        <f t="shared" si="0"/>
        <v>2.6315789473684199</v>
      </c>
      <c r="H40" s="105"/>
      <c r="I40" s="106">
        <f>(E40*1.998)/(G40*J8)</f>
        <v>0.57248541312805568</v>
      </c>
      <c r="L40" s="94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86"/>
      <c r="B41" s="19"/>
      <c r="C41" s="23">
        <v>0.91666666666666663</v>
      </c>
      <c r="D41" s="24"/>
      <c r="E41" s="99">
        <v>573.60388</v>
      </c>
      <c r="F41" s="99"/>
      <c r="G41" s="105">
        <f t="shared" si="0"/>
        <v>2.6315789473684199</v>
      </c>
      <c r="H41" s="105"/>
      <c r="I41" s="106">
        <f>(E41*1.998)/(G41*J8)</f>
        <v>0.57248541312805568</v>
      </c>
      <c r="L41" s="94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86"/>
      <c r="B42" s="19"/>
      <c r="C42" s="23" t="s">
        <v>30</v>
      </c>
      <c r="D42" s="24"/>
      <c r="E42" s="99">
        <v>475.66955000000002</v>
      </c>
      <c r="F42" s="99"/>
      <c r="G42" s="105">
        <f t="shared" si="0"/>
        <v>2.6315789473684199</v>
      </c>
      <c r="H42" s="105"/>
      <c r="I42" s="106">
        <f>(E42*1.998)/(G42*J8)</f>
        <v>0.47474204470894843</v>
      </c>
      <c r="L42" s="94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86"/>
      <c r="B43" s="19"/>
      <c r="C43" s="23">
        <v>0.91736111111111107</v>
      </c>
      <c r="D43" s="24"/>
      <c r="E43" s="99">
        <v>475.66955000000002</v>
      </c>
      <c r="F43" s="99"/>
      <c r="G43" s="105">
        <f t="shared" si="0"/>
        <v>2.6315789473684199</v>
      </c>
      <c r="H43" s="105"/>
      <c r="I43" s="106">
        <f>(E43*1.998)/(G43*J8)</f>
        <v>0.47474204470894843</v>
      </c>
      <c r="L43" s="94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86"/>
      <c r="B44" s="19"/>
      <c r="C44" s="23" t="s">
        <v>31</v>
      </c>
      <c r="D44" s="24"/>
      <c r="E44" s="99">
        <v>760.72333000000003</v>
      </c>
      <c r="F44" s="99"/>
      <c r="G44" s="105">
        <f t="shared" si="0"/>
        <v>2.6315789473684199</v>
      </c>
      <c r="H44" s="105"/>
      <c r="I44" s="106">
        <f>(E44*1.998)/(G44*J8)</f>
        <v>0.75924000000000036</v>
      </c>
      <c r="L44" s="94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86"/>
      <c r="B45" s="19"/>
      <c r="C45" s="23" t="s">
        <v>32</v>
      </c>
      <c r="D45" s="24"/>
      <c r="E45" s="99">
        <v>568.05853000000002</v>
      </c>
      <c r="F45" s="99"/>
      <c r="G45" s="105">
        <f t="shared" si="0"/>
        <v>2.6315789473684199</v>
      </c>
      <c r="H45" s="105"/>
      <c r="I45" s="106">
        <f>(E45*1.998)/(G45*J8)</f>
        <v>0.56695087597379212</v>
      </c>
      <c r="L45" s="94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86"/>
      <c r="B46" s="19"/>
      <c r="C46" s="65">
        <v>0.95833333333333337</v>
      </c>
      <c r="D46" s="24"/>
      <c r="E46" s="99">
        <v>500</v>
      </c>
      <c r="F46" s="99"/>
      <c r="G46" s="105">
        <f t="shared" si="0"/>
        <v>2.6315789473684199</v>
      </c>
      <c r="H46" s="105"/>
      <c r="I46" s="106">
        <f>(E46*1.998)/(G46*J8)</f>
        <v>0.49902505290589699</v>
      </c>
      <c r="L46" s="94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86"/>
      <c r="B47" s="19"/>
      <c r="C47" s="65">
        <v>0.91805555555555562</v>
      </c>
      <c r="D47" s="24"/>
      <c r="E47" s="99">
        <v>500</v>
      </c>
      <c r="F47" s="99"/>
      <c r="G47" s="105">
        <f t="shared" si="0"/>
        <v>2.6315789473684199</v>
      </c>
      <c r="H47" s="105"/>
      <c r="I47" s="106">
        <f>(E47*1.998)/(G47*J8)</f>
        <v>0.49902505290589699</v>
      </c>
      <c r="L47" s="94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86"/>
      <c r="B48" s="19"/>
      <c r="C48" s="65" t="s">
        <v>25</v>
      </c>
      <c r="D48" s="69"/>
      <c r="E48" s="99">
        <v>518.63103999999998</v>
      </c>
      <c r="F48" s="99"/>
      <c r="G48" s="105">
        <f t="shared" si="0"/>
        <v>2.6315789473684199</v>
      </c>
      <c r="H48" s="105"/>
      <c r="I48" s="106">
        <f>(E48*1.998)/(G48*J8)</f>
        <v>0.51761976434928081</v>
      </c>
      <c r="L48" s="94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86"/>
      <c r="B49" s="19"/>
      <c r="C49" s="65" t="s">
        <v>33</v>
      </c>
      <c r="D49" s="24"/>
      <c r="E49" s="99">
        <v>535.79247999999995</v>
      </c>
      <c r="F49" s="99"/>
      <c r="G49" s="105">
        <f t="shared" si="0"/>
        <v>2.6315789473684199</v>
      </c>
      <c r="H49" s="105"/>
      <c r="I49" s="106">
        <f>(E49*1.998)/(G49*J8)</f>
        <v>0.53474774135716341</v>
      </c>
      <c r="L49" s="94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86"/>
      <c r="B50" s="19"/>
      <c r="C50" s="65" t="s">
        <v>26</v>
      </c>
      <c r="D50" s="24"/>
      <c r="E50" s="99">
        <v>517.74860000000001</v>
      </c>
      <c r="F50" s="99"/>
      <c r="G50" s="105">
        <f t="shared" si="0"/>
        <v>2.6315789473684199</v>
      </c>
      <c r="H50" s="105"/>
      <c r="I50" s="106">
        <f>(E50*1.998)/(G50*J8)</f>
        <v>0.51673904501390822</v>
      </c>
      <c r="L50" s="94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86"/>
      <c r="B51" s="19"/>
      <c r="C51" s="65" t="s">
        <v>40</v>
      </c>
      <c r="D51" s="24"/>
      <c r="E51" s="99">
        <v>571.73473999999999</v>
      </c>
      <c r="F51" s="99"/>
      <c r="G51" s="105">
        <f t="shared" si="0"/>
        <v>2.6315789473684199</v>
      </c>
      <c r="H51" s="105"/>
      <c r="I51" s="106">
        <f>(E51*1.998)/(G51*J8)</f>
        <v>0.57061991775327847</v>
      </c>
      <c r="L51" s="94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86"/>
      <c r="B52" s="19"/>
      <c r="C52" s="23" t="s">
        <v>39</v>
      </c>
      <c r="D52" s="24"/>
      <c r="E52" s="99">
        <v>508.73181</v>
      </c>
      <c r="F52" s="99"/>
      <c r="G52" s="105">
        <f t="shared" si="0"/>
        <v>2.6315789473684199</v>
      </c>
      <c r="H52" s="105"/>
      <c r="I52" s="106">
        <f>(E52*1.998)/(G52*J8)</f>
        <v>0.50773983680032553</v>
      </c>
      <c r="L52" s="94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86"/>
      <c r="B53" s="19"/>
      <c r="C53" s="23" t="s">
        <v>34</v>
      </c>
      <c r="D53" s="24"/>
      <c r="E53" s="99">
        <v>475.50797</v>
      </c>
      <c r="F53" s="99"/>
      <c r="G53" s="105">
        <f t="shared" si="0"/>
        <v>2.6315789473684199</v>
      </c>
      <c r="H53" s="105"/>
      <c r="I53" s="106">
        <f>(E53*1.998)/(G53*J8)</f>
        <v>0.47458077977285135</v>
      </c>
      <c r="L53" s="94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x14ac:dyDescent="0.2">
      <c r="A54" s="86"/>
      <c r="B54" s="19"/>
      <c r="C54" s="110"/>
      <c r="D54" s="110"/>
      <c r="E54" s="7"/>
      <c r="F54" s="7"/>
      <c r="G54" s="111">
        <f>SUM(G16:H53)</f>
        <v>100</v>
      </c>
      <c r="H54" s="111"/>
      <c r="I54" s="6"/>
      <c r="L54" s="94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</row>
    <row r="55" spans="1:47" x14ac:dyDescent="0.2">
      <c r="A55" s="86"/>
      <c r="B55" s="19"/>
      <c r="C55" s="110"/>
      <c r="D55" s="112"/>
      <c r="E55" s="7"/>
      <c r="F55" s="7"/>
      <c r="G55" s="113"/>
      <c r="H55" s="113"/>
      <c r="L55" s="94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x14ac:dyDescent="0.2">
      <c r="A56" s="86"/>
      <c r="B56" s="19"/>
      <c r="C56" s="112"/>
      <c r="D56" s="110"/>
      <c r="E56" s="7"/>
      <c r="F56" s="7"/>
      <c r="G56" s="113"/>
      <c r="H56" s="113"/>
      <c r="I56" s="6"/>
      <c r="L56" s="94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x14ac:dyDescent="0.2">
      <c r="A57" s="114"/>
      <c r="B57" s="115"/>
      <c r="C57" s="115"/>
      <c r="D57" s="115"/>
      <c r="E57" s="115"/>
      <c r="F57" s="115"/>
      <c r="G57" s="115"/>
      <c r="H57" s="115"/>
      <c r="I57" s="115"/>
      <c r="J57" s="115"/>
      <c r="K57" s="115"/>
      <c r="L57" s="116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  <row r="58" spans="1:47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</row>
    <row r="59" spans="1:47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</row>
    <row r="60" spans="1:47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</row>
    <row r="61" spans="1:47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</row>
    <row r="63" spans="1:47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</row>
    <row r="64" spans="1:47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</row>
    <row r="65" spans="2:47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</row>
    <row r="66" spans="2:47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</row>
    <row r="67" spans="2:47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2:47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</row>
    <row r="69" spans="2:47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</row>
    <row r="70" spans="2:47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</row>
    <row r="71" spans="2:47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</row>
    <row r="72" spans="2:47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</row>
    <row r="73" spans="2:47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</row>
    <row r="74" spans="2:47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</row>
    <row r="75" spans="2:47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</row>
    <row r="76" spans="2:47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</row>
    <row r="77" spans="2:47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</row>
    <row r="78" spans="2:47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</row>
    <row r="79" spans="2:47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</row>
    <row r="80" spans="2:47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</row>
    <row r="81" spans="2:47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</row>
    <row r="82" spans="2:47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</row>
    <row r="83" spans="2:47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</row>
    <row r="84" spans="2:47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</row>
    <row r="85" spans="2:47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</row>
    <row r="86" spans="2:47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</row>
    <row r="87" spans="2:47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</row>
    <row r="88" spans="2:47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</row>
    <row r="89" spans="2:47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2:47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</row>
    <row r="91" spans="2:47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</row>
    <row r="92" spans="2:47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</row>
    <row r="93" spans="2:47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</row>
    <row r="94" spans="2:47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</row>
    <row r="95" spans="2:47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</row>
    <row r="96" spans="2:47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</row>
    <row r="97" spans="2:47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</row>
    <row r="98" spans="2:47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</row>
    <row r="99" spans="2:47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2:47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</row>
    <row r="101" spans="2:47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</row>
    <row r="102" spans="2:47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</row>
    <row r="103" spans="2:47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</row>
    <row r="104" spans="2:47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</row>
    <row r="105" spans="2:47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</row>
    <row r="106" spans="2:47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</row>
    <row r="107" spans="2:47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2:47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2:47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2:47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2:47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2:47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2:47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2:47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2:47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2:47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2:47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2:47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2:47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2:47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2:47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2:47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2:47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2:47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2:47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2:47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2:47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2:47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2:47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2:47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2:47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2:47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2:47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2:47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2:47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2:47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2:47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2:47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2:47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2:47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2:47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2:47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2:47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2:47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2:47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2:47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2:47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2:47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2:47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2:47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2:47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2:47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2:47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2:47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2:47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2:47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2:47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2:47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2:47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2:47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2:47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2:47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2:47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2:47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2:47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2:47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2:47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2:47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2:47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2:47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2:47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2:47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2:47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2:47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2:47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2:47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2:47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2:47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2:47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2:47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2:47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2:47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2:47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2:47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2:47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2:47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2:47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2:47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2:47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2:47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2:47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2:47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2:47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2:47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2:47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2:47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2:47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2:47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2:47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2:47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2:47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2:47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2:47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2:47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2:47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2:47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2:47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2:47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2:47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2:47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2:47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2:47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2:47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2:47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2:47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2:47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2:47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2:47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2:47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2:47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2:47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2:47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2:47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2:47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2:47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2:47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2:47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2:47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2:47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2:47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2:47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2:47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2:47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2:47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2:47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2:47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2:47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2:47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2:47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2:47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2:47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2:47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2:47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2:47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2:47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2:47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2:47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2:47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2:47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2:47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2:47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2:47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2:47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2:47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2:47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2:47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2:47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2:47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2:47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2:47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2:47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2:47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2:47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2:47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2:47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2:47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2:47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2:47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2:47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2:47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2:47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2:47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2:47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2:47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2:47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2:47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2:47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2:47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2:47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2:47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2:47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2:47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2:47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2:47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2:47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2:47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2:47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2:47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2:47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2:47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2:47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2:47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2:47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2:47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2:47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2:47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2:47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2:47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2:47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2:47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2:47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2:47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2:47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2:47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2:47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2:47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2:47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2:47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2:47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2:47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2:47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2:47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2:47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2:47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2:47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2:47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2:47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2:47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2:47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2:47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2:47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2:47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2:47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2:47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2:47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2:47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2:47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2:47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2:47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2:47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2:47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2:47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2:47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2:47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2:47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2:47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2:47" x14ac:dyDescent="0.2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2:47" x14ac:dyDescent="0.2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2:47" x14ac:dyDescent="0.2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2:47" x14ac:dyDescent="0.2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2:47" x14ac:dyDescent="0.2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2:47" x14ac:dyDescent="0.2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2:47" x14ac:dyDescent="0.2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2:47" x14ac:dyDescent="0.2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2:47" x14ac:dyDescent="0.2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2:47" x14ac:dyDescent="0.2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2:47" x14ac:dyDescent="0.2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2:47" x14ac:dyDescent="0.2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2:47" x14ac:dyDescent="0.2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2:47" x14ac:dyDescent="0.2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2:47" x14ac:dyDescent="0.2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2:47" x14ac:dyDescent="0.2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2:47" x14ac:dyDescent="0.2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2:47" x14ac:dyDescent="0.2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2:47" x14ac:dyDescent="0.2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2:47" x14ac:dyDescent="0.2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2:47" x14ac:dyDescent="0.2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2:47" x14ac:dyDescent="0.2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2:47" x14ac:dyDescent="0.2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2:47" x14ac:dyDescent="0.2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2:47" x14ac:dyDescent="0.2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2:47" x14ac:dyDescent="0.2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2:47" x14ac:dyDescent="0.2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2:47" x14ac:dyDescent="0.2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2:47" x14ac:dyDescent="0.2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2:47" x14ac:dyDescent="0.2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2:47" x14ac:dyDescent="0.2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2:47" x14ac:dyDescent="0.2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2:47" x14ac:dyDescent="0.2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2:47" x14ac:dyDescent="0.2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2:47" x14ac:dyDescent="0.2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2:47" x14ac:dyDescent="0.2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2:47" x14ac:dyDescent="0.2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2:47" x14ac:dyDescent="0.2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2:47" x14ac:dyDescent="0.2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2:47" x14ac:dyDescent="0.2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2:47" x14ac:dyDescent="0.2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2:47" x14ac:dyDescent="0.2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2:47" x14ac:dyDescent="0.2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2:47" x14ac:dyDescent="0.2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2:47" x14ac:dyDescent="0.2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2:47" x14ac:dyDescent="0.2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2:47" x14ac:dyDescent="0.2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2:47" x14ac:dyDescent="0.2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2:47" x14ac:dyDescent="0.2"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2:47" x14ac:dyDescent="0.2"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2:47" x14ac:dyDescent="0.2"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2:47" x14ac:dyDescent="0.2"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2:47" x14ac:dyDescent="0.2"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2:47" x14ac:dyDescent="0.2"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2:47" x14ac:dyDescent="0.2"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2:47" x14ac:dyDescent="0.2"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2:47" x14ac:dyDescent="0.2"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2:47" x14ac:dyDescent="0.2"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2:47" x14ac:dyDescent="0.2"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2:47" x14ac:dyDescent="0.2"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2:47" x14ac:dyDescent="0.2"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2:47" x14ac:dyDescent="0.2"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2:47" x14ac:dyDescent="0.2"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3:47" x14ac:dyDescent="0.2"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3:47" x14ac:dyDescent="0.2"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3:47" x14ac:dyDescent="0.2"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3:47" x14ac:dyDescent="0.2"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3:47" x14ac:dyDescent="0.2"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3:47" x14ac:dyDescent="0.2"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3:47" x14ac:dyDescent="0.2"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3:47" x14ac:dyDescent="0.2"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3:47" x14ac:dyDescent="0.2"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3:47" x14ac:dyDescent="0.2"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3:47" x14ac:dyDescent="0.2"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3:47" x14ac:dyDescent="0.2"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3:47" x14ac:dyDescent="0.2"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3:47" x14ac:dyDescent="0.2"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3:47" x14ac:dyDescent="0.2"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3:47" x14ac:dyDescent="0.2"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3:47" x14ac:dyDescent="0.2"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3:47" x14ac:dyDescent="0.2"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3:47" x14ac:dyDescent="0.2"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3:47" x14ac:dyDescent="0.2"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3:47" x14ac:dyDescent="0.2"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3:47" x14ac:dyDescent="0.2"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3:47" x14ac:dyDescent="0.2"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3:47" x14ac:dyDescent="0.2"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3:47" x14ac:dyDescent="0.2"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3:47" x14ac:dyDescent="0.2"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3:47" x14ac:dyDescent="0.2"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3:47" x14ac:dyDescent="0.2"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3:47" x14ac:dyDescent="0.2"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3:47" x14ac:dyDescent="0.2"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3:47" x14ac:dyDescent="0.2"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3:47" x14ac:dyDescent="0.2"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3:47" x14ac:dyDescent="0.2"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3:47" x14ac:dyDescent="0.2"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3:47" x14ac:dyDescent="0.2"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3:47" x14ac:dyDescent="0.2"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3:47" x14ac:dyDescent="0.2"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3:47" x14ac:dyDescent="0.2"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3:47" x14ac:dyDescent="0.2"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3:47" x14ac:dyDescent="0.2"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3:47" x14ac:dyDescent="0.2"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3:47" x14ac:dyDescent="0.2"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3:47" x14ac:dyDescent="0.2"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3:47" x14ac:dyDescent="0.2"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3:47" x14ac:dyDescent="0.2"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3:47" x14ac:dyDescent="0.2"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3:47" x14ac:dyDescent="0.2"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3:47" x14ac:dyDescent="0.2"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3:47" x14ac:dyDescent="0.2"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3:47" x14ac:dyDescent="0.2"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3:47" x14ac:dyDescent="0.2"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3:47" x14ac:dyDescent="0.2"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3:47" x14ac:dyDescent="0.2"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3:47" x14ac:dyDescent="0.2"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3:47" x14ac:dyDescent="0.2"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3:47" x14ac:dyDescent="0.2"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3:47" x14ac:dyDescent="0.2"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3:47" x14ac:dyDescent="0.2"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3:47" x14ac:dyDescent="0.2"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3:47" x14ac:dyDescent="0.2"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3:47" x14ac:dyDescent="0.2"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3:47" x14ac:dyDescent="0.2"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3:47" x14ac:dyDescent="0.2"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3:47" x14ac:dyDescent="0.2"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3:47" x14ac:dyDescent="0.2"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3:47" x14ac:dyDescent="0.2"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3:47" x14ac:dyDescent="0.2"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3:47" x14ac:dyDescent="0.2"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3:47" x14ac:dyDescent="0.2"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3:47" x14ac:dyDescent="0.2"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3:47" x14ac:dyDescent="0.2"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3:47" x14ac:dyDescent="0.2"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3:47" x14ac:dyDescent="0.2"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3:47" x14ac:dyDescent="0.2"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3:47" x14ac:dyDescent="0.2"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3:47" x14ac:dyDescent="0.2"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3:47" x14ac:dyDescent="0.2"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3:47" x14ac:dyDescent="0.2"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3:47" x14ac:dyDescent="0.2"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3:47" x14ac:dyDescent="0.2"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3:47" x14ac:dyDescent="0.2"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3:47" x14ac:dyDescent="0.2"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3:47" x14ac:dyDescent="0.2"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3:47" x14ac:dyDescent="0.2"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3:47" x14ac:dyDescent="0.2"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3:47" x14ac:dyDescent="0.2"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3:47" x14ac:dyDescent="0.2"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3:47" x14ac:dyDescent="0.2"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3:47" x14ac:dyDescent="0.2"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3:47" x14ac:dyDescent="0.2"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3:47" x14ac:dyDescent="0.2"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3:47" x14ac:dyDescent="0.2"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3:47" x14ac:dyDescent="0.2"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3:47" x14ac:dyDescent="0.2"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3:47" x14ac:dyDescent="0.2"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3:47" x14ac:dyDescent="0.2"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3:47" x14ac:dyDescent="0.2"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3:47" x14ac:dyDescent="0.2"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3:47" x14ac:dyDescent="0.2"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3:47" x14ac:dyDescent="0.2"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3:47" x14ac:dyDescent="0.2"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3:47" x14ac:dyDescent="0.2"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3:47" x14ac:dyDescent="0.2"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3:47" x14ac:dyDescent="0.2"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3:47" x14ac:dyDescent="0.2"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3:47" x14ac:dyDescent="0.2"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3:47" x14ac:dyDescent="0.2"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3:47" x14ac:dyDescent="0.2"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3:47" x14ac:dyDescent="0.2"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3:47" x14ac:dyDescent="0.2"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3:47" x14ac:dyDescent="0.2"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3:47" x14ac:dyDescent="0.2"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</sheetData>
  <mergeCells count="124"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0"/>
  <sheetViews>
    <sheetView topLeftCell="A13" zoomScale="70" zoomScaleNormal="70" workbookViewId="0">
      <selection sqref="A1:XFD1048576"/>
    </sheetView>
  </sheetViews>
  <sheetFormatPr defaultRowHeight="12.75" x14ac:dyDescent="0.2"/>
  <cols>
    <col min="1" max="1" width="4.5703125" style="14" customWidth="1"/>
    <col min="2" max="2" width="9.5703125" style="14" bestFit="1" customWidth="1"/>
    <col min="3" max="3" width="13.42578125" style="14" customWidth="1"/>
    <col min="4" max="4" width="9.85546875" style="14" customWidth="1"/>
    <col min="5" max="5" width="10.42578125" style="14" bestFit="1" customWidth="1"/>
    <col min="6" max="6" width="9.5703125" style="14" customWidth="1"/>
    <col min="7" max="7" width="10.28515625" style="14" customWidth="1"/>
    <col min="8" max="8" width="10.85546875" style="14" customWidth="1"/>
    <col min="9" max="9" width="13.5703125" style="14" bestFit="1" customWidth="1"/>
    <col min="10" max="10" width="2.5703125" style="19" customWidth="1"/>
    <col min="11" max="11" width="28.140625" style="14" customWidth="1"/>
    <col min="12" max="14" width="9.140625" style="14"/>
    <col min="15" max="16" width="9.7109375" style="14" bestFit="1" customWidth="1"/>
    <col min="17" max="16384" width="9.140625" style="14"/>
  </cols>
  <sheetData>
    <row r="1" spans="1:11" x14ac:dyDescent="0.2">
      <c r="A1" s="25"/>
      <c r="B1" s="25"/>
      <c r="C1" s="25"/>
      <c r="D1" s="25"/>
      <c r="E1" s="19"/>
      <c r="F1" s="19"/>
      <c r="G1" s="19"/>
      <c r="H1" s="19"/>
      <c r="I1" s="19"/>
    </row>
    <row r="2" spans="1:11" x14ac:dyDescent="0.2">
      <c r="A2" s="19"/>
      <c r="H2" s="26"/>
      <c r="I2" s="27"/>
    </row>
    <row r="3" spans="1:11" ht="20.25" x14ac:dyDescent="0.25">
      <c r="A3" s="19"/>
      <c r="B3" s="28" t="s">
        <v>2</v>
      </c>
      <c r="C3" s="28"/>
      <c r="D3" s="28"/>
      <c r="E3" s="28"/>
      <c r="F3" s="28"/>
      <c r="G3" s="28"/>
      <c r="H3" s="28"/>
      <c r="I3" s="28"/>
      <c r="J3" s="29"/>
      <c r="K3" s="30"/>
    </row>
    <row r="4" spans="1:11" ht="12.75" customHeight="1" x14ac:dyDescent="0.25">
      <c r="A4" s="19"/>
      <c r="B4" s="31"/>
      <c r="C4" s="32"/>
      <c r="D4" s="32"/>
      <c r="E4" s="32"/>
      <c r="F4" s="32"/>
      <c r="G4" s="32"/>
      <c r="H4" s="33" t="s">
        <v>3</v>
      </c>
      <c r="I4" s="34">
        <v>43051</v>
      </c>
      <c r="J4" s="29"/>
      <c r="K4" s="30"/>
    </row>
    <row r="5" spans="1:11" x14ac:dyDescent="0.2">
      <c r="A5" s="19"/>
      <c r="B5" s="26" t="s">
        <v>0</v>
      </c>
      <c r="C5" s="35"/>
      <c r="D5" s="35"/>
      <c r="E5" s="35"/>
      <c r="F5" s="4"/>
      <c r="I5" s="19"/>
    </row>
    <row r="6" spans="1:11" ht="3" customHeight="1" x14ac:dyDescent="0.2">
      <c r="A6" s="19"/>
      <c r="B6" s="26"/>
      <c r="C6" s="26"/>
      <c r="D6" s="3"/>
      <c r="E6" s="3"/>
      <c r="F6" s="3"/>
      <c r="I6" s="19"/>
    </row>
    <row r="7" spans="1:11" ht="13.5" customHeight="1" x14ac:dyDescent="0.2">
      <c r="A7" s="19"/>
      <c r="B7" s="36" t="s">
        <v>10</v>
      </c>
      <c r="C7" s="37"/>
      <c r="E7" s="38" t="s">
        <v>50</v>
      </c>
      <c r="F7" s="38"/>
      <c r="G7" s="38"/>
      <c r="H7" s="38"/>
      <c r="I7" s="39">
        <v>20</v>
      </c>
    </row>
    <row r="8" spans="1:11" ht="3" customHeight="1" x14ac:dyDescent="0.2">
      <c r="A8" s="19"/>
      <c r="B8" s="26"/>
      <c r="C8" s="26"/>
      <c r="D8" s="1"/>
      <c r="E8" s="40"/>
      <c r="F8" s="40"/>
      <c r="G8" s="40"/>
      <c r="H8" s="40"/>
      <c r="I8" s="41"/>
    </row>
    <row r="9" spans="1:11" x14ac:dyDescent="0.2">
      <c r="A9" s="19"/>
      <c r="B9" s="42" t="s">
        <v>1</v>
      </c>
      <c r="E9" s="38" t="s">
        <v>4</v>
      </c>
      <c r="F9" s="38"/>
      <c r="G9" s="38"/>
      <c r="H9" s="38"/>
      <c r="I9" s="8">
        <v>1</v>
      </c>
    </row>
    <row r="10" spans="1:11" ht="3" customHeight="1" x14ac:dyDescent="0.2">
      <c r="A10" s="19"/>
      <c r="B10" s="43"/>
      <c r="C10" s="44"/>
      <c r="D10" s="1"/>
      <c r="E10" s="40"/>
      <c r="F10" s="40"/>
      <c r="G10" s="40"/>
      <c r="H10" s="40"/>
      <c r="I10" s="45"/>
    </row>
    <row r="11" spans="1:11" ht="13.5" x14ac:dyDescent="0.25">
      <c r="A11" s="19"/>
      <c r="B11" s="43"/>
      <c r="C11" s="9" t="s">
        <v>37</v>
      </c>
      <c r="E11" s="38" t="s">
        <v>41</v>
      </c>
      <c r="F11" s="38"/>
      <c r="G11" s="38"/>
      <c r="H11" s="38"/>
      <c r="I11" s="15">
        <v>1277.98596</v>
      </c>
    </row>
    <row r="12" spans="1:11" ht="3" customHeight="1" x14ac:dyDescent="0.2">
      <c r="A12" s="19"/>
      <c r="E12" s="40"/>
      <c r="F12" s="40"/>
      <c r="G12" s="40"/>
      <c r="H12" s="40"/>
      <c r="I12" s="45"/>
    </row>
    <row r="13" spans="1:11" x14ac:dyDescent="0.2">
      <c r="A13" s="19"/>
      <c r="E13" s="38" t="s">
        <v>5</v>
      </c>
      <c r="F13" s="38"/>
      <c r="G13" s="38"/>
      <c r="H13" s="38"/>
      <c r="I13" s="46">
        <v>1</v>
      </c>
    </row>
    <row r="14" spans="1:11" x14ac:dyDescent="0.2">
      <c r="A14" s="19"/>
      <c r="I14" s="19"/>
      <c r="J14" s="12"/>
    </row>
    <row r="15" spans="1:11" x14ac:dyDescent="0.2">
      <c r="A15" s="19"/>
      <c r="F15" s="47"/>
      <c r="G15" s="47"/>
      <c r="H15" s="47"/>
      <c r="I15" s="48"/>
      <c r="J15" s="12"/>
    </row>
    <row r="16" spans="1:11" ht="12.75" customHeight="1" x14ac:dyDescent="0.2">
      <c r="A16" s="49" t="s">
        <v>6</v>
      </c>
      <c r="B16" s="50"/>
      <c r="C16" s="51" t="s">
        <v>20</v>
      </c>
      <c r="D16" s="52" t="s">
        <v>15</v>
      </c>
      <c r="E16" s="52" t="s">
        <v>16</v>
      </c>
      <c r="F16" s="52" t="s">
        <v>17</v>
      </c>
      <c r="G16" s="52" t="s">
        <v>18</v>
      </c>
      <c r="H16" s="52" t="s">
        <v>19</v>
      </c>
      <c r="I16" s="52" t="s">
        <v>23</v>
      </c>
      <c r="J16" s="12"/>
      <c r="K16" s="53" t="s">
        <v>36</v>
      </c>
    </row>
    <row r="17" spans="1:16" s="57" customFormat="1" ht="47.25" customHeight="1" x14ac:dyDescent="0.2">
      <c r="A17" s="54"/>
      <c r="B17" s="55"/>
      <c r="C17" s="51"/>
      <c r="D17" s="52"/>
      <c r="E17" s="52"/>
      <c r="F17" s="52"/>
      <c r="G17" s="52"/>
      <c r="H17" s="52"/>
      <c r="I17" s="52"/>
      <c r="J17" s="56"/>
      <c r="K17" s="53"/>
    </row>
    <row r="18" spans="1:16" x14ac:dyDescent="0.2">
      <c r="A18" s="58">
        <v>0.16666666666666666</v>
      </c>
      <c r="B18" s="58"/>
      <c r="C18" s="59">
        <v>0</v>
      </c>
      <c r="D18" s="16">
        <f>'LA2 Mixed Standards 5;1'!I16</f>
        <v>0.49902505290589699</v>
      </c>
      <c r="E18" s="17">
        <f>((C18/$I$11)*(($I$7*$I$9)/D18))/1000</f>
        <v>0</v>
      </c>
      <c r="F18" s="18">
        <v>0.98684099999999997</v>
      </c>
      <c r="G18" s="18">
        <v>0.86266246400000002</v>
      </c>
      <c r="H18" s="17">
        <f>E18*F18</f>
        <v>0</v>
      </c>
      <c r="I18" s="17"/>
      <c r="J18" s="60"/>
      <c r="K18" s="20"/>
    </row>
    <row r="19" spans="1:16" x14ac:dyDescent="0.2">
      <c r="A19" s="58">
        <v>0.25</v>
      </c>
      <c r="B19" s="58"/>
      <c r="C19" s="59">
        <v>0</v>
      </c>
      <c r="D19" s="16">
        <f>'LA2 Mixed Standards 5;1'!I17</f>
        <v>0.49902505290589699</v>
      </c>
      <c r="E19" s="17">
        <f>((C19/$I$11)*(($I$7*$I$9)/D19))/1000</f>
        <v>0</v>
      </c>
      <c r="F19" s="18">
        <v>0.98967700000000003</v>
      </c>
      <c r="G19" s="18">
        <v>0.89225683</v>
      </c>
      <c r="H19" s="17">
        <f>E19*F19</f>
        <v>0</v>
      </c>
      <c r="I19" s="17"/>
      <c r="J19" s="60"/>
      <c r="K19" s="20"/>
    </row>
    <row r="20" spans="1:16" x14ac:dyDescent="0.2">
      <c r="A20" s="58">
        <v>0.33333333333333331</v>
      </c>
      <c r="B20" s="58"/>
      <c r="C20" s="59">
        <v>147.78308999999999</v>
      </c>
      <c r="D20" s="16">
        <f>'LA2 Mixed Standards 5;1'!I18</f>
        <v>0.58399554573934276</v>
      </c>
      <c r="E20" s="17">
        <f>((C20/$I$11)*(($I$7*$I$9)/D20))/1000</f>
        <v>3.9602182545616319E-3</v>
      </c>
      <c r="F20" s="61">
        <v>0.99150000000000005</v>
      </c>
      <c r="G20" s="61">
        <v>0.91139999999999999</v>
      </c>
      <c r="H20" s="17">
        <f>E20*F20</f>
        <v>3.926556399397858E-3</v>
      </c>
      <c r="I20" s="17">
        <f t="shared" ref="I20:I55" si="0">E20*G20</f>
        <v>3.6093429172074712E-3</v>
      </c>
      <c r="J20" s="60"/>
      <c r="K20" s="20">
        <f>I$20/$I$62*100</f>
        <v>6.1512161941617487</v>
      </c>
    </row>
    <row r="21" spans="1:16" ht="13.5" x14ac:dyDescent="0.25">
      <c r="A21" s="23">
        <v>0.41666666666666669</v>
      </c>
      <c r="B21" s="24"/>
      <c r="C21" s="15">
        <v>0</v>
      </c>
      <c r="D21" s="16">
        <f>'LA2 Mixed Standards 5;1'!I19</f>
        <v>0.4203728360333055</v>
      </c>
      <c r="E21" s="17">
        <f t="shared" ref="E21:E55" si="1">((C21/$I$11)*(($I$7*$I$9)/D21))/1000</f>
        <v>0</v>
      </c>
      <c r="F21" s="18">
        <v>0.99280000000000002</v>
      </c>
      <c r="G21" s="18">
        <v>0.92469999999999997</v>
      </c>
      <c r="H21" s="17">
        <f>E21*F21</f>
        <v>0</v>
      </c>
      <c r="I21" s="17">
        <f t="shared" si="0"/>
        <v>0</v>
      </c>
      <c r="K21" s="20">
        <f>I$21/$I$62*100</f>
        <v>0</v>
      </c>
      <c r="N21" s="62"/>
      <c r="O21" s="13"/>
      <c r="P21" s="13"/>
    </row>
    <row r="22" spans="1:16" x14ac:dyDescent="0.2">
      <c r="A22" s="58">
        <v>0.5</v>
      </c>
      <c r="B22" s="58"/>
      <c r="C22" s="59">
        <v>0</v>
      </c>
      <c r="D22" s="16">
        <f>'LA2 Mixed Standards 5;1'!I20</f>
        <v>0.49829890159041151</v>
      </c>
      <c r="E22" s="17">
        <f t="shared" si="1"/>
        <v>0</v>
      </c>
      <c r="F22" s="18">
        <v>0.99370000000000003</v>
      </c>
      <c r="G22" s="18">
        <v>0.93459999999999999</v>
      </c>
      <c r="H22" s="17">
        <f t="shared" ref="H22:H55" si="2">E22*F22</f>
        <v>0</v>
      </c>
      <c r="I22" s="17"/>
      <c r="K22" s="20"/>
      <c r="N22" s="62"/>
      <c r="O22" s="13"/>
      <c r="P22" s="13"/>
    </row>
    <row r="23" spans="1:16" ht="13.5" x14ac:dyDescent="0.25">
      <c r="A23" s="58">
        <v>0.54166666666666663</v>
      </c>
      <c r="B23" s="58"/>
      <c r="C23" s="15">
        <v>0</v>
      </c>
      <c r="D23" s="16">
        <f>'LA2 Mixed Standards 5;1'!I21</f>
        <v>0.49902505290589699</v>
      </c>
      <c r="E23" s="17">
        <f>((C23/$I$11)*(($I$7*$I$9)/D23))/1000</f>
        <v>0</v>
      </c>
      <c r="F23" s="18">
        <v>0.99370000000000003</v>
      </c>
      <c r="G23" s="18">
        <v>0.93459999999999999</v>
      </c>
      <c r="H23" s="17">
        <f>E23*F23</f>
        <v>0</v>
      </c>
      <c r="I23" s="17">
        <f>E23*G23</f>
        <v>0</v>
      </c>
      <c r="K23" s="20">
        <f>$I$23/$I$62*100</f>
        <v>0</v>
      </c>
      <c r="N23" s="62"/>
      <c r="O23" s="13"/>
      <c r="P23" s="13"/>
    </row>
    <row r="24" spans="1:16" ht="13.5" x14ac:dyDescent="0.25">
      <c r="A24" s="58">
        <v>0.58333333333333337</v>
      </c>
      <c r="B24" s="58"/>
      <c r="C24" s="15">
        <v>144.00513000000001</v>
      </c>
      <c r="D24" s="16">
        <f>'LA2 Mixed Standards 5;1'!I22</f>
        <v>0.52228332313720438</v>
      </c>
      <c r="E24" s="17">
        <f>((C24/$I$11)*(($I$7*$I$9)/D24))/1000</f>
        <v>4.3149495049170728E-3</v>
      </c>
      <c r="F24" s="18">
        <v>0.99450000000000005</v>
      </c>
      <c r="G24" s="18">
        <v>0.94210000000000005</v>
      </c>
      <c r="H24" s="17">
        <f t="shared" si="2"/>
        <v>4.2912172826400294E-3</v>
      </c>
      <c r="I24" s="17">
        <f t="shared" si="0"/>
        <v>4.0651139285823746E-3</v>
      </c>
      <c r="K24" s="20">
        <f>$I$24/$I$62*100</f>
        <v>6.9279631229816552</v>
      </c>
      <c r="N24" s="62"/>
      <c r="O24" s="13"/>
      <c r="P24" s="13"/>
    </row>
    <row r="25" spans="1:16" ht="13.5" x14ac:dyDescent="0.25">
      <c r="A25" s="58">
        <v>0.58402777777777781</v>
      </c>
      <c r="B25" s="58"/>
      <c r="C25" s="15"/>
      <c r="D25" s="16">
        <f>'LA2 Mixed Standards 5;1'!I23</f>
        <v>0.52288651467965397</v>
      </c>
      <c r="E25" s="17">
        <f>((C25/$I$11)*(($I$7*$I$9)/D25))/1000</f>
        <v>0</v>
      </c>
      <c r="F25" s="18">
        <v>0.99439999999999995</v>
      </c>
      <c r="G25" s="18">
        <v>0.94169999999999998</v>
      </c>
      <c r="H25" s="17">
        <f t="shared" si="2"/>
        <v>0</v>
      </c>
      <c r="I25" s="17">
        <f t="shared" si="0"/>
        <v>0</v>
      </c>
      <c r="K25" s="20">
        <f>$I$25/$I$62*100</f>
        <v>0</v>
      </c>
      <c r="N25" s="62"/>
      <c r="O25" s="13"/>
      <c r="P25" s="13"/>
    </row>
    <row r="26" spans="1:16" ht="13.5" x14ac:dyDescent="0.25">
      <c r="A26" s="23">
        <v>0.625</v>
      </c>
      <c r="B26" s="24"/>
      <c r="C26" s="15">
        <v>19.495509999999999</v>
      </c>
      <c r="D26" s="16">
        <f>'LA2 Mixed Standards 5;1'!I24</f>
        <v>0.50984323737882487</v>
      </c>
      <c r="E26" s="17">
        <f t="shared" si="1"/>
        <v>5.9841414500463755E-4</v>
      </c>
      <c r="F26" s="18">
        <v>0.99480000000000002</v>
      </c>
      <c r="G26" s="18">
        <v>0.94530000000000003</v>
      </c>
      <c r="H26" s="17">
        <f t="shared" si="2"/>
        <v>5.9530239145061349E-4</v>
      </c>
      <c r="I26" s="17">
        <f t="shared" si="0"/>
        <v>5.6568089127288388E-4</v>
      </c>
      <c r="K26" s="20">
        <f>$I$26/$I$62*100</f>
        <v>0.96406064453908469</v>
      </c>
      <c r="N26" s="62"/>
      <c r="O26" s="13"/>
      <c r="P26" s="13"/>
    </row>
    <row r="27" spans="1:16" ht="13.5" x14ac:dyDescent="0.25">
      <c r="A27" s="58">
        <v>0.66666666666666663</v>
      </c>
      <c r="B27" s="58"/>
      <c r="C27" s="15">
        <v>301.62177000000003</v>
      </c>
      <c r="D27" s="16">
        <f>'LA2 Mixed Standards 5;1'!I25</f>
        <v>0.52322337655136741</v>
      </c>
      <c r="E27" s="17">
        <f t="shared" si="1"/>
        <v>9.0215146359244134E-3</v>
      </c>
      <c r="F27" s="63">
        <v>0.99480000000000002</v>
      </c>
      <c r="G27" s="18">
        <v>0.94169999999999998</v>
      </c>
      <c r="H27" s="17">
        <f t="shared" si="2"/>
        <v>8.9746027598176063E-3</v>
      </c>
      <c r="I27" s="17">
        <f t="shared" si="0"/>
        <v>8.4955603326500196E-3</v>
      </c>
      <c r="K27" s="20">
        <f>$I$27/$I$62*100</f>
        <v>14.478543462173088</v>
      </c>
      <c r="N27" s="62"/>
      <c r="O27" s="13"/>
      <c r="P27" s="13"/>
    </row>
    <row r="28" spans="1:16" ht="13.5" x14ac:dyDescent="0.25">
      <c r="A28" s="58">
        <v>0.66736111111111107</v>
      </c>
      <c r="B28" s="58"/>
      <c r="C28" s="15">
        <v>175.88889</v>
      </c>
      <c r="D28" s="16">
        <f>'LA2 Mixed Standards 5;1'!I26</f>
        <v>0.52518037315984534</v>
      </c>
      <c r="E28" s="17">
        <f t="shared" si="1"/>
        <v>5.2412374284805507E-3</v>
      </c>
      <c r="F28" s="18">
        <v>0.995</v>
      </c>
      <c r="G28" s="18">
        <v>0.94810000000000005</v>
      </c>
      <c r="H28" s="17">
        <f t="shared" si="2"/>
        <v>5.2150312413381476E-3</v>
      </c>
      <c r="I28" s="17">
        <f t="shared" si="0"/>
        <v>4.9692172059424104E-3</v>
      </c>
      <c r="K28" s="20">
        <f>$I$28/$I$62*100</f>
        <v>8.4687795121305509</v>
      </c>
      <c r="N28" s="62"/>
      <c r="O28" s="13"/>
      <c r="P28" s="13"/>
    </row>
    <row r="29" spans="1:16" ht="13.5" x14ac:dyDescent="0.25">
      <c r="A29" s="58">
        <v>0.70833333333333337</v>
      </c>
      <c r="B29" s="58"/>
      <c r="C29" s="15">
        <v>19.416090000000001</v>
      </c>
      <c r="D29" s="16">
        <f>'LA2 Mixed Standards 5;1'!I27</f>
        <v>0.5249342140817479</v>
      </c>
      <c r="E29" s="17">
        <f t="shared" si="1"/>
        <v>5.788430315224035E-4</v>
      </c>
      <c r="F29" s="18">
        <v>0.995</v>
      </c>
      <c r="G29" s="18">
        <v>0.94769999999999999</v>
      </c>
      <c r="H29" s="17">
        <f t="shared" si="2"/>
        <v>5.7594881636479148E-4</v>
      </c>
      <c r="I29" s="17">
        <f t="shared" si="0"/>
        <v>5.4856954097378177E-4</v>
      </c>
      <c r="K29" s="20">
        <f>$I$29/$I$62*100</f>
        <v>0.93489865647693426</v>
      </c>
      <c r="N29" s="62"/>
      <c r="O29" s="13"/>
      <c r="P29" s="13"/>
    </row>
    <row r="30" spans="1:16" ht="13.5" x14ac:dyDescent="0.25">
      <c r="A30" s="58">
        <v>0.7090277777777777</v>
      </c>
      <c r="B30" s="58"/>
      <c r="C30" s="15">
        <v>24.744340000000001</v>
      </c>
      <c r="D30" s="16">
        <f>'LA2 Mixed Standards 5;1'!I28</f>
        <v>0.52931603330530186</v>
      </c>
      <c r="E30" s="17">
        <f t="shared" si="1"/>
        <v>7.3158490878460949E-4</v>
      </c>
      <c r="F30" s="18">
        <v>0.99529999999999996</v>
      </c>
      <c r="G30" s="18">
        <v>0.95069999999999999</v>
      </c>
      <c r="H30" s="17">
        <f t="shared" si="2"/>
        <v>7.2814645971332182E-4</v>
      </c>
      <c r="I30" s="17">
        <f t="shared" si="0"/>
        <v>6.9551777278152821E-4</v>
      </c>
      <c r="K30" s="20">
        <f>$I$30/$I$62*100</f>
        <v>1.1853349170189487</v>
      </c>
      <c r="N30" s="62"/>
      <c r="O30" s="13"/>
      <c r="P30" s="13"/>
    </row>
    <row r="31" spans="1:16" ht="13.5" x14ac:dyDescent="0.25">
      <c r="A31" s="23">
        <v>0.75</v>
      </c>
      <c r="B31" s="24"/>
      <c r="C31" s="15">
        <v>526.30353000000002</v>
      </c>
      <c r="D31" s="16">
        <f>'LA2 Mixed Standards 5;1'!I29</f>
        <v>0.57207398693293676</v>
      </c>
      <c r="E31" s="17">
        <f>((C31/$I$11)*(($I$7*$I$9)/D31))/1000</f>
        <v>1.4397530118367686E-2</v>
      </c>
      <c r="F31" s="18">
        <v>0.99524199999999996</v>
      </c>
      <c r="G31" s="18">
        <v>0.95034395000000005</v>
      </c>
      <c r="H31" s="17">
        <f t="shared" si="2"/>
        <v>1.4329026670064492E-2</v>
      </c>
      <c r="I31" s="17">
        <f t="shared" si="0"/>
        <v>1.3682605642933514E-2</v>
      </c>
      <c r="K31" s="20">
        <f>$I$31/$I$62*100</f>
        <v>23.318556130504579</v>
      </c>
      <c r="N31" s="62"/>
      <c r="O31" s="13"/>
      <c r="P31" s="13"/>
    </row>
    <row r="32" spans="1:16" ht="13.5" x14ac:dyDescent="0.25">
      <c r="A32" s="58">
        <v>0.75069444444444444</v>
      </c>
      <c r="B32" s="58"/>
      <c r="C32" s="15">
        <v>18.64818</v>
      </c>
      <c r="D32" s="16">
        <f>'LA2 Mixed Standards 5;1'!I30</f>
        <v>0.5560986679727572</v>
      </c>
      <c r="E32" s="17">
        <f>((C32/$I$11)*(($I$7*$I$9)/D32))/1000</f>
        <v>5.2479357661024985E-4</v>
      </c>
      <c r="F32" s="18">
        <v>0.99550000000000005</v>
      </c>
      <c r="G32" s="18">
        <v>0.95269999999999999</v>
      </c>
      <c r="H32" s="17">
        <f t="shared" si="2"/>
        <v>5.2243200551550372E-4</v>
      </c>
      <c r="I32" s="17">
        <f t="shared" si="0"/>
        <v>4.9997084043658499E-4</v>
      </c>
      <c r="K32" s="20">
        <f>$I$32/$I$62*100</f>
        <v>0.85207440823650626</v>
      </c>
      <c r="N32" s="62"/>
      <c r="O32" s="13"/>
      <c r="P32" s="13"/>
    </row>
    <row r="33" spans="1:16" ht="13.5" x14ac:dyDescent="0.25">
      <c r="A33" s="58" t="s">
        <v>46</v>
      </c>
      <c r="B33" s="58"/>
      <c r="C33" s="15"/>
      <c r="D33" s="16">
        <f>'LA2 Mixed Standards 5;1'!I31</f>
        <v>0.57307258596630672</v>
      </c>
      <c r="E33" s="17">
        <f>((C33/$I$11)*(($I$7*$I$9)/D33))/1000</f>
        <v>0</v>
      </c>
      <c r="F33" s="18">
        <v>0.99539999999999995</v>
      </c>
      <c r="G33" s="18">
        <v>0.95240000000000002</v>
      </c>
      <c r="H33" s="17">
        <f>E33*F33</f>
        <v>0</v>
      </c>
      <c r="I33" s="17">
        <f>E33*G33</f>
        <v>0</v>
      </c>
      <c r="K33" s="20">
        <f>$I$33/$I$62*100</f>
        <v>0</v>
      </c>
      <c r="N33" s="62"/>
      <c r="O33" s="13"/>
      <c r="P33" s="13"/>
    </row>
    <row r="34" spans="1:16" ht="13.5" x14ac:dyDescent="0.25">
      <c r="A34" s="58" t="s">
        <v>47</v>
      </c>
      <c r="B34" s="58"/>
      <c r="C34" s="15">
        <v>105.16649</v>
      </c>
      <c r="D34" s="16">
        <f>'LA2 Mixed Standards 5;1'!I32</f>
        <v>0.57307258596630672</v>
      </c>
      <c r="E34" s="17">
        <f>((C34/$I$11)*(($I$7*$I$9)/D34))/1000</f>
        <v>2.871915507163994E-3</v>
      </c>
      <c r="F34" s="18">
        <v>0.99539999999999995</v>
      </c>
      <c r="G34" s="18">
        <v>0.95240000000000002</v>
      </c>
      <c r="H34" s="17">
        <f t="shared" si="2"/>
        <v>2.8587046958310396E-3</v>
      </c>
      <c r="I34" s="17">
        <f t="shared" si="0"/>
        <v>2.735212329022988E-3</v>
      </c>
      <c r="K34" s="20">
        <f>$I$34/$I$62*100</f>
        <v>4.6614807067914725</v>
      </c>
      <c r="N34" s="62"/>
      <c r="O34" s="13"/>
      <c r="P34" s="13"/>
    </row>
    <row r="35" spans="1:16" ht="13.5" x14ac:dyDescent="0.25">
      <c r="A35" s="58">
        <v>0.79166666666666663</v>
      </c>
      <c r="B35" s="58"/>
      <c r="C35" s="15"/>
      <c r="D35" s="16">
        <f>'LA2 Mixed Standards 5;1'!I33</f>
        <v>0.49902505290589699</v>
      </c>
      <c r="E35" s="17">
        <f t="shared" si="1"/>
        <v>0</v>
      </c>
      <c r="F35" s="18">
        <v>0.99590000000000001</v>
      </c>
      <c r="G35" s="18">
        <f>0.9524+0.002</f>
        <v>0.95440000000000003</v>
      </c>
      <c r="H35" s="17">
        <f t="shared" si="2"/>
        <v>0</v>
      </c>
      <c r="I35" s="17">
        <f t="shared" si="0"/>
        <v>0</v>
      </c>
      <c r="K35" s="20">
        <f>$I$35/$I$62*100</f>
        <v>0</v>
      </c>
      <c r="N35" s="62"/>
      <c r="O35" s="13"/>
      <c r="P35" s="13"/>
    </row>
    <row r="36" spans="1:16" ht="13.5" x14ac:dyDescent="0.25">
      <c r="A36" s="58">
        <v>0.83333333333333337</v>
      </c>
      <c r="B36" s="58"/>
      <c r="C36" s="15">
        <v>49.285919999999997</v>
      </c>
      <c r="D36" s="16">
        <f>'LA2 Mixed Standards 5;1'!I34</f>
        <v>0.36080032307251586</v>
      </c>
      <c r="E36" s="17">
        <f t="shared" si="1"/>
        <v>2.1377645106239501E-3</v>
      </c>
      <c r="F36" s="18">
        <v>0.99590000000000001</v>
      </c>
      <c r="G36" s="18">
        <v>0.95699999999999996</v>
      </c>
      <c r="H36" s="17">
        <f t="shared" si="2"/>
        <v>2.128999676130392E-3</v>
      </c>
      <c r="I36" s="17">
        <f t="shared" si="0"/>
        <v>2.0458406366671202E-3</v>
      </c>
      <c r="K36" s="20">
        <f>$I$36/$I$62*100</f>
        <v>3.4866202363164374</v>
      </c>
      <c r="N36" s="62"/>
      <c r="O36" s="13"/>
      <c r="P36" s="13"/>
    </row>
    <row r="37" spans="1:16" ht="13.5" x14ac:dyDescent="0.25">
      <c r="A37" s="23" t="s">
        <v>28</v>
      </c>
      <c r="B37" s="24"/>
      <c r="C37" s="15">
        <v>14.84113</v>
      </c>
      <c r="D37" s="16">
        <f>'LA2 Mixed Standards 5;1'!I35</f>
        <v>0.81100982709706071</v>
      </c>
      <c r="E37" s="17">
        <f t="shared" si="1"/>
        <v>2.8638137216516934E-4</v>
      </c>
      <c r="F37" s="18">
        <v>0.99540499999999998</v>
      </c>
      <c r="G37" s="18">
        <v>0.95204597000000002</v>
      </c>
      <c r="H37" s="17">
        <f t="shared" si="2"/>
        <v>2.8506544976007037E-4</v>
      </c>
      <c r="I37" s="17">
        <f t="shared" si="0"/>
        <v>2.7264823125291965E-4</v>
      </c>
      <c r="K37" s="20">
        <f>$I$37/$I$62*100</f>
        <v>0.46466025918371145</v>
      </c>
      <c r="N37" s="62"/>
      <c r="O37" s="13"/>
      <c r="P37" s="13"/>
    </row>
    <row r="38" spans="1:16" ht="13.5" x14ac:dyDescent="0.25">
      <c r="A38" s="23">
        <v>0.8340277777777777</v>
      </c>
      <c r="B38" s="24"/>
      <c r="C38" s="15"/>
      <c r="D38" s="16">
        <f>'LA2 Mixed Standards 5;1'!I36</f>
        <v>0.57334694994039437</v>
      </c>
      <c r="E38" s="17">
        <f t="shared" si="1"/>
        <v>0</v>
      </c>
      <c r="F38" s="18">
        <v>0.99585900000000005</v>
      </c>
      <c r="G38" s="18">
        <v>0.95678210500000005</v>
      </c>
      <c r="H38" s="17">
        <f t="shared" si="2"/>
        <v>0</v>
      </c>
      <c r="I38" s="17">
        <f t="shared" si="0"/>
        <v>0</v>
      </c>
      <c r="K38" s="20">
        <f>$I$38/$I$62*100</f>
        <v>0</v>
      </c>
      <c r="N38" s="62"/>
      <c r="O38" s="13"/>
      <c r="P38" s="13"/>
    </row>
    <row r="39" spans="1:16" ht="13.5" x14ac:dyDescent="0.25">
      <c r="A39" s="23" t="s">
        <v>29</v>
      </c>
      <c r="B39" s="24"/>
      <c r="C39" s="15">
        <v>25.744820000000001</v>
      </c>
      <c r="D39" s="16">
        <f>'LA2 Mixed Standards 5;1'!I37</f>
        <v>0.57334694994039437</v>
      </c>
      <c r="E39" s="17">
        <f t="shared" si="1"/>
        <v>7.0271021412080241E-4</v>
      </c>
      <c r="F39" s="18">
        <v>0.99539999999999995</v>
      </c>
      <c r="G39" s="18">
        <v>0.95199999999999996</v>
      </c>
      <c r="H39" s="17">
        <f t="shared" si="2"/>
        <v>6.9947774713584668E-4</v>
      </c>
      <c r="I39" s="17">
        <f t="shared" si="0"/>
        <v>6.6898012384300389E-4</v>
      </c>
      <c r="K39" s="20">
        <f>$I$39/$I$62*100</f>
        <v>1.1401081764043641</v>
      </c>
      <c r="N39" s="62"/>
      <c r="O39" s="13"/>
      <c r="P39" s="13"/>
    </row>
    <row r="40" spans="1:16" ht="13.5" x14ac:dyDescent="0.25">
      <c r="A40" s="58">
        <v>0.875</v>
      </c>
      <c r="B40" s="58"/>
      <c r="C40" s="15">
        <v>19.01558</v>
      </c>
      <c r="D40" s="16">
        <f>'LA2 Mixed Standards 5;1'!I38</f>
        <v>0.57169928898171185</v>
      </c>
      <c r="E40" s="17">
        <f>((C40/$I$11)*(($I$7*$I$9)/D40))/1000</f>
        <v>5.2053008736948378E-4</v>
      </c>
      <c r="F40" s="18">
        <v>0.99605399999999999</v>
      </c>
      <c r="G40" s="18">
        <v>0.95881644600000004</v>
      </c>
      <c r="H40" s="17">
        <f>E40*F40</f>
        <v>5.184760756447238E-4</v>
      </c>
      <c r="I40" s="17">
        <f>E40*G40</f>
        <v>4.9909280840767796E-4</v>
      </c>
      <c r="K40" s="20">
        <f>$I$40/$I$62*100</f>
        <v>0.85057802372578084</v>
      </c>
      <c r="N40" s="62"/>
      <c r="O40" s="13"/>
      <c r="P40" s="64"/>
    </row>
    <row r="41" spans="1:16" ht="13.5" x14ac:dyDescent="0.25">
      <c r="A41" s="23">
        <v>0.83472222222222225</v>
      </c>
      <c r="B41" s="24"/>
      <c r="C41" s="15"/>
      <c r="D41" s="16">
        <f>'LA2 Mixed Standards 5;1'!I39</f>
        <v>0.57248541312805568</v>
      </c>
      <c r="E41" s="17">
        <f t="shared" ref="E41" si="3">((C41/$I$11)*(($I$7*$I$9)/D41))/1000</f>
        <v>0</v>
      </c>
      <c r="F41" s="18">
        <v>0.99583299999999997</v>
      </c>
      <c r="G41" s="18">
        <v>0.95651359599999997</v>
      </c>
      <c r="H41" s="17">
        <f t="shared" ref="H41" si="4">E41*F41</f>
        <v>0</v>
      </c>
      <c r="I41" s="17">
        <f t="shared" ref="I41" si="5">E41*G41</f>
        <v>0</v>
      </c>
      <c r="K41" s="20">
        <f>$I$41/$I$62*100</f>
        <v>0</v>
      </c>
      <c r="N41" s="62"/>
      <c r="O41" s="13"/>
      <c r="P41" s="13"/>
    </row>
    <row r="42" spans="1:16" ht="13.5" x14ac:dyDescent="0.25">
      <c r="A42" s="65" t="s">
        <v>45</v>
      </c>
      <c r="B42" s="24"/>
      <c r="C42" s="15">
        <v>46.801929999999999</v>
      </c>
      <c r="D42" s="16">
        <f>'LA2 Mixed Standards 5;1'!I40</f>
        <v>0.57248541312805568</v>
      </c>
      <c r="E42" s="17">
        <f t="shared" si="1"/>
        <v>1.2793908792904979E-3</v>
      </c>
      <c r="F42" s="18">
        <v>0.99583299999999997</v>
      </c>
      <c r="G42" s="18">
        <v>0.95651359599999997</v>
      </c>
      <c r="H42" s="17">
        <f t="shared" si="2"/>
        <v>1.2740596574964942E-3</v>
      </c>
      <c r="I42" s="17">
        <f t="shared" si="0"/>
        <v>1.2237547706397561E-3</v>
      </c>
      <c r="K42" s="20">
        <f>$I$42/$I$62*100</f>
        <v>2.0855818733527296</v>
      </c>
      <c r="N42" s="62"/>
      <c r="O42" s="13"/>
      <c r="P42" s="13"/>
    </row>
    <row r="43" spans="1:16" ht="13.5" x14ac:dyDescent="0.25">
      <c r="A43" s="23">
        <v>0.91666666666666663</v>
      </c>
      <c r="B43" s="24"/>
      <c r="C43" s="15"/>
      <c r="D43" s="16">
        <f>'LA2 Mixed Standards 5;1'!I41</f>
        <v>0.57248541312805568</v>
      </c>
      <c r="E43" s="17">
        <f t="shared" si="1"/>
        <v>0</v>
      </c>
      <c r="F43" s="18">
        <v>0.99619999999999997</v>
      </c>
      <c r="G43" s="18">
        <v>0.96040000000000003</v>
      </c>
      <c r="H43" s="17">
        <f t="shared" si="2"/>
        <v>0</v>
      </c>
      <c r="I43" s="17">
        <f t="shared" si="0"/>
        <v>0</v>
      </c>
      <c r="K43" s="20">
        <f>$I$43/$I$62*100</f>
        <v>0</v>
      </c>
      <c r="N43" s="62"/>
      <c r="O43" s="13"/>
      <c r="P43" s="13"/>
    </row>
    <row r="44" spans="1:16" ht="13.5" x14ac:dyDescent="0.25">
      <c r="A44" s="23" t="s">
        <v>30</v>
      </c>
      <c r="B44" s="24"/>
      <c r="C44" s="15">
        <v>13.990309999999999</v>
      </c>
      <c r="D44" s="16">
        <f>'LA2 Mixed Standards 5;1'!I42</f>
        <v>0.47474204470894843</v>
      </c>
      <c r="E44" s="17">
        <f t="shared" si="1"/>
        <v>4.6118328112365722E-4</v>
      </c>
      <c r="F44" s="66">
        <v>0.995807</v>
      </c>
      <c r="G44" s="66">
        <v>0.95624246800000001</v>
      </c>
      <c r="H44" s="17">
        <f t="shared" si="2"/>
        <v>4.5924953962590571E-4</v>
      </c>
      <c r="I44" s="17">
        <f t="shared" si="0"/>
        <v>4.4100303894202379E-4</v>
      </c>
      <c r="K44" s="20">
        <f>$I$44/$I$62*100</f>
        <v>0.75157863828398053</v>
      </c>
      <c r="N44" s="62"/>
      <c r="O44" s="13"/>
      <c r="P44" s="13"/>
    </row>
    <row r="45" spans="1:16" x14ac:dyDescent="0.2">
      <c r="A45" s="23">
        <v>0.91736111111111107</v>
      </c>
      <c r="B45" s="24"/>
      <c r="C45" s="67" t="s">
        <v>44</v>
      </c>
      <c r="D45" s="16">
        <f>'LA2 Mixed Standards 5;1'!I43</f>
        <v>0.47474204470894843</v>
      </c>
      <c r="E45" s="17"/>
      <c r="F45" s="18">
        <v>0.99619999999999997</v>
      </c>
      <c r="G45" s="18">
        <v>0.96020000000000005</v>
      </c>
      <c r="H45" s="17"/>
      <c r="I45" s="17"/>
      <c r="K45" s="20"/>
      <c r="N45" s="62"/>
      <c r="O45" s="13"/>
      <c r="P45" s="13"/>
    </row>
    <row r="46" spans="1:16" ht="13.5" x14ac:dyDescent="0.25">
      <c r="A46" s="23" t="s">
        <v>31</v>
      </c>
      <c r="B46" s="24"/>
      <c r="C46" s="15"/>
      <c r="D46" s="16">
        <f>'LA2 Mixed Standards 5;1'!I44</f>
        <v>0.75924000000000036</v>
      </c>
      <c r="E46" s="17">
        <f t="shared" si="1"/>
        <v>0</v>
      </c>
      <c r="F46" s="68">
        <v>0.99580000000000002</v>
      </c>
      <c r="G46" s="68">
        <v>0.95620000000000005</v>
      </c>
      <c r="H46" s="17">
        <f t="shared" si="2"/>
        <v>0</v>
      </c>
      <c r="I46" s="17">
        <f t="shared" si="0"/>
        <v>0</v>
      </c>
      <c r="K46" s="20">
        <f>$I$46/$I$62*100</f>
        <v>0</v>
      </c>
      <c r="N46" s="62"/>
      <c r="O46" s="13"/>
      <c r="P46" s="13"/>
    </row>
    <row r="47" spans="1:16" ht="13.5" x14ac:dyDescent="0.25">
      <c r="A47" s="23" t="s">
        <v>32</v>
      </c>
      <c r="B47" s="24"/>
      <c r="C47" s="15">
        <v>22.99493</v>
      </c>
      <c r="D47" s="16">
        <f>'LA2 Mixed Standards 5;1'!I45</f>
        <v>0.56695087597379212</v>
      </c>
      <c r="E47" s="17">
        <f t="shared" si="1"/>
        <v>6.347322636436251E-4</v>
      </c>
      <c r="F47" s="66">
        <v>0.99578100000000003</v>
      </c>
      <c r="G47" s="66">
        <v>0.95596872600000005</v>
      </c>
      <c r="H47" s="17">
        <f t="shared" si="2"/>
        <v>6.3205432822331263E-4</v>
      </c>
      <c r="I47" s="17">
        <f t="shared" si="0"/>
        <v>6.0678419342649246E-4</v>
      </c>
      <c r="K47" s="20">
        <f>$I$47/$I$62*100</f>
        <v>1.034110873525478</v>
      </c>
      <c r="N47" s="62"/>
      <c r="O47" s="13"/>
      <c r="P47" s="13"/>
    </row>
    <row r="48" spans="1:16" ht="13.5" x14ac:dyDescent="0.25">
      <c r="A48" s="65">
        <v>0.95833333333333337</v>
      </c>
      <c r="B48" s="24"/>
      <c r="C48" s="15"/>
      <c r="D48" s="16">
        <f>'LA2 Mixed Standards 5;1'!I46</f>
        <v>0.49902505290589699</v>
      </c>
      <c r="E48" s="17">
        <f>((C48/$I$11)*(($I$7*$I$9)/D48))/1000</f>
        <v>0</v>
      </c>
      <c r="F48" s="66">
        <v>0.99616700000000002</v>
      </c>
      <c r="G48" s="66">
        <v>0.95999944110000002</v>
      </c>
      <c r="H48" s="17">
        <f>E48*F48</f>
        <v>0</v>
      </c>
      <c r="I48" s="17">
        <f>E48*G48</f>
        <v>0</v>
      </c>
      <c r="K48" s="20">
        <f>$I$48/$I$62*100</f>
        <v>0</v>
      </c>
      <c r="N48" s="62"/>
      <c r="O48" s="13"/>
      <c r="P48" s="13"/>
    </row>
    <row r="49" spans="1:16" ht="13.5" x14ac:dyDescent="0.25">
      <c r="A49" s="65">
        <v>0.91805555555555562</v>
      </c>
      <c r="B49" s="24"/>
      <c r="C49" s="15"/>
      <c r="D49" s="16">
        <f>'LA2 Mixed Standards 5;1'!I47</f>
        <v>0.49902505290589699</v>
      </c>
      <c r="E49" s="17">
        <f t="shared" si="1"/>
        <v>0</v>
      </c>
      <c r="F49" s="66">
        <v>0.99616700000000002</v>
      </c>
      <c r="G49" s="66">
        <v>0.95999944110000002</v>
      </c>
      <c r="H49" s="17">
        <f t="shared" si="2"/>
        <v>0</v>
      </c>
      <c r="I49" s="17">
        <f t="shared" si="0"/>
        <v>0</v>
      </c>
      <c r="K49" s="20">
        <f>$I$49/$I$62*100</f>
        <v>0</v>
      </c>
      <c r="N49" s="62"/>
      <c r="O49" s="13"/>
      <c r="P49" s="13"/>
    </row>
    <row r="50" spans="1:16" x14ac:dyDescent="0.2">
      <c r="A50" s="65" t="s">
        <v>25</v>
      </c>
      <c r="B50" s="69"/>
      <c r="C50" s="67"/>
      <c r="D50" s="16">
        <f>'LA2 Mixed Standards 5;1'!I48</f>
        <v>0.51761976434928081</v>
      </c>
      <c r="E50" s="17">
        <f t="shared" si="1"/>
        <v>0</v>
      </c>
      <c r="F50" s="66">
        <v>0.99575400000000003</v>
      </c>
      <c r="G50" s="66">
        <v>0.95568958100000001</v>
      </c>
      <c r="H50" s="17">
        <f t="shared" si="2"/>
        <v>0</v>
      </c>
      <c r="I50" s="17"/>
      <c r="K50" s="20"/>
      <c r="N50" s="62"/>
      <c r="O50" s="13"/>
      <c r="P50" s="13"/>
    </row>
    <row r="51" spans="1:16" ht="13.5" x14ac:dyDescent="0.25">
      <c r="A51" s="65" t="s">
        <v>33</v>
      </c>
      <c r="B51" s="24"/>
      <c r="C51" s="15">
        <v>207.01500999999999</v>
      </c>
      <c r="D51" s="16">
        <f>'LA2 Mixed Standards 5;1'!I49</f>
        <v>0.53474774135716341</v>
      </c>
      <c r="E51" s="17">
        <f t="shared" si="1"/>
        <v>6.058383904386724E-3</v>
      </c>
      <c r="F51" s="66">
        <v>0.99648800000000004</v>
      </c>
      <c r="G51" s="66">
        <v>0.96334507599999997</v>
      </c>
      <c r="H51" s="17">
        <f t="shared" si="2"/>
        <v>6.0371068601145182E-3</v>
      </c>
      <c r="I51" s="17">
        <f t="shared" si="0"/>
        <v>5.836314302808605E-3</v>
      </c>
      <c r="K51" s="20">
        <f>$I$51/$I$62*100</f>
        <v>9.946528184534511</v>
      </c>
      <c r="N51" s="62"/>
      <c r="O51" s="13"/>
      <c r="P51" s="13"/>
    </row>
    <row r="52" spans="1:16" ht="13.5" x14ac:dyDescent="0.25">
      <c r="A52" s="65" t="s">
        <v>26</v>
      </c>
      <c r="B52" s="24"/>
      <c r="C52" s="15"/>
      <c r="D52" s="16">
        <f>'LA2 Mixed Standards 5;1'!I50</f>
        <v>0.51673904501390822</v>
      </c>
      <c r="E52" s="17">
        <f t="shared" si="1"/>
        <v>0</v>
      </c>
      <c r="F52" s="66">
        <v>0.99646900000000005</v>
      </c>
      <c r="G52" s="66">
        <v>0.96315165800000002</v>
      </c>
      <c r="H52" s="17">
        <f t="shared" si="2"/>
        <v>0</v>
      </c>
      <c r="I52" s="17">
        <f>E52*G52</f>
        <v>0</v>
      </c>
      <c r="K52" s="20">
        <f>$I$52/$I$62*100</f>
        <v>0</v>
      </c>
      <c r="N52" s="62"/>
      <c r="O52" s="13"/>
      <c r="P52" s="13"/>
    </row>
    <row r="53" spans="1:16" ht="13.5" x14ac:dyDescent="0.25">
      <c r="A53" s="65" t="s">
        <v>40</v>
      </c>
      <c r="B53" s="24"/>
      <c r="C53" s="15"/>
      <c r="D53" s="16">
        <f>'LA2 Mixed Standards 5;1'!I51</f>
        <v>0.57061991775327847</v>
      </c>
      <c r="E53" s="17">
        <f t="shared" si="1"/>
        <v>0</v>
      </c>
      <c r="F53" s="18">
        <v>0.99609999999999999</v>
      </c>
      <c r="G53" s="18">
        <f>G54-0.003</f>
        <v>0.95305923199999998</v>
      </c>
      <c r="H53" s="17">
        <f t="shared" si="2"/>
        <v>0</v>
      </c>
      <c r="I53" s="17">
        <f t="shared" si="0"/>
        <v>0</v>
      </c>
      <c r="K53" s="20">
        <f>$I$53/$I$62*100</f>
        <v>0</v>
      </c>
      <c r="N53" s="62"/>
      <c r="O53" s="13"/>
      <c r="P53" s="13"/>
    </row>
    <row r="54" spans="1:16" ht="13.5" x14ac:dyDescent="0.25">
      <c r="A54" s="23" t="s">
        <v>39</v>
      </c>
      <c r="B54" s="24"/>
      <c r="C54" s="15">
        <v>34.67568</v>
      </c>
      <c r="D54" s="16">
        <f>'LA2 Mixed Standards 5;1'!I52</f>
        <v>0.50773983680032553</v>
      </c>
      <c r="E54" s="17">
        <f t="shared" si="1"/>
        <v>1.0687783808980317E-3</v>
      </c>
      <c r="F54" s="68">
        <v>0.99609999999999999</v>
      </c>
      <c r="G54" s="68">
        <f>G55-0.003</f>
        <v>0.95605923199999998</v>
      </c>
      <c r="H54" s="17">
        <f t="shared" si="2"/>
        <v>1.0646101452125294E-3</v>
      </c>
      <c r="I54" s="17">
        <f t="shared" si="0"/>
        <v>1.0218154380195756E-3</v>
      </c>
      <c r="K54" s="20">
        <f>$I$54/$I$62*100</f>
        <v>1.7414271278644478</v>
      </c>
      <c r="N54" s="62"/>
      <c r="O54" s="13"/>
      <c r="P54" s="13"/>
    </row>
    <row r="55" spans="1:16" ht="14.25" thickBot="1" x14ac:dyDescent="0.3">
      <c r="A55" s="23" t="s">
        <v>34</v>
      </c>
      <c r="B55" s="24"/>
      <c r="C55" s="15">
        <v>195.84981999999999</v>
      </c>
      <c r="D55" s="16">
        <f>'LA2 Mixed Standards 5;1'!I53</f>
        <v>0.47458077977285135</v>
      </c>
      <c r="E55" s="17">
        <f t="shared" si="1"/>
        <v>6.4582811024307797E-3</v>
      </c>
      <c r="F55" s="70">
        <v>0.99607699999999999</v>
      </c>
      <c r="G55" s="70">
        <v>0.95905923199999998</v>
      </c>
      <c r="H55" s="17">
        <f t="shared" si="2"/>
        <v>6.4329452656659439E-3</v>
      </c>
      <c r="I55" s="17">
        <f t="shared" si="0"/>
        <v>6.1938741141373769E-3</v>
      </c>
      <c r="K55" s="20">
        <f>$I$55/$I$62*100</f>
        <v>10.555898851793982</v>
      </c>
      <c r="N55" s="62"/>
      <c r="O55" s="13"/>
      <c r="P55" s="13"/>
    </row>
    <row r="56" spans="1:16" x14ac:dyDescent="0.2">
      <c r="A56" s="19"/>
      <c r="F56" s="71" t="s">
        <v>7</v>
      </c>
      <c r="G56" s="71"/>
      <c r="H56" s="72"/>
      <c r="I56" s="73" t="s">
        <v>21</v>
      </c>
      <c r="K56" s="74"/>
    </row>
    <row r="57" spans="1:16" x14ac:dyDescent="0.2">
      <c r="A57" s="19"/>
      <c r="B57" s="75"/>
      <c r="C57" s="75"/>
      <c r="D57" s="75"/>
      <c r="E57" s="76"/>
      <c r="F57" s="77" t="s">
        <v>8</v>
      </c>
      <c r="G57" s="77"/>
      <c r="H57" s="78" t="s">
        <v>21</v>
      </c>
      <c r="I57" s="79"/>
      <c r="K57" s="80"/>
    </row>
    <row r="58" spans="1:16" x14ac:dyDescent="0.2">
      <c r="A58" s="19"/>
      <c r="B58" s="75"/>
      <c r="C58" s="75"/>
      <c r="D58" s="75"/>
      <c r="E58" s="19"/>
      <c r="F58" s="77" t="s">
        <v>22</v>
      </c>
      <c r="G58" s="77"/>
      <c r="H58" s="78" t="s">
        <v>21</v>
      </c>
      <c r="I58" s="79"/>
      <c r="K58" s="80"/>
    </row>
    <row r="59" spans="1:16" x14ac:dyDescent="0.2">
      <c r="A59" s="19"/>
      <c r="B59" s="75"/>
      <c r="C59" s="75"/>
      <c r="D59" s="75"/>
      <c r="E59" s="19"/>
      <c r="F59" s="77" t="s">
        <v>9</v>
      </c>
      <c r="G59" s="77"/>
      <c r="H59" s="78" t="s">
        <v>21</v>
      </c>
      <c r="I59" s="79"/>
      <c r="K59" s="80"/>
    </row>
    <row r="60" spans="1:16" x14ac:dyDescent="0.2">
      <c r="A60" s="19"/>
      <c r="B60" s="81"/>
      <c r="C60" s="22"/>
      <c r="D60" s="22"/>
      <c r="E60" s="19"/>
      <c r="F60" s="82" t="s">
        <v>24</v>
      </c>
      <c r="G60" s="82"/>
      <c r="H60" s="78" t="s">
        <v>21</v>
      </c>
      <c r="I60" s="78"/>
      <c r="K60" s="80"/>
    </row>
    <row r="61" spans="1:16" x14ac:dyDescent="0.2">
      <c r="A61" s="19"/>
      <c r="B61" s="83"/>
      <c r="C61" s="84"/>
      <c r="D61" s="84"/>
      <c r="E61" s="19"/>
      <c r="F61" s="85" t="s">
        <v>27</v>
      </c>
      <c r="G61" s="85"/>
      <c r="H61" s="78" t="s">
        <v>21</v>
      </c>
      <c r="I61" s="78"/>
      <c r="J61" s="86"/>
      <c r="K61" s="87"/>
    </row>
    <row r="62" spans="1:16" x14ac:dyDescent="0.2">
      <c r="A62" s="19"/>
      <c r="G62" s="88" t="s">
        <v>35</v>
      </c>
      <c r="H62" s="11" t="s">
        <v>21</v>
      </c>
      <c r="I62" s="89">
        <f>SUM(I18:I55)</f>
        <v>5.8676899059948114E-2</v>
      </c>
      <c r="K62" s="90">
        <f>SUM(K18:K55)</f>
        <v>100</v>
      </c>
    </row>
    <row r="63" spans="1:16" x14ac:dyDescent="0.2">
      <c r="A63" s="19"/>
      <c r="I63" s="19"/>
    </row>
    <row r="64" spans="1:16" x14ac:dyDescent="0.2">
      <c r="A64" s="19"/>
      <c r="I64" s="19"/>
    </row>
    <row r="65" spans="1:9" x14ac:dyDescent="0.2">
      <c r="A65" s="19"/>
      <c r="I65" s="19"/>
    </row>
    <row r="66" spans="1:9" x14ac:dyDescent="0.2">
      <c r="A66" s="19"/>
      <c r="I66" s="19"/>
    </row>
    <row r="67" spans="1:9" x14ac:dyDescent="0.2">
      <c r="A67" s="19"/>
      <c r="I67" s="19"/>
    </row>
    <row r="68" spans="1:9" x14ac:dyDescent="0.2">
      <c r="A68" s="19"/>
      <c r="I68" s="19"/>
    </row>
    <row r="69" spans="1:9" x14ac:dyDescent="0.2">
      <c r="A69" s="19"/>
      <c r="I69" s="19"/>
    </row>
    <row r="70" spans="1:9" x14ac:dyDescent="0.2">
      <c r="A70" s="19"/>
      <c r="I70" s="19"/>
    </row>
    <row r="71" spans="1:9" x14ac:dyDescent="0.2">
      <c r="A71" s="19"/>
      <c r="I71" s="19"/>
    </row>
    <row r="72" spans="1:9" x14ac:dyDescent="0.2">
      <c r="A72" s="19"/>
      <c r="I72" s="19"/>
    </row>
    <row r="73" spans="1:9" x14ac:dyDescent="0.2">
      <c r="A73" s="19"/>
      <c r="I73" s="19"/>
    </row>
    <row r="74" spans="1:9" x14ac:dyDescent="0.2">
      <c r="A74" s="19"/>
      <c r="I74" s="19"/>
    </row>
    <row r="75" spans="1:9" x14ac:dyDescent="0.2">
      <c r="A75" s="19"/>
      <c r="I75" s="19"/>
    </row>
    <row r="76" spans="1:9" x14ac:dyDescent="0.2">
      <c r="A76" s="19"/>
      <c r="I76" s="19"/>
    </row>
    <row r="77" spans="1:9" x14ac:dyDescent="0.2">
      <c r="A77" s="19"/>
      <c r="I77" s="19"/>
    </row>
    <row r="78" spans="1:9" x14ac:dyDescent="0.2">
      <c r="A78" s="19"/>
      <c r="I78" s="19"/>
    </row>
    <row r="79" spans="1:9" x14ac:dyDescent="0.2">
      <c r="A79" s="19"/>
      <c r="I79" s="19"/>
    </row>
    <row r="80" spans="1:9" x14ac:dyDescent="0.2">
      <c r="A80" s="19"/>
      <c r="I80" s="19"/>
    </row>
    <row r="81" spans="1:9" x14ac:dyDescent="0.2">
      <c r="A81" s="19"/>
      <c r="I81" s="19"/>
    </row>
    <row r="82" spans="1:9" x14ac:dyDescent="0.2">
      <c r="A82" s="19"/>
      <c r="I82" s="19"/>
    </row>
    <row r="83" spans="1:9" x14ac:dyDescent="0.2">
      <c r="A83" s="19"/>
      <c r="I83" s="19"/>
    </row>
    <row r="84" spans="1:9" x14ac:dyDescent="0.2">
      <c r="A84" s="19"/>
      <c r="I84" s="19"/>
    </row>
    <row r="85" spans="1:9" x14ac:dyDescent="0.2">
      <c r="A85" s="19"/>
      <c r="I85" s="19"/>
    </row>
    <row r="86" spans="1:9" x14ac:dyDescent="0.2">
      <c r="A86" s="19"/>
      <c r="I86" s="19"/>
    </row>
    <row r="87" spans="1:9" x14ac:dyDescent="0.2">
      <c r="A87" s="19"/>
      <c r="I87" s="19"/>
    </row>
    <row r="88" spans="1:9" x14ac:dyDescent="0.2">
      <c r="A88" s="19"/>
      <c r="I88" s="19"/>
    </row>
    <row r="89" spans="1:9" x14ac:dyDescent="0.2">
      <c r="A89" s="19"/>
      <c r="I89" s="19"/>
    </row>
    <row r="90" spans="1:9" x14ac:dyDescent="0.2">
      <c r="A90" s="19"/>
      <c r="I90" s="19"/>
    </row>
    <row r="91" spans="1:9" x14ac:dyDescent="0.2">
      <c r="A91" s="19"/>
      <c r="I91" s="19"/>
    </row>
    <row r="92" spans="1:9" x14ac:dyDescent="0.2">
      <c r="A92" s="19"/>
      <c r="I92" s="19"/>
    </row>
    <row r="93" spans="1:9" x14ac:dyDescent="0.2">
      <c r="A93" s="19"/>
      <c r="I93" s="19"/>
    </row>
    <row r="94" spans="1:9" x14ac:dyDescent="0.2">
      <c r="A94" s="19"/>
      <c r="I94" s="19"/>
    </row>
    <row r="95" spans="1:9" x14ac:dyDescent="0.2">
      <c r="A95" s="19"/>
      <c r="I95" s="19"/>
    </row>
    <row r="96" spans="1:9" x14ac:dyDescent="0.2">
      <c r="A96" s="19"/>
      <c r="I96" s="19"/>
    </row>
    <row r="97" spans="1:9" x14ac:dyDescent="0.2">
      <c r="A97" s="19"/>
      <c r="I97" s="19"/>
    </row>
    <row r="98" spans="1:9" x14ac:dyDescent="0.2">
      <c r="A98" s="19"/>
      <c r="I98" s="19"/>
    </row>
    <row r="99" spans="1:9" x14ac:dyDescent="0.2">
      <c r="A99" s="19"/>
      <c r="I99" s="19"/>
    </row>
    <row r="100" spans="1:9" x14ac:dyDescent="0.2">
      <c r="A100" s="19"/>
      <c r="I100" s="19"/>
    </row>
    <row r="101" spans="1:9" x14ac:dyDescent="0.2">
      <c r="A101" s="19"/>
    </row>
    <row r="102" spans="1:9" x14ac:dyDescent="0.2">
      <c r="A102" s="19"/>
    </row>
    <row r="103" spans="1:9" x14ac:dyDescent="0.2">
      <c r="A103" s="19"/>
    </row>
    <row r="104" spans="1:9" x14ac:dyDescent="0.2">
      <c r="A104" s="19"/>
    </row>
    <row r="105" spans="1:9" x14ac:dyDescent="0.2">
      <c r="A105" s="19"/>
    </row>
    <row r="106" spans="1:9" x14ac:dyDescent="0.2">
      <c r="A106" s="19"/>
    </row>
    <row r="107" spans="1:9" x14ac:dyDescent="0.2">
      <c r="A107" s="19"/>
    </row>
    <row r="108" spans="1:9" x14ac:dyDescent="0.2">
      <c r="A108" s="19"/>
    </row>
    <row r="109" spans="1:9" x14ac:dyDescent="0.2">
      <c r="A109" s="19"/>
    </row>
    <row r="110" spans="1:9" x14ac:dyDescent="0.2">
      <c r="A110" s="19"/>
    </row>
  </sheetData>
  <mergeCells count="66"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C61:D61"/>
    <mergeCell ref="F61:G61"/>
    <mergeCell ref="B58:D58"/>
    <mergeCell ref="F58:G58"/>
    <mergeCell ref="B59:D59"/>
    <mergeCell ref="F59:G59"/>
    <mergeCell ref="C60:D60"/>
    <mergeCell ref="F60:G60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E13:H13"/>
    <mergeCell ref="C16:C17"/>
    <mergeCell ref="D16:D17"/>
    <mergeCell ref="E16:E17"/>
    <mergeCell ref="F16:F17"/>
    <mergeCell ref="G16:G17"/>
    <mergeCell ref="H16:H17"/>
    <mergeCell ref="A1:D1"/>
    <mergeCell ref="B3:I3"/>
    <mergeCell ref="C5:E5"/>
    <mergeCell ref="E7:H7"/>
    <mergeCell ref="B9:B11"/>
    <mergeCell ref="E9:H9"/>
    <mergeCell ref="E11:H11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LA2 Mixed Standards 5;1</vt:lpstr>
      <vt:lpstr>LA2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2020-03-06T19:13:38Z</dcterms:modified>
</cp:coreProperties>
</file>