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F61B8BA3-2A44-4420-8884-717A818A6ED0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SLS30C Mixed Standards 5;1" sheetId="2" r:id="rId1"/>
    <sheet name="SLS30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1" i="29" l="1"/>
  <c r="L22" i="29"/>
  <c r="M22" i="29"/>
  <c r="N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37" i="29"/>
  <c r="M38" i="29"/>
  <c r="M39" i="29"/>
  <c r="M40" i="29"/>
  <c r="M41" i="29"/>
  <c r="M42" i="29"/>
  <c r="M43" i="29"/>
  <c r="M44" i="29"/>
  <c r="L45" i="29"/>
  <c r="M45" i="29"/>
  <c r="N45" i="29"/>
  <c r="M46" i="29"/>
  <c r="M47" i="29"/>
  <c r="M48" i="29"/>
  <c r="M49" i="29"/>
  <c r="L50" i="29"/>
  <c r="M50" i="29"/>
  <c r="N50" i="29"/>
  <c r="M51" i="29"/>
  <c r="M52" i="29"/>
  <c r="M53" i="29"/>
  <c r="M54" i="29"/>
  <c r="M55" i="29"/>
  <c r="M20" i="29"/>
  <c r="L20" i="29" l="1"/>
  <c r="L24" i="29"/>
  <c r="L21" i="29"/>
  <c r="L23" i="29"/>
  <c r="L35" i="29"/>
  <c r="L41" i="29"/>
  <c r="L49" i="29"/>
  <c r="L43" i="29"/>
  <c r="L48" i="29"/>
  <c r="L26" i="29"/>
  <c r="L52" i="29"/>
  <c r="L39" i="29"/>
  <c r="L46" i="29"/>
  <c r="L25" i="29"/>
  <c r="L37" i="29"/>
  <c r="L38" i="29"/>
  <c r="L44" i="29"/>
  <c r="L29" i="29"/>
  <c r="L53" i="29"/>
  <c r="L55" i="29"/>
  <c r="L51" i="29"/>
  <c r="L54" i="29"/>
  <c r="L40" i="29"/>
  <c r="L36" i="29"/>
  <c r="L32" i="29"/>
  <c r="L28" i="29"/>
  <c r="L31" i="29"/>
  <c r="L27" i="29"/>
  <c r="L47" i="29"/>
  <c r="L42" i="29"/>
  <c r="L34" i="29"/>
  <c r="L30" i="29"/>
  <c r="L33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7" i="29" l="1"/>
  <c r="P55" i="29"/>
  <c r="P39" i="29"/>
  <c r="P23" i="29"/>
  <c r="O31" i="29"/>
  <c r="O53" i="29"/>
  <c r="P52" i="29"/>
  <c r="P30" i="29"/>
  <c r="P42" i="29"/>
  <c r="P54" i="29"/>
  <c r="O25" i="29"/>
  <c r="O41" i="29"/>
  <c r="O33" i="29"/>
  <c r="P32" i="29"/>
  <c r="P44" i="29"/>
  <c r="P46" i="29"/>
  <c r="P48" i="29"/>
  <c r="P24" i="29"/>
  <c r="O54" i="29"/>
  <c r="O52" i="29"/>
  <c r="O55" i="29"/>
  <c r="O32" i="29"/>
  <c r="P31" i="29"/>
  <c r="O23" i="29"/>
  <c r="P28" i="29"/>
  <c r="O42" i="29"/>
  <c r="K62" i="29"/>
  <c r="O44" i="29" l="1"/>
  <c r="P25" i="29"/>
  <c r="O35" i="29"/>
  <c r="O46" i="29"/>
  <c r="O51" i="29"/>
  <c r="P47" i="29"/>
  <c r="O24" i="29"/>
  <c r="P26" i="29"/>
  <c r="O29" i="29"/>
  <c r="O28" i="29"/>
  <c r="O30" i="29"/>
  <c r="O49" i="29"/>
  <c r="O37" i="29"/>
  <c r="P40" i="29"/>
  <c r="P34" i="29"/>
  <c r="O43" i="29"/>
  <c r="P38" i="29"/>
  <c r="O36" i="29"/>
  <c r="P27" i="29"/>
  <c r="O48" i="29"/>
  <c r="P33" i="29"/>
  <c r="O39" i="29"/>
  <c r="P53" i="29"/>
  <c r="P41" i="29"/>
  <c r="O26" i="29"/>
  <c r="P29" i="29"/>
  <c r="O47" i="29"/>
  <c r="P49" i="29"/>
  <c r="O34" i="29"/>
  <c r="P35" i="29"/>
  <c r="P36" i="29"/>
  <c r="P37" i="29"/>
  <c r="O38" i="29"/>
  <c r="O40" i="29"/>
  <c r="P43" i="29"/>
  <c r="P51" i="29"/>
  <c r="O20" i="29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<sst xmlns="http://schemas.openxmlformats.org/spreadsheetml/2006/main" count="72" uniqueCount="52">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</sst>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S30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S3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2.8973685498705724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7.8866549947638394</v>
          </cell>
        </row>
        <row r="28">
          <cell r="K28">
            <v>6.8888155741366202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11.160468021805825</v>
          </cell>
        </row>
        <row r="32">
          <cell r="K32">
            <v>10.128803639724108</v>
          </cell>
        </row>
        <row r="33">
          <cell r="K33">
            <v>0</v>
          </cell>
        </row>
        <row r="34">
          <cell r="K34">
            <v>2.4828325910248799</v>
          </cell>
        </row>
        <row r="35">
          <cell r="K35">
            <v>0</v>
          </cell>
        </row>
        <row r="36">
          <cell r="K36">
            <v>4.92681117070779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2.7693084600426956</v>
          </cell>
        </row>
        <row r="41">
          <cell r="K41">
            <v>0</v>
          </cell>
        </row>
        <row r="42">
          <cell r="K42">
            <v>4.4961255591044136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5.8928807668902135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15.082720340439637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7.8476489034402617</v>
          </cell>
        </row>
        <row r="55">
          <cell r="K55">
            <v>17.53956142804914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2.5306465686774366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8.0580928750903471</v>
          </cell>
        </row>
        <row r="28">
          <cell r="K28">
            <v>6.3520771976496384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9.6306407287150861</v>
          </cell>
        </row>
        <row r="32">
          <cell r="K32">
            <v>4.1631858209531494</v>
          </cell>
        </row>
        <row r="33">
          <cell r="K33">
            <v>0</v>
          </cell>
        </row>
        <row r="34">
          <cell r="K34">
            <v>1.0570238826432643</v>
          </cell>
        </row>
        <row r="35">
          <cell r="K35">
            <v>0</v>
          </cell>
        </row>
        <row r="36">
          <cell r="K36">
            <v>2.4740100565637082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1.2505391655476992</v>
          </cell>
        </row>
        <row r="41">
          <cell r="K41">
            <v>0</v>
          </cell>
        </row>
        <row r="42">
          <cell r="K42">
            <v>10.111970959006625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10.396367705558644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15.662590201155293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10.609574050999846</v>
          </cell>
        </row>
        <row r="55">
          <cell r="K55">
            <v>17.703280787439265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22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2675.0686000000001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'SLS30C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'SLS30C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'SLS30C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L20" s="14">
        <f>[1]M12!$K20</f>
        <v>0</v>
      </c>
      <c r="M20" s="14">
        <f>[2]M12!$K20</f>
        <v>0</v>
      </c>
      <c r="N20" s="92">
        <f>K20</f>
        <v>0</v>
      </c>
      <c r="O20" s="13">
        <f t="shared" ref="O20" si="1">AVERAGE(L20:N20)</f>
        <v>0</v>
      </c>
      <c r="P20" s="13">
        <f t="shared" ref="P20" si="2">STDEV(L20:N20)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'SLS30C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'SLS30C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'SLS30C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559.25787000000003</v>
      </c>
      <c r="D24" s="16">
        <f>'SLS30C Mixed Standards 5;1'!I22</f>
        <v>0.52228332313720438</v>
      </c>
      <c r="E24" s="17">
        <f>((C24/$I$11)*(($I$7*$I$9)/D24))/1000</f>
        <v>8.0057314474329035E-3</v>
      </c>
      <c r="F24" s="18">
        <v>0.99450000000000005</v>
      </c>
      <c r="G24" s="18">
        <v>0.94210000000000005</v>
      </c>
      <c r="H24" s="17">
        <f t="shared" si="7"/>
        <v>7.9616999244720224E-3</v>
      </c>
      <c r="I24" s="17">
        <f t="shared" si="0"/>
        <v>7.5421995966265384E-3</v>
      </c>
      <c r="K24" s="20">
        <f>$I$24/$I$62*100</f>
        <v>6.2576242742261883</v>
      </c>
      <c r="L24" s="14">
        <f>[1]M12!$K24</f>
        <v>2.8973685498705724</v>
      </c>
      <c r="M24" s="14">
        <f>[2]M12!$K24</f>
        <v>2.5306465686774366</v>
      </c>
      <c r="N24" s="92">
        <f t="shared" si="4"/>
        <v>6.2576242742261883</v>
      </c>
      <c r="O24" s="13">
        <f t="shared" ref="O24:O55" si="8">AVERAGE(L24:N24)</f>
        <v>3.8952131309247324</v>
      </c>
      <c r="P24" s="13">
        <f t="shared" ref="P24:P55" si="9">STDEV(L24:N24)</f>
        <v>2.0541083370574014</v>
      </c>
    </row>
    <row r="25" spans="1:16" ht="13.5" x14ac:dyDescent="0.25">
      <c r="A25" s="44">
        <v>0.58402777777777781</v>
      </c>
      <c r="B25" s="44"/>
      <c r="C25" s="15"/>
      <c r="D25" s="16">
        <f>'SLS30C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'SLS30C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942.80480999999997</v>
      </c>
      <c r="D27" s="16">
        <f>'SLS30C Mixed Standards 5;1'!I25</f>
        <v>0.52322337655136741</v>
      </c>
      <c r="E27" s="17">
        <f t="shared" si="3"/>
        <v>1.3471927048651824E-2</v>
      </c>
      <c r="F27" s="93">
        <v>0.99480000000000002</v>
      </c>
      <c r="G27" s="18">
        <v>0.94169999999999998</v>
      </c>
      <c r="H27" s="17">
        <f t="shared" si="7"/>
        <v>1.3401873027998834E-2</v>
      </c>
      <c r="I27" s="17">
        <f t="shared" si="0"/>
        <v>1.2686513701715422E-2</v>
      </c>
      <c r="K27" s="20">
        <f>$I$27/$I$62*100</f>
        <v>10.525767062789724</v>
      </c>
      <c r="L27" s="14">
        <f>[1]M12!$K27</f>
        <v>7.8866549947638394</v>
      </c>
      <c r="M27" s="14">
        <f>[2]M12!$K27</f>
        <v>8.0580928750903471</v>
      </c>
      <c r="N27" s="92">
        <f t="shared" si="4"/>
        <v>10.525767062789724</v>
      </c>
      <c r="O27" s="13">
        <f t="shared" si="8"/>
        <v>8.8235049775479695</v>
      </c>
      <c r="P27" s="13">
        <f t="shared" si="9"/>
        <v>1.4766922129683731</v>
      </c>
    </row>
    <row r="28" spans="1:16" ht="13.5" x14ac:dyDescent="0.25">
      <c r="A28" s="44">
        <v>0.66736111111111107</v>
      </c>
      <c r="B28" s="44"/>
      <c r="C28" s="15">
        <v>576.04236000000003</v>
      </c>
      <c r="D28" s="16">
        <f>'SLS30C Mixed Standards 5;1'!I26</f>
        <v>0.52518037315984534</v>
      </c>
      <c r="E28" s="17">
        <f t="shared" si="3"/>
        <v>8.2005127009714025E-3</v>
      </c>
      <c r="F28" s="18">
        <v>0.995</v>
      </c>
      <c r="G28" s="18">
        <v>0.94810000000000005</v>
      </c>
      <c r="H28" s="17">
        <f t="shared" si="7"/>
        <v>8.1595101374665451E-3</v>
      </c>
      <c r="I28" s="17">
        <f t="shared" si="0"/>
        <v>7.774906091790987E-3</v>
      </c>
      <c r="K28" s="20">
        <f>$I$28/$I$62*100</f>
        <v>6.4506965728647003</v>
      </c>
      <c r="L28" s="14">
        <f>[1]M12!$K28</f>
        <v>6.8888155741366202</v>
      </c>
      <c r="M28" s="14">
        <f>[2]M12!$K28</f>
        <v>6.3520771976496384</v>
      </c>
      <c r="N28" s="92">
        <f t="shared" si="4"/>
        <v>6.4506965728647003</v>
      </c>
      <c r="O28" s="13">
        <f t="shared" si="8"/>
        <v>6.5638631148836524</v>
      </c>
      <c r="P28" s="13">
        <f t="shared" si="9"/>
        <v>0.28570442921464445</v>
      </c>
    </row>
    <row r="29" spans="1:16" ht="13.5" x14ac:dyDescent="0.25">
      <c r="A29" s="44">
        <v>0.70833333333333337</v>
      </c>
      <c r="B29" s="44"/>
      <c r="C29" s="15"/>
      <c r="D29" s="16">
        <f>'SLS30C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'SLS30C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1040.2315699999999</v>
      </c>
      <c r="D31" s="16">
        <f>'SLS30C Mixed Standards 5;1'!I29</f>
        <v>0.5022104795261112</v>
      </c>
      <c r="E31" s="17">
        <f>((C31/$I$11)*(($I$7*$I$9)/D31))/1000</f>
        <v>1.548600272212124E-2</v>
      </c>
      <c r="F31" s="18">
        <v>0.99524199999999996</v>
      </c>
      <c r="G31" s="18">
        <v>0.95034395000000005</v>
      </c>
      <c r="H31" s="17">
        <f t="shared" si="7"/>
        <v>1.5412320321169386E-2</v>
      </c>
      <c r="I31" s="17">
        <f t="shared" si="0"/>
        <v>1.4717028996651452E-2</v>
      </c>
      <c r="K31" s="20">
        <f>$I$31/$I$62*100</f>
        <v>12.210448253733338</v>
      </c>
      <c r="L31" s="14">
        <f>[1]M12!$K31</f>
        <v>11.160468021805825</v>
      </c>
      <c r="M31" s="14">
        <f>[2]M12!$K31</f>
        <v>9.6306407287150861</v>
      </c>
      <c r="N31" s="92">
        <f t="shared" si="4"/>
        <v>12.210448253733338</v>
      </c>
      <c r="O31" s="13">
        <f t="shared" si="8"/>
        <v>11.000519001418084</v>
      </c>
      <c r="P31" s="13">
        <f t="shared" si="9"/>
        <v>1.2973201159996897</v>
      </c>
    </row>
    <row r="32" spans="1:16" ht="13.5" x14ac:dyDescent="0.25">
      <c r="A32" s="44">
        <v>0.75069444444444444</v>
      </c>
      <c r="B32" s="44"/>
      <c r="C32" s="15">
        <v>797.37969999999996</v>
      </c>
      <c r="D32" s="16">
        <f>'SLS30C Mixed Standards 5;1'!I30</f>
        <v>0.5560986679727572</v>
      </c>
      <c r="E32" s="17">
        <f>((C32/$I$11)*(($I$7*$I$9)/D32))/1000</f>
        <v>1.0720335873891646E-2</v>
      </c>
      <c r="F32" s="18">
        <v>0.99550000000000005</v>
      </c>
      <c r="G32" s="18">
        <v>0.95269999999999999</v>
      </c>
      <c r="H32" s="17">
        <f t="shared" si="7"/>
        <v>1.0672094362459134E-2</v>
      </c>
      <c r="I32" s="17">
        <f t="shared" si="0"/>
        <v>1.021326398705657E-2</v>
      </c>
      <c r="K32" s="20">
        <f>$I$32/$I$62*100</f>
        <v>8.4737572674516901</v>
      </c>
      <c r="L32" s="14">
        <f>[1]M12!$K32</f>
        <v>10.128803639724108</v>
      </c>
      <c r="M32" s="14">
        <f>[2]M12!$K32</f>
        <v>4.1631858209531494</v>
      </c>
      <c r="N32" s="92">
        <f t="shared" si="4"/>
        <v>8.4737572674516901</v>
      </c>
      <c r="O32" s="13">
        <f t="shared" si="8"/>
        <v>7.5885822427096485</v>
      </c>
      <c r="P32" s="13">
        <f t="shared" si="9"/>
        <v>3.079740266358467</v>
      </c>
    </row>
    <row r="33" spans="1:16" ht="13.5" x14ac:dyDescent="0.25">
      <c r="A33" s="44" t="s">
        <v>46</v>
      </c>
      <c r="B33" s="44"/>
      <c r="C33" s="15"/>
      <c r="D33" s="16">
        <f>'SLS30C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257.51044000000002</v>
      </c>
      <c r="D34" s="16">
        <f>'SLS30C Mixed Standards 5;1'!I32</f>
        <v>0.57307258596630672</v>
      </c>
      <c r="E34" s="17">
        <f>((C34/$I$11)*(($I$7*$I$9)/D34))/1000</f>
        <v>3.3595435813872144E-3</v>
      </c>
      <c r="F34" s="18">
        <v>0.99539999999999995</v>
      </c>
      <c r="G34" s="18">
        <v>0.95240000000000002</v>
      </c>
      <c r="H34" s="17">
        <f t="shared" si="7"/>
        <v>3.3440896809128332E-3</v>
      </c>
      <c r="I34" s="17">
        <f t="shared" si="0"/>
        <v>3.1996293069131831E-3</v>
      </c>
      <c r="K34" s="20">
        <f>$I$34/$I$62*100</f>
        <v>2.6546735820172254</v>
      </c>
      <c r="L34" s="14">
        <f>[1]M12!$K34</f>
        <v>2.4828325910248799</v>
      </c>
      <c r="M34" s="14">
        <f>[2]M12!$K34</f>
        <v>1.0570238826432643</v>
      </c>
      <c r="N34" s="92">
        <f t="shared" si="4"/>
        <v>2.6546735820172254</v>
      </c>
      <c r="O34" s="13">
        <f t="shared" si="8"/>
        <v>2.064843351895123</v>
      </c>
      <c r="P34" s="13">
        <f t="shared" si="9"/>
        <v>0.87701618770615164</v>
      </c>
    </row>
    <row r="35" spans="1:16" ht="13.5" x14ac:dyDescent="0.25">
      <c r="A35" s="44">
        <v>0.79166666666666663</v>
      </c>
      <c r="B35" s="44"/>
      <c r="C35" s="15"/>
      <c r="D35" s="16">
        <f>'SLS30C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>
        <v>272.25916000000001</v>
      </c>
      <c r="D36" s="16">
        <f>'SLS30C Mixed Standards 5;1'!I34</f>
        <v>0.36080032307251586</v>
      </c>
      <c r="E36" s="17">
        <f t="shared" si="3"/>
        <v>5.6417086505061078E-3</v>
      </c>
      <c r="F36" s="18">
        <v>0.99590000000000001</v>
      </c>
      <c r="G36" s="18">
        <v>0.95699999999999996</v>
      </c>
      <c r="H36" s="17">
        <f t="shared" si="7"/>
        <v>5.6185776450390331E-3</v>
      </c>
      <c r="I36" s="17">
        <f t="shared" si="0"/>
        <v>5.3991151785343448E-3</v>
      </c>
      <c r="K36" s="20">
        <f>$I$36/$I$62*100</f>
        <v>4.4795465523944964</v>
      </c>
      <c r="L36" s="14">
        <f>[1]M12!$K36</f>
        <v>4.92681117070779</v>
      </c>
      <c r="M36" s="14">
        <f>[2]M12!$K36</f>
        <v>2.4740100565637082</v>
      </c>
      <c r="N36" s="92">
        <f t="shared" si="4"/>
        <v>4.4795465523944964</v>
      </c>
      <c r="O36" s="13">
        <f t="shared" si="8"/>
        <v>3.9601225932219983</v>
      </c>
      <c r="P36" s="13">
        <f t="shared" si="9"/>
        <v>1.3062960091068316</v>
      </c>
    </row>
    <row r="37" spans="1:16" ht="13.5" x14ac:dyDescent="0.25">
      <c r="A37" s="23" t="s">
        <v>28</v>
      </c>
      <c r="B37" s="24"/>
      <c r="C37" s="15"/>
      <c r="D37" s="16">
        <f>'SLS30C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'SLS30C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'SLS30C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>
        <v>292.52566999999999</v>
      </c>
      <c r="D40" s="16">
        <f>'SLS30C Mixed Standards 5;1'!I38</f>
        <v>0.57169928898171185</v>
      </c>
      <c r="E40" s="17">
        <f>((C40/$I$11)*(($I$7*$I$9)/D40))/1000</f>
        <v>3.8255281554480732E-3</v>
      </c>
      <c r="F40" s="18">
        <v>0.99605399999999999</v>
      </c>
      <c r="G40" s="18">
        <v>0.95881644600000004</v>
      </c>
      <c r="H40" s="17">
        <f>E40*F40</f>
        <v>3.8104326213466749E-3</v>
      </c>
      <c r="I40" s="17">
        <f>E40*G40</f>
        <v>3.6679793100796573E-3</v>
      </c>
      <c r="K40" s="20">
        <f>$I$40/$I$62*100</f>
        <v>3.043254964822224</v>
      </c>
      <c r="L40" s="14">
        <f>[1]M12!$K40</f>
        <v>2.7693084600426956</v>
      </c>
      <c r="M40" s="14">
        <f>[2]M12!$K40</f>
        <v>1.2505391655476992</v>
      </c>
      <c r="N40" s="92">
        <f t="shared" si="4"/>
        <v>3.043254964822224</v>
      </c>
      <c r="O40" s="13">
        <f t="shared" si="8"/>
        <v>2.3543675301375395</v>
      </c>
      <c r="P40" s="94">
        <f t="shared" si="9"/>
        <v>0.96570671827684873</v>
      </c>
    </row>
    <row r="41" spans="1:16" ht="13.5" x14ac:dyDescent="0.25">
      <c r="A41" s="23">
        <v>0.83472222222222225</v>
      </c>
      <c r="B41" s="24"/>
      <c r="C41" s="15"/>
      <c r="D41" s="16">
        <f>'SLS30C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526.06444999999997</v>
      </c>
      <c r="D42" s="16">
        <f>'SLS30C Mixed Standards 5;1'!I40</f>
        <v>0.57248541312805568</v>
      </c>
      <c r="E42" s="17">
        <f t="shared" si="3"/>
        <v>6.8702034947365209E-3</v>
      </c>
      <c r="F42" s="18">
        <v>0.99583299999999997</v>
      </c>
      <c r="G42" s="18">
        <v>0.95651359599999997</v>
      </c>
      <c r="H42" s="17">
        <f t="shared" si="7"/>
        <v>6.841575356773954E-3</v>
      </c>
      <c r="I42" s="17">
        <f t="shared" si="0"/>
        <v>6.5714430500021966E-3</v>
      </c>
      <c r="K42" s="20">
        <f>$I$42/$I$62*100</f>
        <v>5.4522054235718622</v>
      </c>
      <c r="L42" s="14">
        <f>[1]M12!$K42</f>
        <v>4.4961255591044136</v>
      </c>
      <c r="M42" s="14">
        <f>[2]M12!$K42</f>
        <v>10.111970959006625</v>
      </c>
      <c r="N42" s="92">
        <f t="shared" si="4"/>
        <v>5.4522054235718622</v>
      </c>
      <c r="O42" s="13">
        <f t="shared" si="8"/>
        <v>6.6867673138943005</v>
      </c>
      <c r="P42" s="13">
        <f t="shared" si="9"/>
        <v>3.0045860255080203</v>
      </c>
    </row>
    <row r="43" spans="1:16" ht="13.5" x14ac:dyDescent="0.25">
      <c r="A43" s="23">
        <v>0.91666666666666663</v>
      </c>
      <c r="B43" s="24"/>
      <c r="C43" s="15"/>
      <c r="D43" s="16">
        <f>'SLS30C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'SLS30C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'SLS30C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'SLS30C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>
        <v>169.17461</v>
      </c>
      <c r="D47" s="16">
        <f>'SLS30C Mixed Standards 5;1'!I45</f>
        <v>0.56695087597379212</v>
      </c>
      <c r="E47" s="17">
        <f t="shared" si="3"/>
        <v>2.2309242556117687E-3</v>
      </c>
      <c r="F47" s="95">
        <v>0.99578100000000003</v>
      </c>
      <c r="G47" s="95">
        <v>0.95596872600000005</v>
      </c>
      <c r="H47" s="17">
        <f t="shared" si="7"/>
        <v>2.2215119861773427E-3</v>
      </c>
      <c r="I47" s="17">
        <f t="shared" si="0"/>
        <v>2.1326938184396812E-3</v>
      </c>
      <c r="K47" s="20">
        <f>$I$47/$I$62*100</f>
        <v>1.7694568324245201</v>
      </c>
      <c r="L47" s="14">
        <f>[1]M12!$K47</f>
        <v>5.8928807668902135</v>
      </c>
      <c r="M47" s="14">
        <f>[2]M12!$K47</f>
        <v>10.396367705558644</v>
      </c>
      <c r="N47" s="92">
        <f t="shared" si="4"/>
        <v>1.7694568324245201</v>
      </c>
      <c r="O47" s="13">
        <f t="shared" si="8"/>
        <v>6.0195684349577929</v>
      </c>
      <c r="P47" s="13">
        <f t="shared" si="9"/>
        <v>4.3148505335851723</v>
      </c>
    </row>
    <row r="48" spans="1:16" ht="13.5" x14ac:dyDescent="0.25">
      <c r="A48" s="50">
        <v>0.95833333333333337</v>
      </c>
      <c r="B48" s="24"/>
      <c r="C48" s="15"/>
      <c r="D48" s="16">
        <f>'SLS30C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'SLS30C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6"/>
      <c r="D50" s="16">
        <f>'SLS30C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1249.50863</v>
      </c>
      <c r="D51" s="16">
        <f>'SLS30C Mixed Standards 5;1'!I49</f>
        <v>0.53474774135716341</v>
      </c>
      <c r="E51" s="17">
        <f t="shared" si="3"/>
        <v>1.74696970261011E-2</v>
      </c>
      <c r="F51" s="95">
        <v>0.99648800000000004</v>
      </c>
      <c r="G51" s="95">
        <v>0.96334507599999997</v>
      </c>
      <c r="H51" s="17">
        <f t="shared" si="7"/>
        <v>1.7408343450145435E-2</v>
      </c>
      <c r="I51" s="17">
        <f t="shared" si="0"/>
        <v>1.6829346609306337E-2</v>
      </c>
      <c r="K51" s="20">
        <f>$I$51/$I$62*100</f>
        <v>13.962999323017804</v>
      </c>
      <c r="L51" s="14">
        <f>[1]M12!$K51</f>
        <v>15.082720340439637</v>
      </c>
      <c r="M51" s="14">
        <f>[2]M12!$K51</f>
        <v>15.662590201155293</v>
      </c>
      <c r="N51" s="92">
        <f t="shared" si="4"/>
        <v>13.962999323017804</v>
      </c>
      <c r="O51" s="13">
        <f t="shared" si="8"/>
        <v>14.902769954870912</v>
      </c>
      <c r="P51" s="13">
        <f t="shared" si="9"/>
        <v>0.86396695203681828</v>
      </c>
    </row>
    <row r="52" spans="1:16" ht="13.5" x14ac:dyDescent="0.25">
      <c r="A52" s="50" t="s">
        <v>26</v>
      </c>
      <c r="B52" s="24"/>
      <c r="C52" s="15"/>
      <c r="D52" s="16">
        <f>'SLS30C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'SLS30C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640.46532999999999</v>
      </c>
      <c r="D54" s="16">
        <f>'SLS30C Mixed Standards 5;1'!I52</f>
        <v>0.50773983680032553</v>
      </c>
      <c r="E54" s="17">
        <f t="shared" si="3"/>
        <v>9.4308200515183585E-3</v>
      </c>
      <c r="F54" s="97">
        <v>0.99609999999999999</v>
      </c>
      <c r="G54" s="97">
        <f>G55-0.003</f>
        <v>0.95605923199999998</v>
      </c>
      <c r="H54" s="17">
        <f t="shared" si="7"/>
        <v>9.3940398533174374E-3</v>
      </c>
      <c r="I54" s="17">
        <f t="shared" si="0"/>
        <v>9.0164225755848416E-3</v>
      </c>
      <c r="K54" s="20">
        <f>$I$54/$I$62*100</f>
        <v>7.4807599630347585</v>
      </c>
      <c r="L54" s="14">
        <f>[1]M12!$K54</f>
        <v>7.8476489034402617</v>
      </c>
      <c r="M54" s="14">
        <f>[2]M12!$K54</f>
        <v>10.609574050999846</v>
      </c>
      <c r="N54" s="92">
        <f t="shared" si="4"/>
        <v>7.4807599630347585</v>
      </c>
      <c r="O54" s="13">
        <f t="shared" si="8"/>
        <v>8.6459943058249564</v>
      </c>
      <c r="P54" s="13">
        <f t="shared" si="9"/>
        <v>1.7103759631711821</v>
      </c>
    </row>
    <row r="55" spans="1:16" ht="14.25" thickBot="1" x14ac:dyDescent="0.3">
      <c r="A55" s="23" t="s">
        <v>34</v>
      </c>
      <c r="B55" s="24"/>
      <c r="C55" s="15">
        <v>1375.1987300000001</v>
      </c>
      <c r="D55" s="16">
        <f>'SLS30C Mixed Standards 5;1'!I53</f>
        <v>0.47458077977285135</v>
      </c>
      <c r="E55" s="17">
        <f t="shared" si="3"/>
        <v>2.1664585738985418E-2</v>
      </c>
      <c r="F55" s="98">
        <v>0.99607699999999999</v>
      </c>
      <c r="G55" s="98">
        <v>0.95905923199999998</v>
      </c>
      <c r="H55" s="17">
        <f t="shared" si="7"/>
        <v>2.1579595569131377E-2</v>
      </c>
      <c r="I55" s="17">
        <f t="shared" si="0"/>
        <v>2.0777620960429507E-2</v>
      </c>
      <c r="K55" s="20">
        <f>$I$55/$I$62*100</f>
        <v>17.238809927651474</v>
      </c>
      <c r="L55" s="14">
        <f>[1]M12!$K55</f>
        <v>17.53956142804914</v>
      </c>
      <c r="M55" s="14">
        <f>[2]M12!$K55</f>
        <v>17.703280787439265</v>
      </c>
      <c r="N55" s="92">
        <f t="shared" si="4"/>
        <v>17.238809927651474</v>
      </c>
      <c r="O55" s="13">
        <f t="shared" si="8"/>
        <v>17.493884047713294</v>
      </c>
      <c r="P55" s="13">
        <f t="shared" si="9"/>
        <v>0.23558037312934582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0.12052816318313071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SLS30C Mixed Standards 5;1</vt:lpstr>
      <vt:lpstr>SLS30C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2020-03-09T16:34:42Z</dcterms:modified>
</cp:coreProperties>
</file>