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310C06D9-0595-483C-A05B-C3C750CCF14B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3A Mixed Standards 5;1" sheetId="2" r:id="rId1"/>
    <sheet name="LC3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29" l="1"/>
  <c r="N50" i="29"/>
  <c r="N22" i="29"/>
  <c r="G21" i="2" l="1"/>
  <c r="G46" i="2"/>
  <c r="G38" i="2"/>
  <c r="G33" i="2"/>
  <c r="G32" i="2"/>
  <c r="G31" i="2"/>
  <c r="G30" i="2"/>
  <c r="O22" i="29" l="1"/>
  <c r="O45" i="29" l="1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O20" i="29" l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46" i="29" l="1"/>
  <c r="O40" i="29"/>
  <c r="O24" i="29"/>
  <c r="O38" i="29"/>
  <c r="O41" i="29"/>
  <c r="O37" i="29"/>
  <c r="O54" i="29"/>
  <c r="O36" i="29"/>
  <c r="O53" i="29"/>
  <c r="O35" i="29"/>
  <c r="O52" i="29"/>
  <c r="O34" i="29"/>
  <c r="O39" i="29"/>
  <c r="O55" i="29"/>
  <c r="O33" i="29"/>
  <c r="O49" i="29"/>
  <c r="O32" i="29"/>
  <c r="O48" i="29"/>
  <c r="O31" i="29"/>
  <c r="O47" i="29"/>
  <c r="O30" i="29"/>
  <c r="O25" i="29"/>
  <c r="O23" i="29"/>
  <c r="O51" i="29"/>
  <c r="O29" i="29"/>
  <c r="O44" i="29"/>
  <c r="O28" i="29"/>
  <c r="O43" i="29"/>
  <c r="O27" i="29"/>
  <c r="O42" i="29"/>
  <c r="O26" i="29"/>
  <c r="K62" i="29"/>
  <c r="O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<sst xmlns="http://schemas.openxmlformats.org/spreadsheetml/2006/main" count="72" uniqueCount="52">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</sst>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4599.6938499999997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'LC3A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'LC3A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390.99651999999998</v>
      </c>
      <c r="D20" s="16">
        <f>'LC3A Mixed Standards 5;1'!I18</f>
        <v>0.58399554573934276</v>
      </c>
      <c r="E20" s="17">
        <f>((C20/$I$11)*(($I$7*$I$9)/D20))/1000</f>
        <v>2.9111489477676423E-3</v>
      </c>
      <c r="F20" s="91">
        <v>0.99150000000000005</v>
      </c>
      <c r="G20" s="91">
        <v>0.91139999999999999</v>
      </c>
      <c r="H20" s="17">
        <f>E20*F20</f>
        <v>2.8864041817116175E-3</v>
      </c>
      <c r="I20" s="17">
        <f t="shared" ref="I20:I55" si="0">E20*G20</f>
        <v>2.6532211509954291E-3</v>
      </c>
      <c r="J20" s="90"/>
      <c r="K20" s="20">
        <f>I$20/$I$62*100</f>
        <v>29.422502531758465</v>
      </c>
      <c r="L20" s="92"/>
      <c r="N20" s="92">
        <f>K20</f>
        <v>29.422502531758465</v>
      </c>
      <c r="O20" s="92">
        <f>AVERAGE(L20:N20)</f>
        <v>29.422502531758465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>
        <f t="shared" ref="N21:N54" si="2">K21</f>
        <v>0</v>
      </c>
      <c r="O21" s="13">
        <f t="shared" ref="O21:O22" si="3">AVERAGE(L21:N21)</f>
        <v>0</v>
      </c>
      <c r="P21" s="13"/>
    </row>
    <row r="22" spans="1:16" x14ac:dyDescent="0.2">
      <c r="A22" s="44">
        <v>0.5</v>
      </c>
      <c r="B22" s="44"/>
      <c r="C22" s="89">
        <v>0</v>
      </c>
      <c r="D22" s="16">
        <f>'LC3A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N22" s="92">
        <f t="shared" si="2"/>
        <v>0</v>
      </c>
      <c r="O22" s="13">
        <f t="shared" si="3"/>
        <v>0</v>
      </c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'LC3A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>
        <f t="shared" si="2"/>
        <v>0</v>
      </c>
      <c r="O23" s="13">
        <f>AVERAGE(L23:N23)</f>
        <v>0</v>
      </c>
      <c r="P23" s="13"/>
    </row>
    <row r="24" spans="1:16" ht="13.5" x14ac:dyDescent="0.25">
      <c r="A24" s="44">
        <v>0.58333333333333337</v>
      </c>
      <c r="B24" s="44"/>
      <c r="C24" s="15">
        <v>89.943060000000003</v>
      </c>
      <c r="D24" s="16">
        <f>'LC3A Mixed Standards 5;1'!I22</f>
        <v>0.52228332313720438</v>
      </c>
      <c r="E24" s="17">
        <f>((C24/$I$11)*(($I$7*$I$9)/D24))/1000</f>
        <v>7.4879436800891555E-4</v>
      </c>
      <c r="F24" s="18">
        <v>0.99450000000000005</v>
      </c>
      <c r="G24" s="18">
        <v>0.94210000000000005</v>
      </c>
      <c r="H24" s="17">
        <f t="shared" si="4"/>
        <v>7.446759989848666E-4</v>
      </c>
      <c r="I24" s="17">
        <f t="shared" si="0"/>
        <v>7.0543917410119937E-4</v>
      </c>
      <c r="K24" s="20">
        <f>$I$24/$I$62*100</f>
        <v>7.8228631179903836</v>
      </c>
      <c r="M24" s="20"/>
      <c r="N24" s="92">
        <f t="shared" si="2"/>
        <v>7.8228631179903836</v>
      </c>
      <c r="O24" s="13">
        <f t="shared" ref="O24:O55" si="5">AVERAGE(L24:N24)</f>
        <v>7.8228631179903836</v>
      </c>
      <c r="P24" s="13"/>
    </row>
    <row r="25" spans="1:16" ht="13.5" x14ac:dyDescent="0.25">
      <c r="A25" s="44">
        <v>0.58402777777777781</v>
      </c>
      <c r="B25" s="44"/>
      <c r="C25" s="15"/>
      <c r="D25" s="16">
        <f>'LC3A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N25" s="92">
        <f t="shared" si="2"/>
        <v>0</v>
      </c>
      <c r="O25" s="13">
        <f t="shared" si="5"/>
        <v>0</v>
      </c>
      <c r="P25" s="13"/>
    </row>
    <row r="26" spans="1:16" ht="13.5" x14ac:dyDescent="0.25">
      <c r="A26" s="23">
        <v>0.625</v>
      </c>
      <c r="B26" s="24"/>
      <c r="C26" s="15"/>
      <c r="D26" s="16">
        <f>'LC3A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N26" s="92">
        <f t="shared" si="2"/>
        <v>0</v>
      </c>
      <c r="O26" s="13">
        <f t="shared" si="5"/>
        <v>0</v>
      </c>
      <c r="P26" s="13"/>
    </row>
    <row r="27" spans="1:16" ht="13.5" x14ac:dyDescent="0.25">
      <c r="A27" s="44">
        <v>0.66666666666666663</v>
      </c>
      <c r="B27" s="44"/>
      <c r="C27" s="15">
        <v>188.67111</v>
      </c>
      <c r="D27" s="16">
        <f>'LC3A Mixed Standards 5;1'!I25</f>
        <v>0.52322337655136741</v>
      </c>
      <c r="E27" s="17">
        <f t="shared" si="1"/>
        <v>1.5679035177977676E-3</v>
      </c>
      <c r="F27" s="93">
        <v>0.99480000000000002</v>
      </c>
      <c r="G27" s="18">
        <v>0.94169999999999998</v>
      </c>
      <c r="H27" s="17">
        <f t="shared" si="4"/>
        <v>1.5597504195052193E-3</v>
      </c>
      <c r="I27" s="17">
        <f t="shared" si="0"/>
        <v>1.4764947427101578E-3</v>
      </c>
      <c r="K27" s="20">
        <f>$I$27/$I$62*100</f>
        <v>16.373369513211948</v>
      </c>
      <c r="N27" s="92">
        <f t="shared" si="2"/>
        <v>16.373369513211948</v>
      </c>
      <c r="O27" s="13">
        <f t="shared" si="5"/>
        <v>16.373369513211948</v>
      </c>
      <c r="P27" s="13"/>
    </row>
    <row r="28" spans="1:16" ht="13.5" x14ac:dyDescent="0.25">
      <c r="A28" s="44">
        <v>0.66736111111111107</v>
      </c>
      <c r="B28" s="44"/>
      <c r="C28" s="15">
        <v>99.595359999999999</v>
      </c>
      <c r="D28" s="16">
        <f>'LC3A Mixed Standards 5;1'!I26</f>
        <v>0.52518037315984534</v>
      </c>
      <c r="E28" s="17">
        <f t="shared" si="1"/>
        <v>8.245778935798727E-4</v>
      </c>
      <c r="F28" s="18">
        <v>0.995</v>
      </c>
      <c r="G28" s="18">
        <v>0.94810000000000005</v>
      </c>
      <c r="H28" s="17">
        <f t="shared" si="4"/>
        <v>8.2045500411197334E-4</v>
      </c>
      <c r="I28" s="17">
        <f t="shared" si="0"/>
        <v>7.8178230090307737E-4</v>
      </c>
      <c r="K28" s="20">
        <f>$I$28/$I$62*100</f>
        <v>8.669458902426932</v>
      </c>
      <c r="N28" s="92">
        <f t="shared" si="2"/>
        <v>8.669458902426932</v>
      </c>
      <c r="O28" s="13">
        <f t="shared" si="5"/>
        <v>8.669458902426932</v>
      </c>
      <c r="P28" s="13"/>
    </row>
    <row r="29" spans="1:16" ht="13.5" x14ac:dyDescent="0.25">
      <c r="A29" s="44">
        <v>0.70833333333333337</v>
      </c>
      <c r="B29" s="44"/>
      <c r="C29" s="15"/>
      <c r="D29" s="16">
        <f>'LC3A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4"/>
        <v>0</v>
      </c>
      <c r="I29" s="17">
        <f t="shared" si="0"/>
        <v>0</v>
      </c>
      <c r="K29" s="20">
        <f>$I$29/$I$62*100</f>
        <v>0</v>
      </c>
      <c r="N29" s="92">
        <f t="shared" si="2"/>
        <v>0</v>
      </c>
      <c r="O29" s="13">
        <f t="shared" si="5"/>
        <v>0</v>
      </c>
      <c r="P29" s="13"/>
    </row>
    <row r="30" spans="1:16" ht="13.5" x14ac:dyDescent="0.25">
      <c r="A30" s="44">
        <v>0.7090277777777777</v>
      </c>
      <c r="B30" s="44"/>
      <c r="C30" s="15"/>
      <c r="D30" s="16">
        <f>'LC3A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N30" s="92">
        <f t="shared" si="2"/>
        <v>0</v>
      </c>
      <c r="O30" s="13">
        <f t="shared" si="5"/>
        <v>0</v>
      </c>
      <c r="P30" s="13"/>
    </row>
    <row r="31" spans="1:16" ht="13.5" x14ac:dyDescent="0.25">
      <c r="A31" s="23">
        <v>0.75</v>
      </c>
      <c r="B31" s="24"/>
      <c r="C31" s="15">
        <v>63.127940000000002</v>
      </c>
      <c r="D31" s="16">
        <f>'LC3A Mixed Standards 5;1'!I29</f>
        <v>0.57207398693293676</v>
      </c>
      <c r="E31" s="17">
        <f>((C31/$I$11)*(($I$7*$I$9)/D31))/1000</f>
        <v>4.7981131629638407E-4</v>
      </c>
      <c r="F31" s="18">
        <v>0.99524199999999996</v>
      </c>
      <c r="G31" s="18">
        <v>0.95034395000000005</v>
      </c>
      <c r="H31" s="17">
        <f t="shared" si="4"/>
        <v>4.7752837405344584E-4</v>
      </c>
      <c r="I31" s="17">
        <f t="shared" si="0"/>
        <v>4.5598578158380501E-4</v>
      </c>
      <c r="K31" s="20">
        <f>$I$31/$I$62*100</f>
        <v>5.0565867108597002</v>
      </c>
      <c r="N31" s="92">
        <f t="shared" si="2"/>
        <v>5.0565867108597002</v>
      </c>
      <c r="O31" s="13">
        <f t="shared" si="5"/>
        <v>5.0565867108597002</v>
      </c>
      <c r="P31" s="13"/>
    </row>
    <row r="32" spans="1:16" ht="13.5" x14ac:dyDescent="0.25">
      <c r="A32" s="44">
        <v>0.75069444444444444</v>
      </c>
      <c r="B32" s="44"/>
      <c r="C32" s="15"/>
      <c r="D32" s="16">
        <f>'LC3A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4"/>
        <v>0</v>
      </c>
      <c r="I32" s="17">
        <f t="shared" si="0"/>
        <v>0</v>
      </c>
      <c r="K32" s="20">
        <f>$I$32/$I$62*100</f>
        <v>0</v>
      </c>
      <c r="N32" s="92">
        <f t="shared" si="2"/>
        <v>0</v>
      </c>
      <c r="O32" s="13">
        <f t="shared" si="5"/>
        <v>0</v>
      </c>
      <c r="P32" s="13"/>
    </row>
    <row r="33" spans="1:16" ht="13.5" x14ac:dyDescent="0.25">
      <c r="A33" s="44" t="s">
        <v>46</v>
      </c>
      <c r="B33" s="44"/>
      <c r="C33" s="15"/>
      <c r="D33" s="16">
        <f>'LC3A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>
        <f t="shared" si="2"/>
        <v>0</v>
      </c>
      <c r="O33" s="13">
        <f t="shared" si="5"/>
        <v>0</v>
      </c>
      <c r="P33" s="13"/>
    </row>
    <row r="34" spans="1:16" ht="13.5" x14ac:dyDescent="0.25">
      <c r="A34" s="44" t="s">
        <v>47</v>
      </c>
      <c r="B34" s="44"/>
      <c r="C34" s="15">
        <v>95.94914</v>
      </c>
      <c r="D34" s="16">
        <f>'LC3A Mixed Standards 5;1'!I32</f>
        <v>0.57307258596630672</v>
      </c>
      <c r="E34" s="17">
        <f>((C34/$I$11)*(($I$7*$I$9)/D34))/1000</f>
        <v>7.2800191540552941E-4</v>
      </c>
      <c r="F34" s="18">
        <v>0.99539999999999995</v>
      </c>
      <c r="G34" s="18">
        <v>0.95240000000000002</v>
      </c>
      <c r="H34" s="17">
        <f t="shared" si="4"/>
        <v>7.2465310659466399E-4</v>
      </c>
      <c r="I34" s="17">
        <f t="shared" si="0"/>
        <v>6.9334902423222626E-4</v>
      </c>
      <c r="K34" s="20">
        <f>$I$34/$I$62*100</f>
        <v>7.688791193757555</v>
      </c>
      <c r="N34" s="92">
        <f t="shared" si="2"/>
        <v>7.688791193757555</v>
      </c>
      <c r="O34" s="13">
        <f t="shared" si="5"/>
        <v>7.688791193757555</v>
      </c>
      <c r="P34" s="13"/>
    </row>
    <row r="35" spans="1:16" ht="13.5" x14ac:dyDescent="0.25">
      <c r="A35" s="44">
        <v>0.79166666666666663</v>
      </c>
      <c r="B35" s="44"/>
      <c r="C35" s="15"/>
      <c r="D35" s="16">
        <f>'LC3A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N35" s="92">
        <f t="shared" si="2"/>
        <v>0</v>
      </c>
      <c r="O35" s="13">
        <f t="shared" si="5"/>
        <v>0</v>
      </c>
      <c r="P35" s="13"/>
    </row>
    <row r="36" spans="1:16" ht="13.5" x14ac:dyDescent="0.25">
      <c r="A36" s="44">
        <v>0.83333333333333337</v>
      </c>
      <c r="B36" s="44"/>
      <c r="C36" s="15"/>
      <c r="D36" s="16">
        <f>'LC3A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4"/>
        <v>0</v>
      </c>
      <c r="I36" s="17">
        <f t="shared" si="0"/>
        <v>0</v>
      </c>
      <c r="K36" s="20">
        <f>$I$36/$I$62*100</f>
        <v>0</v>
      </c>
      <c r="N36" s="92">
        <f t="shared" si="2"/>
        <v>0</v>
      </c>
      <c r="O36" s="13">
        <f t="shared" si="5"/>
        <v>0</v>
      </c>
      <c r="P36" s="13"/>
    </row>
    <row r="37" spans="1:16" ht="13.5" x14ac:dyDescent="0.25">
      <c r="A37" s="23" t="s">
        <v>28</v>
      </c>
      <c r="B37" s="24"/>
      <c r="C37" s="15"/>
      <c r="D37" s="16">
        <f>'LC3A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N37" s="92">
        <f t="shared" si="2"/>
        <v>0</v>
      </c>
      <c r="O37" s="13">
        <f t="shared" si="5"/>
        <v>0</v>
      </c>
      <c r="P37" s="13"/>
    </row>
    <row r="38" spans="1:16" ht="13.5" x14ac:dyDescent="0.25">
      <c r="A38" s="23">
        <v>0.8340277777777777</v>
      </c>
      <c r="B38" s="24"/>
      <c r="C38" s="15"/>
      <c r="D38" s="16">
        <f>'LC3A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N38" s="92">
        <f t="shared" si="2"/>
        <v>0</v>
      </c>
      <c r="O38" s="13">
        <f t="shared" si="5"/>
        <v>0</v>
      </c>
      <c r="P38" s="13"/>
    </row>
    <row r="39" spans="1:16" ht="13.5" x14ac:dyDescent="0.25">
      <c r="A39" s="23" t="s">
        <v>29</v>
      </c>
      <c r="B39" s="24"/>
      <c r="C39" s="15"/>
      <c r="D39" s="16">
        <f>'LC3A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N39" s="92">
        <f t="shared" si="2"/>
        <v>0</v>
      </c>
      <c r="O39" s="13">
        <f t="shared" si="5"/>
        <v>0</v>
      </c>
      <c r="P39" s="13"/>
    </row>
    <row r="40" spans="1:16" ht="13.5" x14ac:dyDescent="0.25">
      <c r="A40" s="44">
        <v>0.875</v>
      </c>
      <c r="B40" s="44"/>
      <c r="C40" s="15"/>
      <c r="D40" s="16">
        <f>'LC3A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92">
        <f t="shared" si="2"/>
        <v>0</v>
      </c>
      <c r="O40" s="13">
        <f t="shared" si="5"/>
        <v>0</v>
      </c>
      <c r="P40" s="94"/>
    </row>
    <row r="41" spans="1:16" ht="13.5" x14ac:dyDescent="0.25">
      <c r="A41" s="23">
        <v>0.83472222222222225</v>
      </c>
      <c r="B41" s="24"/>
      <c r="C41" s="15"/>
      <c r="D41" s="16">
        <f>'LC3A Mixed Standards 5;1'!I39</f>
        <v>0.57248541312805568</v>
      </c>
      <c r="E41" s="17">
        <f t="shared" ref="E41" si="6">((C41/$I$11)*(($I$7*$I$9)/D41))/1000</f>
        <v>0</v>
      </c>
      <c r="F41" s="18">
        <v>0.99583299999999997</v>
      </c>
      <c r="G41" s="18">
        <v>0.95651359599999997</v>
      </c>
      <c r="H41" s="17">
        <f t="shared" ref="H41" si="7">E41*F41</f>
        <v>0</v>
      </c>
      <c r="I41" s="17">
        <f t="shared" ref="I41" si="8">E41*G41</f>
        <v>0</v>
      </c>
      <c r="K41" s="20">
        <f>$I$41/$I$62*100</f>
        <v>0</v>
      </c>
      <c r="N41" s="92">
        <f t="shared" si="2"/>
        <v>0</v>
      </c>
      <c r="O41" s="13">
        <f t="shared" si="5"/>
        <v>0</v>
      </c>
      <c r="P41" s="13"/>
    </row>
    <row r="42" spans="1:16" ht="13.5" x14ac:dyDescent="0.25">
      <c r="A42" s="50" t="s">
        <v>45</v>
      </c>
      <c r="B42" s="24"/>
      <c r="C42" s="15">
        <v>23.686350000000001</v>
      </c>
      <c r="D42" s="16">
        <f>'LC3A Mixed Standards 5;1'!I40</f>
        <v>0.57248541312805568</v>
      </c>
      <c r="E42" s="17">
        <f t="shared" si="1"/>
        <v>1.799015006685932E-4</v>
      </c>
      <c r="F42" s="18">
        <v>0.99583299999999997</v>
      </c>
      <c r="G42" s="18">
        <v>0.95651359599999997</v>
      </c>
      <c r="H42" s="17">
        <f t="shared" si="4"/>
        <v>1.7915185111530717E-4</v>
      </c>
      <c r="I42" s="17">
        <f t="shared" si="0"/>
        <v>1.7207823133031248E-4</v>
      </c>
      <c r="K42" s="20">
        <f>$I$42/$I$62*100</f>
        <v>1.9082360304104782</v>
      </c>
      <c r="N42" s="92">
        <f t="shared" si="2"/>
        <v>1.9082360304104782</v>
      </c>
      <c r="O42" s="13">
        <f t="shared" si="5"/>
        <v>1.9082360304104782</v>
      </c>
      <c r="P42" s="13"/>
    </row>
    <row r="43" spans="1:16" ht="13.5" x14ac:dyDescent="0.25">
      <c r="A43" s="23">
        <v>0.91666666666666663</v>
      </c>
      <c r="B43" s="24"/>
      <c r="C43" s="15"/>
      <c r="D43" s="16">
        <f>'LC3A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N43" s="92">
        <f t="shared" si="2"/>
        <v>0</v>
      </c>
      <c r="O43" s="13">
        <f t="shared" si="5"/>
        <v>0</v>
      </c>
      <c r="P43" s="13"/>
    </row>
    <row r="44" spans="1:16" ht="13.5" x14ac:dyDescent="0.25">
      <c r="A44" s="23" t="s">
        <v>30</v>
      </c>
      <c r="B44" s="24"/>
      <c r="C44" s="15"/>
      <c r="D44" s="16">
        <f>'LC3A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4"/>
        <v>0</v>
      </c>
      <c r="I44" s="17">
        <f t="shared" si="0"/>
        <v>0</v>
      </c>
      <c r="K44" s="20">
        <f>$I$44/$I$62*100</f>
        <v>0</v>
      </c>
      <c r="N44" s="92">
        <f t="shared" si="2"/>
        <v>0</v>
      </c>
      <c r="O44" s="13">
        <f t="shared" si="5"/>
        <v>0</v>
      </c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'LC3A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N45" s="92">
        <f t="shared" si="2"/>
        <v>0</v>
      </c>
      <c r="O45" s="13">
        <f t="shared" si="5"/>
        <v>0</v>
      </c>
      <c r="P45" s="13"/>
    </row>
    <row r="46" spans="1:16" ht="13.5" x14ac:dyDescent="0.25">
      <c r="A46" s="23" t="s">
        <v>31</v>
      </c>
      <c r="B46" s="24"/>
      <c r="C46" s="15"/>
      <c r="D46" s="16">
        <f>'LC3A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N46" s="92">
        <f t="shared" si="2"/>
        <v>0</v>
      </c>
      <c r="O46" s="13">
        <f t="shared" si="5"/>
        <v>0</v>
      </c>
      <c r="P46" s="13"/>
    </row>
    <row r="47" spans="1:16" ht="13.5" x14ac:dyDescent="0.25">
      <c r="A47" s="23" t="s">
        <v>32</v>
      </c>
      <c r="B47" s="24"/>
      <c r="C47" s="15"/>
      <c r="D47" s="16">
        <f>'LC3A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4"/>
        <v>0</v>
      </c>
      <c r="I47" s="17">
        <f t="shared" si="0"/>
        <v>0</v>
      </c>
      <c r="K47" s="20">
        <f>$I$47/$I$62*100</f>
        <v>0</v>
      </c>
      <c r="N47" s="92">
        <f t="shared" si="2"/>
        <v>0</v>
      </c>
      <c r="O47" s="13">
        <f t="shared" si="5"/>
        <v>0</v>
      </c>
      <c r="P47" s="13"/>
    </row>
    <row r="48" spans="1:16" ht="13.5" x14ac:dyDescent="0.25">
      <c r="A48" s="50">
        <v>0.95833333333333337</v>
      </c>
      <c r="B48" s="24"/>
      <c r="C48" s="15"/>
      <c r="D48" s="16">
        <f>'LC3A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>
        <f t="shared" si="2"/>
        <v>0</v>
      </c>
      <c r="O48" s="13">
        <f t="shared" si="5"/>
        <v>0</v>
      </c>
      <c r="P48" s="13"/>
    </row>
    <row r="49" spans="1:16" ht="13.5" x14ac:dyDescent="0.25">
      <c r="A49" s="50">
        <v>0.91805555555555562</v>
      </c>
      <c r="B49" s="24"/>
      <c r="C49" s="15"/>
      <c r="D49" s="16">
        <f>'LC3A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N49" s="92">
        <f t="shared" si="2"/>
        <v>0</v>
      </c>
      <c r="O49" s="13">
        <f t="shared" si="5"/>
        <v>0</v>
      </c>
      <c r="P49" s="13"/>
    </row>
    <row r="50" spans="1:16" x14ac:dyDescent="0.2">
      <c r="A50" s="50" t="s">
        <v>25</v>
      </c>
      <c r="B50" s="51"/>
      <c r="C50" s="96"/>
      <c r="D50" s="16">
        <f>'LC3A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4"/>
        <v>0</v>
      </c>
      <c r="I50" s="17"/>
      <c r="K50" s="20"/>
      <c r="N50" s="92">
        <f t="shared" si="2"/>
        <v>0</v>
      </c>
      <c r="O50" s="13">
        <f t="shared" si="5"/>
        <v>0</v>
      </c>
      <c r="P50" s="13"/>
    </row>
    <row r="51" spans="1:16" ht="13.5" x14ac:dyDescent="0.25">
      <c r="A51" s="50" t="s">
        <v>33</v>
      </c>
      <c r="B51" s="24"/>
      <c r="C51" s="15">
        <v>111.35223000000001</v>
      </c>
      <c r="D51" s="16">
        <f>'LC3A Mixed Standards 5;1'!I49</f>
        <v>0.53474774135716341</v>
      </c>
      <c r="E51" s="17">
        <f t="shared" si="1"/>
        <v>9.0542197145376813E-4</v>
      </c>
      <c r="F51" s="95">
        <v>0.99648800000000004</v>
      </c>
      <c r="G51" s="95">
        <v>0.96334507599999997</v>
      </c>
      <c r="H51" s="17">
        <f t="shared" si="4"/>
        <v>9.0224212949002248E-4</v>
      </c>
      <c r="I51" s="17">
        <f t="shared" si="0"/>
        <v>8.7223379790220008E-4</v>
      </c>
      <c r="K51" s="20">
        <f>$I$51/$I$62*100</f>
        <v>9.672507366163007</v>
      </c>
      <c r="N51" s="92">
        <f t="shared" si="2"/>
        <v>9.672507366163007</v>
      </c>
      <c r="O51" s="13">
        <f t="shared" si="5"/>
        <v>9.672507366163007</v>
      </c>
      <c r="P51" s="13"/>
    </row>
    <row r="52" spans="1:16" ht="13.5" x14ac:dyDescent="0.25">
      <c r="A52" s="50" t="s">
        <v>26</v>
      </c>
      <c r="B52" s="24"/>
      <c r="C52" s="15"/>
      <c r="D52" s="16">
        <f>'LC3A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N52" s="92">
        <f t="shared" si="2"/>
        <v>0</v>
      </c>
      <c r="O52" s="13">
        <f t="shared" si="5"/>
        <v>0</v>
      </c>
      <c r="P52" s="13"/>
    </row>
    <row r="53" spans="1:16" ht="13.5" x14ac:dyDescent="0.25">
      <c r="A53" s="50" t="s">
        <v>40</v>
      </c>
      <c r="B53" s="24"/>
      <c r="C53" s="15"/>
      <c r="D53" s="16">
        <f>'LC3A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N53" s="92">
        <f t="shared" si="2"/>
        <v>0</v>
      </c>
      <c r="O53" s="13">
        <f t="shared" si="5"/>
        <v>0</v>
      </c>
      <c r="P53" s="13"/>
    </row>
    <row r="54" spans="1:16" ht="13.5" x14ac:dyDescent="0.25">
      <c r="A54" s="23" t="s">
        <v>39</v>
      </c>
      <c r="B54" s="24"/>
      <c r="C54" s="15">
        <v>34.352229999999999</v>
      </c>
      <c r="D54" s="16">
        <f>'LC3A Mixed Standards 5;1'!I52</f>
        <v>0.50773983680032553</v>
      </c>
      <c r="E54" s="17">
        <f t="shared" si="1"/>
        <v>2.9418109820668559E-4</v>
      </c>
      <c r="F54" s="97">
        <v>0.99609999999999999</v>
      </c>
      <c r="G54" s="97">
        <f>G55-0.003</f>
        <v>0.95605923199999998</v>
      </c>
      <c r="H54" s="17">
        <f t="shared" si="4"/>
        <v>2.9303379192367952E-4</v>
      </c>
      <c r="I54" s="17">
        <f t="shared" si="0"/>
        <v>2.8125455482040038E-4</v>
      </c>
      <c r="K54" s="20">
        <f>$I$54/$I$62*100</f>
        <v>3.1189306809826824</v>
      </c>
      <c r="N54" s="92">
        <f t="shared" si="2"/>
        <v>3.1189306809826824</v>
      </c>
      <c r="O54" s="13">
        <f t="shared" si="5"/>
        <v>3.1189306809826824</v>
      </c>
      <c r="P54" s="13"/>
    </row>
    <row r="55" spans="1:16" ht="14.25" thickBot="1" x14ac:dyDescent="0.3">
      <c r="A55" s="23" t="s">
        <v>34</v>
      </c>
      <c r="B55" s="24"/>
      <c r="C55" s="15">
        <v>105.36360999999999</v>
      </c>
      <c r="D55" s="16">
        <f>'LC3A Mixed Standards 5;1'!I53</f>
        <v>0.47458077977285135</v>
      </c>
      <c r="E55" s="17">
        <f t="shared" si="1"/>
        <v>9.6534280875372653E-4</v>
      </c>
      <c r="F55" s="98">
        <v>0.99607699999999999</v>
      </c>
      <c r="G55" s="98">
        <v>0.95905923199999998</v>
      </c>
      <c r="H55" s="17">
        <f t="shared" si="4"/>
        <v>9.6155576891498562E-4</v>
      </c>
      <c r="I55" s="17">
        <f t="shared" si="0"/>
        <v>9.2582093278007187E-4</v>
      </c>
      <c r="K55" s="20">
        <f>$I$55/$I$62*100</f>
        <v>10.266753952438838</v>
      </c>
      <c r="N55" s="92">
        <f>K55</f>
        <v>10.266753952438838</v>
      </c>
      <c r="O55" s="13">
        <f t="shared" si="5"/>
        <v>10.266753952438838</v>
      </c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9.0176596913588807E-3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LC3A Mixed Standards 5;1</vt:lpstr>
      <vt:lpstr>LC3A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2020-03-09T15:31:54Z</dcterms:modified>
</cp:coreProperties>
</file>