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46228800-CD64-45FD-B622-FEC52EFC8962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S303 Mixed Standards 5;1" sheetId="2" r:id="rId1"/>
    <sheet name="LS30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0" i="29" l="1"/>
  <c r="P20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<sst xmlns="http://schemas.openxmlformats.org/spreadsheetml/2006/main" count="72" uniqueCount="52">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</sst>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S3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S3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0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7.2173820477256792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16.407667418999701</v>
          </cell>
        </row>
        <row r="28">
          <cell r="K28">
            <v>9.9326357861812298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28.532973809363465</v>
          </cell>
        </row>
        <row r="32">
          <cell r="K32">
            <v>1.2580940789315069</v>
          </cell>
        </row>
        <row r="33">
          <cell r="K33">
            <v>0</v>
          </cell>
        </row>
        <row r="34">
          <cell r="K34">
            <v>3.0711295630533582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0.85861693285916463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14.417998036674987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3.1016893048692804</v>
          </cell>
        </row>
        <row r="55">
          <cell r="K55">
            <v>15.201813021341639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0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7.0483349818819905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16.131270561059775</v>
          </cell>
        </row>
        <row r="28">
          <cell r="K28">
            <v>9.8450211890765313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28.730762723769683</v>
          </cell>
        </row>
        <row r="32">
          <cell r="K32">
            <v>1.3339512174330643</v>
          </cell>
        </row>
        <row r="33">
          <cell r="K33">
            <v>0</v>
          </cell>
        </row>
        <row r="34">
          <cell r="K34">
            <v>3.1438028362104653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0.8785242403453335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14.538030724853698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3.115158599382549</v>
          </cell>
        </row>
        <row r="55">
          <cell r="K55">
            <v>15.235142925986922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4669.3349600000001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</row>
    <row r="18" spans="1:16" x14ac:dyDescent="0.2">
      <c r="A18" s="44">
        <v>0.16666666666666666</v>
      </c>
      <c r="B18" s="44"/>
      <c r="C18" s="91">
        <v>0</v>
      </c>
      <c r="D18" s="16">
        <f>'LS303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'LS303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ht="13.5" x14ac:dyDescent="0.25">
      <c r="A20" s="44">
        <v>0.33333333333333331</v>
      </c>
      <c r="B20" s="44"/>
      <c r="C20" s="15"/>
      <c r="D20" s="16">
        <f>'LS303 Mixed Standards 5;1'!I18</f>
        <v>0.52322337655136741</v>
      </c>
      <c r="E20" s="17">
        <f>((C20/$I$11)*(($I$7*$I$9)/D20))/1000</f>
        <v>0</v>
      </c>
      <c r="F20" s="93">
        <v>0.99150000000000005</v>
      </c>
      <c r="G20" s="93">
        <v>0.91139999999999999</v>
      </c>
      <c r="H20" s="17">
        <f>E20*F20</f>
        <v>0</v>
      </c>
      <c r="I20" s="17">
        <f t="shared" ref="I20:I55" si="0">E20*G20</f>
        <v>0</v>
      </c>
      <c r="J20" s="92"/>
      <c r="K20" s="20">
        <f>I$20/$I$62*100</f>
        <v>0</v>
      </c>
      <c r="L20" s="14">
        <f>[1]M12!$K20</f>
        <v>0</v>
      </c>
      <c r="M20" s="14">
        <f>[2]M12!$K20</f>
        <v>0</v>
      </c>
      <c r="N20" s="94">
        <f>K20</f>
        <v>0</v>
      </c>
      <c r="O20" s="13">
        <f t="shared" ref="O20" si="1">AVERAGE(L20:N20)</f>
        <v>0</v>
      </c>
      <c r="P20" s="13">
        <f t="shared" ref="P20" si="2">STDEV(L20:N20)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'LS303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4">
        <f t="shared" ref="N21:N55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44">
        <v>0.5</v>
      </c>
      <c r="B22" s="44"/>
      <c r="C22" s="91">
        <v>0</v>
      </c>
      <c r="D22" s="16">
        <f>'LS303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[1]M12!$K22</f>
        <v>0</v>
      </c>
      <c r="M22" s="14">
        <f>[2]M12!$K22</f>
        <v>0</v>
      </c>
      <c r="N22" s="94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'LS303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4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44">
        <v>0.58333333333333337</v>
      </c>
      <c r="B24" s="44"/>
      <c r="C24" s="15">
        <v>1182.7374299999999</v>
      </c>
      <c r="D24" s="16">
        <f>'LS303 Mixed Standards 5;1'!I22</f>
        <v>0.52228332313720438</v>
      </c>
      <c r="E24" s="17">
        <f>((C24/$I$11)*(($I$7*$I$9)/D24))/1000</f>
        <v>9.6996742287161972E-3</v>
      </c>
      <c r="F24" s="18">
        <v>0.99450000000000005</v>
      </c>
      <c r="G24" s="18">
        <v>0.94210000000000005</v>
      </c>
      <c r="H24" s="17">
        <f t="shared" si="7"/>
        <v>9.6463260204582586E-3</v>
      </c>
      <c r="I24" s="17">
        <f t="shared" si="0"/>
        <v>9.1380630908735293E-3</v>
      </c>
      <c r="K24" s="20">
        <f>$I$24/$I$62*100</f>
        <v>7.1627639712720033</v>
      </c>
      <c r="L24" s="14">
        <f>[1]M12!$K24</f>
        <v>7.2173820477256792</v>
      </c>
      <c r="M24" s="14">
        <f>[2]M12!$K24</f>
        <v>7.0483349818819905</v>
      </c>
      <c r="N24" s="94">
        <f t="shared" si="4"/>
        <v>7.1627639712720033</v>
      </c>
      <c r="O24" s="13">
        <f t="shared" ref="O24:O55" si="8">AVERAGE(L24:N24)</f>
        <v>7.1428270002932237</v>
      </c>
      <c r="P24" s="13">
        <f t="shared" ref="P24:P55" si="9">STDEV(L24:N24)</f>
        <v>8.6268996322239708E-2</v>
      </c>
    </row>
    <row r="25" spans="1:16" ht="13.5" x14ac:dyDescent="0.25">
      <c r="A25" s="44">
        <v>0.58402777777777781</v>
      </c>
      <c r="B25" s="44"/>
      <c r="C25" s="15"/>
      <c r="D25" s="16">
        <f>'LS303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7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4">
        <f t="shared" si="4"/>
        <v>0</v>
      </c>
      <c r="O25" s="13">
        <f t="shared" si="8"/>
        <v>0</v>
      </c>
      <c r="P25" s="13">
        <f t="shared" si="9"/>
        <v>0</v>
      </c>
    </row>
    <row r="26" spans="1:16" ht="13.5" x14ac:dyDescent="0.25">
      <c r="A26" s="23">
        <v>0.625</v>
      </c>
      <c r="B26" s="24"/>
      <c r="C26" s="15"/>
      <c r="D26" s="16">
        <f>'LS303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7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4">
        <f t="shared" si="4"/>
        <v>0</v>
      </c>
      <c r="O26" s="13">
        <f t="shared" si="8"/>
        <v>0</v>
      </c>
      <c r="P26" s="13">
        <f t="shared" si="9"/>
        <v>0</v>
      </c>
    </row>
    <row r="27" spans="1:16" ht="13.5" x14ac:dyDescent="0.25">
      <c r="A27" s="44">
        <v>0.66666666666666663</v>
      </c>
      <c r="B27" s="44"/>
      <c r="C27" s="15">
        <v>2703.5546899999999</v>
      </c>
      <c r="D27" s="16">
        <f>'LS303 Mixed Standards 5;1'!I25</f>
        <v>0.52322337655136741</v>
      </c>
      <c r="E27" s="17">
        <f t="shared" si="3"/>
        <v>2.2132118465883841E-2</v>
      </c>
      <c r="F27" s="95">
        <v>0.99480000000000002</v>
      </c>
      <c r="G27" s="18">
        <v>0.94169999999999998</v>
      </c>
      <c r="H27" s="17">
        <f t="shared" si="7"/>
        <v>2.2017031449861245E-2</v>
      </c>
      <c r="I27" s="17">
        <f t="shared" si="0"/>
        <v>2.0841815959322812E-2</v>
      </c>
      <c r="K27" s="20">
        <f>$I$27/$I$62*100</f>
        <v>16.336613893420683</v>
      </c>
      <c r="L27" s="14">
        <f>[1]M12!$K27</f>
        <v>16.407667418999701</v>
      </c>
      <c r="M27" s="14">
        <f>[2]M12!$K27</f>
        <v>16.131270561059775</v>
      </c>
      <c r="N27" s="94">
        <f t="shared" si="4"/>
        <v>16.336613893420683</v>
      </c>
      <c r="O27" s="13">
        <f t="shared" si="8"/>
        <v>16.291850624493385</v>
      </c>
      <c r="P27" s="13">
        <f t="shared" si="9"/>
        <v>0.14353263898346932</v>
      </c>
    </row>
    <row r="28" spans="1:16" ht="13.5" x14ac:dyDescent="0.25">
      <c r="A28" s="44">
        <v>0.66736111111111107</v>
      </c>
      <c r="B28" s="44"/>
      <c r="C28" s="15">
        <v>1636.78601</v>
      </c>
      <c r="D28" s="16">
        <f>'LS303 Mixed Standards 5;1'!I26</f>
        <v>0.52518037315984534</v>
      </c>
      <c r="E28" s="17">
        <f t="shared" si="3"/>
        <v>1.3349296613791582E-2</v>
      </c>
      <c r="F28" s="18">
        <v>0.995</v>
      </c>
      <c r="G28" s="18">
        <v>0.94810000000000005</v>
      </c>
      <c r="H28" s="17">
        <f t="shared" si="7"/>
        <v>1.3282550130722624E-2</v>
      </c>
      <c r="I28" s="17">
        <f t="shared" si="0"/>
        <v>1.26564681195358E-2</v>
      </c>
      <c r="K28" s="20">
        <f>$I$28/$I$62*100</f>
        <v>9.9206246387928783</v>
      </c>
      <c r="L28" s="14">
        <f>[1]M12!$K28</f>
        <v>9.9326357861812298</v>
      </c>
      <c r="M28" s="14">
        <f>[2]M12!$K28</f>
        <v>9.8450211890765313</v>
      </c>
      <c r="N28" s="94">
        <f t="shared" si="4"/>
        <v>9.9206246387928783</v>
      </c>
      <c r="O28" s="13">
        <f t="shared" si="8"/>
        <v>9.8994272046835476</v>
      </c>
      <c r="P28" s="13">
        <f t="shared" si="9"/>
        <v>4.7498187502990626E-2</v>
      </c>
    </row>
    <row r="29" spans="1:16" ht="13.5" x14ac:dyDescent="0.25">
      <c r="A29" s="44">
        <v>0.70833333333333337</v>
      </c>
      <c r="B29" s="44"/>
      <c r="C29" s="15"/>
      <c r="D29" s="16">
        <f>'LS303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7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4">
        <f t="shared" si="4"/>
        <v>0</v>
      </c>
      <c r="O29" s="13">
        <f t="shared" si="8"/>
        <v>0</v>
      </c>
      <c r="P29" s="13">
        <f t="shared" si="9"/>
        <v>0</v>
      </c>
    </row>
    <row r="30" spans="1:16" ht="13.5" x14ac:dyDescent="0.25">
      <c r="A30" s="44">
        <v>0.7090277777777777</v>
      </c>
      <c r="B30" s="44"/>
      <c r="C30" s="15"/>
      <c r="D30" s="16">
        <f>'LS303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7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4">
        <f t="shared" si="4"/>
        <v>0</v>
      </c>
      <c r="O30" s="13">
        <f t="shared" si="8"/>
        <v>0</v>
      </c>
      <c r="P30" s="13">
        <f t="shared" si="9"/>
        <v>0</v>
      </c>
    </row>
    <row r="31" spans="1:16" ht="13.5" x14ac:dyDescent="0.25">
      <c r="A31" s="23">
        <v>0.75</v>
      </c>
      <c r="B31" s="24"/>
      <c r="C31" s="15">
        <v>5156.1811500000003</v>
      </c>
      <c r="D31" s="16">
        <f>'LS303 Mixed Standards 5;1'!I29</f>
        <v>0.57207398693293676</v>
      </c>
      <c r="E31" s="17">
        <f>((C31/$I$11)*(($I$7*$I$9)/D31))/1000</f>
        <v>3.8605655656368365E-2</v>
      </c>
      <c r="F31" s="18">
        <v>0.99524199999999996</v>
      </c>
      <c r="G31" s="18">
        <v>0.95034395000000005</v>
      </c>
      <c r="H31" s="17">
        <f t="shared" si="7"/>
        <v>3.8421969946755362E-2</v>
      </c>
      <c r="I31" s="17">
        <f t="shared" si="0"/>
        <v>3.6688651288812955E-2</v>
      </c>
      <c r="K31" s="20">
        <f>$I$31/$I$62*100</f>
        <v>28.757970588814423</v>
      </c>
      <c r="L31" s="14">
        <f>[1]M12!$K31</f>
        <v>28.532973809363465</v>
      </c>
      <c r="M31" s="14">
        <f>[2]M12!$K31</f>
        <v>28.730762723769683</v>
      </c>
      <c r="N31" s="94">
        <f t="shared" si="4"/>
        <v>28.757970588814423</v>
      </c>
      <c r="O31" s="13">
        <f t="shared" si="8"/>
        <v>28.673902373982525</v>
      </c>
      <c r="P31" s="13">
        <f t="shared" si="9"/>
        <v>0.1228035513503755</v>
      </c>
    </row>
    <row r="32" spans="1:16" ht="13.5" x14ac:dyDescent="0.25">
      <c r="A32" s="44">
        <v>0.75069444444444444</v>
      </c>
      <c r="B32" s="44"/>
      <c r="C32" s="15">
        <v>224.56602000000001</v>
      </c>
      <c r="D32" s="16">
        <f>'LS303 Mixed Standards 5;1'!I30</f>
        <v>0.5560986679727572</v>
      </c>
      <c r="E32" s="17">
        <f>((C32/$I$11)*(($I$7*$I$9)/D32))/1000</f>
        <v>1.7296855338595834E-3</v>
      </c>
      <c r="F32" s="18">
        <v>0.99550000000000005</v>
      </c>
      <c r="G32" s="18">
        <v>0.95269999999999999</v>
      </c>
      <c r="H32" s="17">
        <f t="shared" si="7"/>
        <v>1.7219019489572154E-3</v>
      </c>
      <c r="I32" s="17">
        <f t="shared" si="0"/>
        <v>1.647871408108025E-3</v>
      </c>
      <c r="K32" s="20">
        <f>$I$32/$I$62*100</f>
        <v>1.2916647471031102</v>
      </c>
      <c r="L32" s="14">
        <f>[1]M12!$K32</f>
        <v>1.2580940789315069</v>
      </c>
      <c r="M32" s="14">
        <f>[2]M12!$K32</f>
        <v>1.3339512174330643</v>
      </c>
      <c r="N32" s="94">
        <f t="shared" si="4"/>
        <v>1.2916647471031102</v>
      </c>
      <c r="O32" s="13">
        <f t="shared" si="8"/>
        <v>1.2945700144892271</v>
      </c>
      <c r="P32" s="13">
        <f t="shared" si="9"/>
        <v>3.8011929697790159E-2</v>
      </c>
    </row>
    <row r="33" spans="1:16" ht="13.5" x14ac:dyDescent="0.25">
      <c r="A33" s="44" t="s">
        <v>46</v>
      </c>
      <c r="B33" s="44"/>
      <c r="C33" s="15"/>
      <c r="D33" s="16">
        <f>'LS303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4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44" t="s">
        <v>47</v>
      </c>
      <c r="B34" s="44"/>
      <c r="C34" s="15">
        <v>547.98302999999999</v>
      </c>
      <c r="D34" s="16">
        <f>'LS303 Mixed Standards 5;1'!I32</f>
        <v>0.57307258596630672</v>
      </c>
      <c r="E34" s="17">
        <f>((C34/$I$11)*(($I$7*$I$9)/D34))/1000</f>
        <v>4.0957405867170947E-3</v>
      </c>
      <c r="F34" s="18">
        <v>0.99539999999999995</v>
      </c>
      <c r="G34" s="18">
        <v>0.95240000000000002</v>
      </c>
      <c r="H34" s="17">
        <f t="shared" si="7"/>
        <v>4.0769001800181962E-3</v>
      </c>
      <c r="I34" s="17">
        <f t="shared" si="0"/>
        <v>3.9007833347893613E-3</v>
      </c>
      <c r="K34" s="20">
        <f>$I$34/$I$62*100</f>
        <v>3.0575834345105841</v>
      </c>
      <c r="L34" s="14">
        <f>[1]M12!$K34</f>
        <v>3.0711295630533582</v>
      </c>
      <c r="M34" s="14">
        <f>[2]M12!$K34</f>
        <v>3.1438028362104653</v>
      </c>
      <c r="N34" s="94">
        <f t="shared" si="4"/>
        <v>3.0575834345105841</v>
      </c>
      <c r="O34" s="13">
        <f t="shared" si="8"/>
        <v>3.0908386112581354</v>
      </c>
      <c r="P34" s="13">
        <f t="shared" si="9"/>
        <v>4.636573350250222E-2</v>
      </c>
    </row>
    <row r="35" spans="1:16" ht="13.5" x14ac:dyDescent="0.25">
      <c r="A35" s="44">
        <v>0.79166666666666663</v>
      </c>
      <c r="B35" s="44"/>
      <c r="C35" s="15"/>
      <c r="D35" s="16">
        <f>'LS303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4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44">
        <v>0.83333333333333337</v>
      </c>
      <c r="B36" s="44"/>
      <c r="C36" s="15"/>
      <c r="D36" s="16">
        <f>'LS303 Mixed Standards 5;1'!I34</f>
        <v>0.36080032307251586</v>
      </c>
      <c r="E36" s="17">
        <f t="shared" si="3"/>
        <v>0</v>
      </c>
      <c r="F36" s="18">
        <v>0.99590000000000001</v>
      </c>
      <c r="G36" s="18">
        <v>0.95699999999999996</v>
      </c>
      <c r="H36" s="17">
        <f t="shared" si="7"/>
        <v>0</v>
      </c>
      <c r="I36" s="17">
        <f t="shared" si="0"/>
        <v>0</v>
      </c>
      <c r="K36" s="20">
        <f>$I$36/$I$62*100</f>
        <v>0</v>
      </c>
      <c r="L36" s="14">
        <f>[1]M12!$K36</f>
        <v>0</v>
      </c>
      <c r="M36" s="14">
        <f>[2]M12!$K36</f>
        <v>0</v>
      </c>
      <c r="N36" s="94">
        <f t="shared" si="4"/>
        <v>0</v>
      </c>
      <c r="O36" s="13">
        <f t="shared" si="8"/>
        <v>0</v>
      </c>
      <c r="P36" s="13">
        <f t="shared" si="9"/>
        <v>0</v>
      </c>
    </row>
    <row r="37" spans="1:16" ht="13.5" x14ac:dyDescent="0.25">
      <c r="A37" s="23" t="s">
        <v>28</v>
      </c>
      <c r="B37" s="24"/>
      <c r="C37" s="15"/>
      <c r="D37" s="16">
        <f>'LS303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7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4">
        <f t="shared" si="4"/>
        <v>0</v>
      </c>
      <c r="O37" s="13">
        <f t="shared" si="8"/>
        <v>0</v>
      </c>
      <c r="P37" s="13">
        <f t="shared" si="9"/>
        <v>0</v>
      </c>
    </row>
    <row r="38" spans="1:16" ht="13.5" x14ac:dyDescent="0.25">
      <c r="A38" s="23">
        <v>0.8340277777777777</v>
      </c>
      <c r="B38" s="24"/>
      <c r="C38" s="15"/>
      <c r="D38" s="16">
        <f>'LS303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7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4">
        <f t="shared" si="4"/>
        <v>0</v>
      </c>
      <c r="O38" s="13">
        <f t="shared" si="8"/>
        <v>0</v>
      </c>
      <c r="P38" s="13">
        <f t="shared" si="9"/>
        <v>0</v>
      </c>
    </row>
    <row r="39" spans="1:16" ht="13.5" x14ac:dyDescent="0.25">
      <c r="A39" s="23" t="s">
        <v>29</v>
      </c>
      <c r="B39" s="24"/>
      <c r="C39" s="15"/>
      <c r="D39" s="16">
        <f>'LS303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7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4">
        <f t="shared" si="4"/>
        <v>0</v>
      </c>
      <c r="O39" s="13">
        <f t="shared" si="8"/>
        <v>0</v>
      </c>
      <c r="P39" s="13">
        <f t="shared" si="9"/>
        <v>0</v>
      </c>
    </row>
    <row r="40" spans="1:16" ht="13.5" x14ac:dyDescent="0.25">
      <c r="A40" s="44">
        <v>0.875</v>
      </c>
      <c r="B40" s="44"/>
      <c r="C40" s="15"/>
      <c r="D40" s="16">
        <f>'LS303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94">
        <f t="shared" si="4"/>
        <v>0</v>
      </c>
      <c r="O40" s="13">
        <f t="shared" si="8"/>
        <v>0</v>
      </c>
      <c r="P40" s="96">
        <f t="shared" si="9"/>
        <v>0</v>
      </c>
    </row>
    <row r="41" spans="1:16" ht="13.5" x14ac:dyDescent="0.25">
      <c r="A41" s="23">
        <v>0.83472222222222225</v>
      </c>
      <c r="B41" s="24"/>
      <c r="C41" s="15"/>
      <c r="D41" s="16">
        <f>'LS303 Mixed Standards 5;1'!I39</f>
        <v>0.57248541312805568</v>
      </c>
      <c r="E41" s="17">
        <f t="shared" ref="E41" si="10">((C41/$I$11)*(($I$7*$I$9)/D41))/1000</f>
        <v>0</v>
      </c>
      <c r="F41" s="18">
        <v>0.99583299999999997</v>
      </c>
      <c r="G41" s="18">
        <v>0.95651359599999997</v>
      </c>
      <c r="H41" s="17">
        <f t="shared" ref="H41" si="11">E41*F41</f>
        <v>0</v>
      </c>
      <c r="I41" s="17">
        <f t="shared" ref="I41" si="12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4">
        <f t="shared" si="4"/>
        <v>0</v>
      </c>
      <c r="O41" s="13">
        <f t="shared" si="8"/>
        <v>0</v>
      </c>
      <c r="P41" s="13">
        <f t="shared" si="9"/>
        <v>0</v>
      </c>
    </row>
    <row r="42" spans="1:16" ht="13.5" x14ac:dyDescent="0.25">
      <c r="A42" s="50" t="s">
        <v>45</v>
      </c>
      <c r="B42" s="24"/>
      <c r="C42" s="15">
        <v>150.64249000000001</v>
      </c>
      <c r="D42" s="16">
        <f>'LS303 Mixed Standards 5;1'!I40</f>
        <v>0.57248541312805568</v>
      </c>
      <c r="E42" s="17">
        <f t="shared" si="3"/>
        <v>1.1270885199086023E-3</v>
      </c>
      <c r="F42" s="18">
        <v>0.99583299999999997</v>
      </c>
      <c r="G42" s="18">
        <v>0.95651359599999997</v>
      </c>
      <c r="H42" s="17">
        <f t="shared" si="7"/>
        <v>1.1223919420461431E-3</v>
      </c>
      <c r="I42" s="17">
        <f t="shared" si="0"/>
        <v>1.0780754931880947E-3</v>
      </c>
      <c r="K42" s="20">
        <f>$I$42/$I$62*100</f>
        <v>0.8450368775228948</v>
      </c>
      <c r="L42" s="14">
        <f>[1]M12!$K42</f>
        <v>0.85861693285916463</v>
      </c>
      <c r="M42" s="14">
        <f>[2]M12!$K42</f>
        <v>0.8785242403453335</v>
      </c>
      <c r="N42" s="94">
        <f t="shared" si="4"/>
        <v>0.8450368775228948</v>
      </c>
      <c r="O42" s="13">
        <f t="shared" si="8"/>
        <v>0.86072601690913098</v>
      </c>
      <c r="P42" s="13">
        <f t="shared" si="9"/>
        <v>1.6843011721416664E-2</v>
      </c>
    </row>
    <row r="43" spans="1:16" ht="13.5" x14ac:dyDescent="0.25">
      <c r="A43" s="23">
        <v>0.91666666666666663</v>
      </c>
      <c r="B43" s="24"/>
      <c r="C43" s="15"/>
      <c r="D43" s="16">
        <f>'LS303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7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4">
        <f t="shared" si="4"/>
        <v>0</v>
      </c>
      <c r="O43" s="13">
        <f t="shared" si="8"/>
        <v>0</v>
      </c>
      <c r="P43" s="13">
        <f t="shared" si="9"/>
        <v>0</v>
      </c>
    </row>
    <row r="44" spans="1:16" ht="13.5" x14ac:dyDescent="0.25">
      <c r="A44" s="23" t="s">
        <v>30</v>
      </c>
      <c r="B44" s="24"/>
      <c r="C44" s="15"/>
      <c r="D44" s="16">
        <f>'LS303 Mixed Standards 5;1'!I42</f>
        <v>0.47474204470894843</v>
      </c>
      <c r="E44" s="17">
        <f t="shared" si="3"/>
        <v>0</v>
      </c>
      <c r="F44" s="97">
        <v>0.995807</v>
      </c>
      <c r="G44" s="97">
        <v>0.95624246800000001</v>
      </c>
      <c r="H44" s="17">
        <f t="shared" si="7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4">
        <f t="shared" si="4"/>
        <v>0</v>
      </c>
      <c r="O44" s="13">
        <f t="shared" si="8"/>
        <v>0</v>
      </c>
      <c r="P44" s="13">
        <f t="shared" si="9"/>
        <v>0</v>
      </c>
    </row>
    <row r="45" spans="1:16" x14ac:dyDescent="0.2">
      <c r="A45" s="23">
        <v>0.91736111111111107</v>
      </c>
      <c r="B45" s="24"/>
      <c r="C45" s="98" t="s">
        <v>44</v>
      </c>
      <c r="D45" s="16">
        <f>'LS303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[1]M12!$K45</f>
        <v>0</v>
      </c>
      <c r="M45" s="14">
        <f>[2]M12!$K45</f>
        <v>0</v>
      </c>
      <c r="N45" s="94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23" t="s">
        <v>31</v>
      </c>
      <c r="B46" s="24"/>
      <c r="C46" s="15"/>
      <c r="D46" s="16">
        <f>'LS303 Mixed Standards 5;1'!I44</f>
        <v>0.75924000000000036</v>
      </c>
      <c r="E46" s="17">
        <f t="shared" si="3"/>
        <v>0</v>
      </c>
      <c r="F46" s="99">
        <v>0.99580000000000002</v>
      </c>
      <c r="G46" s="99">
        <v>0.95620000000000005</v>
      </c>
      <c r="H46" s="17">
        <f t="shared" si="7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4">
        <f t="shared" si="4"/>
        <v>0</v>
      </c>
      <c r="O46" s="13">
        <f t="shared" si="8"/>
        <v>0</v>
      </c>
      <c r="P46" s="13">
        <f t="shared" si="9"/>
        <v>0</v>
      </c>
    </row>
    <row r="47" spans="1:16" ht="13.5" x14ac:dyDescent="0.25">
      <c r="A47" s="23" t="s">
        <v>32</v>
      </c>
      <c r="B47" s="24"/>
      <c r="C47" s="15"/>
      <c r="D47" s="16">
        <f>'LS303 Mixed Standards 5;1'!I45</f>
        <v>0.56695087597379212</v>
      </c>
      <c r="E47" s="17">
        <f t="shared" si="3"/>
        <v>0</v>
      </c>
      <c r="F47" s="97">
        <v>0.99578100000000003</v>
      </c>
      <c r="G47" s="97">
        <v>0.95596872600000005</v>
      </c>
      <c r="H47" s="17">
        <f t="shared" si="7"/>
        <v>0</v>
      </c>
      <c r="I47" s="17">
        <f t="shared" si="0"/>
        <v>0</v>
      </c>
      <c r="K47" s="20">
        <f>$I$47/$I$62*100</f>
        <v>0</v>
      </c>
      <c r="L47" s="14">
        <f>[1]M12!$K47</f>
        <v>0</v>
      </c>
      <c r="M47" s="14">
        <f>[2]M12!$K47</f>
        <v>0</v>
      </c>
      <c r="N47" s="94">
        <f t="shared" si="4"/>
        <v>0</v>
      </c>
      <c r="O47" s="13">
        <f t="shared" si="8"/>
        <v>0</v>
      </c>
      <c r="P47" s="13">
        <f t="shared" si="9"/>
        <v>0</v>
      </c>
    </row>
    <row r="48" spans="1:16" ht="13.5" x14ac:dyDescent="0.25">
      <c r="A48" s="50">
        <v>0.95833333333333337</v>
      </c>
      <c r="B48" s="24"/>
      <c r="C48" s="15"/>
      <c r="D48" s="16">
        <f>'LS303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4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50">
        <v>0.91805555555555562</v>
      </c>
      <c r="B49" s="24"/>
      <c r="C49" s="15"/>
      <c r="D49" s="16">
        <f>'LS303 Mixed Standards 5;1'!I47</f>
        <v>0.49902505290589699</v>
      </c>
      <c r="E49" s="17">
        <f t="shared" si="3"/>
        <v>0</v>
      </c>
      <c r="F49" s="97">
        <v>0.99616700000000002</v>
      </c>
      <c r="G49" s="97">
        <v>0.95999944110000002</v>
      </c>
      <c r="H49" s="17">
        <f t="shared" si="7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4">
        <f t="shared" si="4"/>
        <v>0</v>
      </c>
      <c r="O49" s="13">
        <f t="shared" si="8"/>
        <v>0</v>
      </c>
      <c r="P49" s="13">
        <f t="shared" si="9"/>
        <v>0</v>
      </c>
    </row>
    <row r="50" spans="1:16" x14ac:dyDescent="0.2">
      <c r="A50" s="50" t="s">
        <v>25</v>
      </c>
      <c r="B50" s="51"/>
      <c r="C50" s="98"/>
      <c r="D50" s="16">
        <f>'LS303 Mixed Standards 5;1'!I48</f>
        <v>0.51761976434928081</v>
      </c>
      <c r="E50" s="17">
        <f t="shared" si="3"/>
        <v>0</v>
      </c>
      <c r="F50" s="97">
        <v>0.99575400000000003</v>
      </c>
      <c r="G50" s="97">
        <v>0.95568958100000001</v>
      </c>
      <c r="H50" s="17">
        <f t="shared" si="7"/>
        <v>0</v>
      </c>
      <c r="I50" s="17"/>
      <c r="K50" s="20"/>
      <c r="L50" s="14">
        <f>[1]M12!$K50</f>
        <v>0</v>
      </c>
      <c r="M50" s="14">
        <f>[2]M12!$K50</f>
        <v>0</v>
      </c>
      <c r="N50" s="94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50" t="s">
        <v>33</v>
      </c>
      <c r="B51" s="24"/>
      <c r="C51" s="15">
        <v>2383.0371100000002</v>
      </c>
      <c r="D51" s="16">
        <f>'LS303 Mixed Standards 5;1'!I49</f>
        <v>0.53474774135716341</v>
      </c>
      <c r="E51" s="17">
        <f t="shared" si="3"/>
        <v>1.9087841170901471E-2</v>
      </c>
      <c r="F51" s="97">
        <v>0.99648800000000004</v>
      </c>
      <c r="G51" s="97">
        <v>0.96334507599999997</v>
      </c>
      <c r="H51" s="17">
        <f t="shared" si="7"/>
        <v>1.9020804672709266E-2</v>
      </c>
      <c r="I51" s="17">
        <f t="shared" si="0"/>
        <v>1.8388177803458007E-2</v>
      </c>
      <c r="K51" s="20">
        <f>$I$51/$I$62*100</f>
        <v>14.413358296846917</v>
      </c>
      <c r="L51" s="14">
        <f>[1]M12!$K51</f>
        <v>14.417998036674987</v>
      </c>
      <c r="M51" s="14">
        <f>[2]M12!$K51</f>
        <v>14.538030724853698</v>
      </c>
      <c r="N51" s="94">
        <f t="shared" si="4"/>
        <v>14.413358296846917</v>
      </c>
      <c r="O51" s="13">
        <f t="shared" si="8"/>
        <v>14.456462352791867</v>
      </c>
      <c r="P51" s="13">
        <f t="shared" si="9"/>
        <v>7.0678365056295267E-2</v>
      </c>
    </row>
    <row r="52" spans="1:16" ht="13.5" x14ac:dyDescent="0.25">
      <c r="A52" s="50" t="s">
        <v>26</v>
      </c>
      <c r="B52" s="24"/>
      <c r="C52" s="15"/>
      <c r="D52" s="16">
        <f>'LS303 Mixed Standards 5;1'!I50</f>
        <v>0.51673904501390822</v>
      </c>
      <c r="E52" s="17">
        <f t="shared" si="3"/>
        <v>0</v>
      </c>
      <c r="F52" s="97">
        <v>0.99646900000000005</v>
      </c>
      <c r="G52" s="97">
        <v>0.96315165800000002</v>
      </c>
      <c r="H52" s="17">
        <f t="shared" si="7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4">
        <f t="shared" si="4"/>
        <v>0</v>
      </c>
      <c r="O52" s="13">
        <f t="shared" si="8"/>
        <v>0</v>
      </c>
      <c r="P52" s="13">
        <f t="shared" si="9"/>
        <v>0</v>
      </c>
    </row>
    <row r="53" spans="1:16" ht="13.5" x14ac:dyDescent="0.25">
      <c r="A53" s="50" t="s">
        <v>40</v>
      </c>
      <c r="B53" s="24"/>
      <c r="C53" s="15"/>
      <c r="D53" s="16">
        <f>'LS303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7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4">
        <f t="shared" si="4"/>
        <v>0</v>
      </c>
      <c r="O53" s="13">
        <f t="shared" si="8"/>
        <v>0</v>
      </c>
      <c r="P53" s="13">
        <f t="shared" si="9"/>
        <v>0</v>
      </c>
    </row>
    <row r="54" spans="1:16" ht="13.5" x14ac:dyDescent="0.25">
      <c r="A54" s="23" t="s">
        <v>39</v>
      </c>
      <c r="B54" s="24"/>
      <c r="C54" s="15">
        <v>479.94060999999999</v>
      </c>
      <c r="D54" s="16">
        <f>'LS303 Mixed Standards 5;1'!I52</f>
        <v>0.50773983680032553</v>
      </c>
      <c r="E54" s="17">
        <f t="shared" si="3"/>
        <v>4.0487524710820571E-3</v>
      </c>
      <c r="F54" s="99">
        <v>0.99609999999999999</v>
      </c>
      <c r="G54" s="99">
        <f>G55-0.003</f>
        <v>0.95605923199999998</v>
      </c>
      <c r="H54" s="17">
        <f t="shared" si="7"/>
        <v>4.0329623364448374E-3</v>
      </c>
      <c r="I54" s="17">
        <f t="shared" si="0"/>
        <v>3.8708471780608137E-3</v>
      </c>
      <c r="K54" s="20">
        <f>$I$54/$I$62*100</f>
        <v>3.0341183278768002</v>
      </c>
      <c r="L54" s="14">
        <f>[1]M12!$K54</f>
        <v>3.1016893048692804</v>
      </c>
      <c r="M54" s="14">
        <f>[2]M12!$K54</f>
        <v>3.115158599382549</v>
      </c>
      <c r="N54" s="94">
        <f t="shared" si="4"/>
        <v>3.0341183278768002</v>
      </c>
      <c r="O54" s="13">
        <f t="shared" si="8"/>
        <v>3.0836554107095431</v>
      </c>
      <c r="P54" s="13">
        <f t="shared" si="9"/>
        <v>4.342576890919516E-2</v>
      </c>
    </row>
    <row r="55" spans="1:16" ht="14.25" thickBot="1" x14ac:dyDescent="0.3">
      <c r="A55" s="23" t="s">
        <v>34</v>
      </c>
      <c r="B55" s="24"/>
      <c r="C55" s="15">
        <v>2237.3947800000001</v>
      </c>
      <c r="D55" s="16">
        <f>'LS303 Mixed Standards 5;1'!I53</f>
        <v>0.47458077977285135</v>
      </c>
      <c r="E55" s="17">
        <f t="shared" si="3"/>
        <v>2.0193306674880993E-2</v>
      </c>
      <c r="F55" s="100">
        <v>0.99607699999999999</v>
      </c>
      <c r="G55" s="100">
        <v>0.95905923199999998</v>
      </c>
      <c r="H55" s="17">
        <f t="shared" si="7"/>
        <v>2.0114088332795436E-2</v>
      </c>
      <c r="I55" s="17">
        <f t="shared" si="0"/>
        <v>1.9366577191151837E-2</v>
      </c>
      <c r="K55" s="20">
        <f>$I$55/$I$62*100</f>
        <v>15.180265223839696</v>
      </c>
      <c r="L55" s="14">
        <f>[1]M12!$K55</f>
        <v>15.201813021341639</v>
      </c>
      <c r="M55" s="14">
        <f>[2]M12!$K55</f>
        <v>15.235142925986922</v>
      </c>
      <c r="N55" s="94">
        <f t="shared" si="4"/>
        <v>15.180265223839696</v>
      </c>
      <c r="O55" s="13">
        <f t="shared" si="8"/>
        <v>15.205740390389421</v>
      </c>
      <c r="P55" s="13">
        <f t="shared" si="9"/>
        <v>2.7648846611893811E-2</v>
      </c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0.12757733086730125</v>
      </c>
      <c r="K62" s="118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LS303 Mixed Standards 5;1</vt:lpstr>
      <vt:lpstr>LS303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2020-03-11T13:57:14Z</dcterms:modified>
</cp:coreProperties>
</file>