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35FEE154-4D68-4E9C-A9AF-2D5201F61031}" xr6:coauthVersionLast="45" xr6:coauthVersionMax="45" xr10:uidLastSave="{00000000-0000-0000-0000-000000000000}"/>
  <bookViews>
    <workbookView xWindow="-120" yWindow="-120" windowWidth="29040" windowHeight="17790" tabRatio="835" xr2:uid="{00000000-000D-0000-FFFF-FFFF00000000}"/>
  </bookViews>
  <sheets>
    <sheet name="5R36A Mixed Standards 5;1" sheetId="2" r:id="rId1"/>
    <sheet name="5R36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<sst xmlns="http://schemas.openxmlformats.org/spreadsheetml/2006/main" count="72" uniqueCount="52">
  <si>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</si>
  <si>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</si>
  <si>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</si>
  <si>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</si>
  <si>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</si>
  <si>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</si>
  <si>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</si>
  <si>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</si>
  <si>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</si>
  <si>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</si>
  <si>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</si>
  <si>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</si>
  <si>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</si>
  <si>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Peak Area                      Ps</t>
    </r>
    <r>
      <rPr>
        <b/>
        <vertAlign val="subscript"/>
        <sz val="10"/>
        <color indexed="56"/>
        <rFont val="Arial"/>
        <family val="2"/>
      </rPr>
      <t>i</t>
    </r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</si>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</sst>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activeCell="O14" sqref="O13:O14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7"/>
      <c r="G2" s="82" t="s">
        <v>0</v>
      </c>
      <c r="H2" s="35" t="s">
        <v>39</v>
      </c>
      <c r="I2" s="35"/>
      <c r="J2" s="35"/>
      <c r="K2" s="4"/>
      <c r="L2" s="9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7"/>
      <c r="I3" s="26"/>
      <c r="J3" s="21"/>
      <c r="L3" s="9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7"/>
      <c r="L5" s="95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7"/>
      <c r="B6" s="97" t="s">
        <v>3</v>
      </c>
      <c r="C6" s="98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9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7"/>
      <c r="F8" s="22" t="s">
        <v>49</v>
      </c>
      <c r="G8" s="22"/>
      <c r="H8" s="22"/>
      <c r="I8" s="22"/>
      <c r="J8" s="100">
        <v>475.66955000000002</v>
      </c>
      <c r="K8" s="101"/>
      <c r="L8" s="95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7"/>
      <c r="F9" s="21"/>
      <c r="G9" s="21"/>
      <c r="H9" s="21"/>
      <c r="I9" s="21"/>
      <c r="J9" s="2"/>
      <c r="K9" s="2"/>
      <c r="L9" s="95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7"/>
      <c r="F10" s="21"/>
      <c r="G10" s="21"/>
      <c r="H10" s="21"/>
      <c r="I10" s="21"/>
      <c r="J10" s="2"/>
      <c r="K10" s="2"/>
      <c r="L10" s="9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7"/>
      <c r="F11" s="21"/>
      <c r="G11" s="21"/>
      <c r="H11" s="21"/>
      <c r="I11" s="21"/>
      <c r="J11" s="2"/>
      <c r="K11" s="2"/>
      <c r="L11" s="9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7"/>
      <c r="F12" s="21"/>
      <c r="G12" s="21"/>
      <c r="H12" s="21"/>
      <c r="I12" s="21"/>
      <c r="J12" s="2"/>
      <c r="K12" s="2"/>
      <c r="L12" s="9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7"/>
      <c r="F13" s="21"/>
      <c r="G13" s="21"/>
      <c r="H13" s="21"/>
      <c r="I13" s="21"/>
      <c r="J13" s="2"/>
      <c r="K13" s="2"/>
      <c r="L13" s="9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7"/>
      <c r="L14" s="9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13</v>
      </c>
      <c r="F15" s="51"/>
      <c r="G15" s="51" t="s">
        <v>14</v>
      </c>
      <c r="H15" s="51"/>
      <c r="I15" s="104" t="s">
        <v>15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19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7"/>
      <c r="B17" s="19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7"/>
      <c r="B18" s="19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7"/>
      <c r="B19" s="19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7"/>
      <c r="B20" s="19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7"/>
      <c r="B21" s="19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7"/>
      <c r="B22" s="19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7"/>
      <c r="B23" s="19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7"/>
      <c r="B24" s="19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7"/>
      <c r="B25" s="19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7"/>
      <c r="B26" s="19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7"/>
      <c r="B27" s="19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7"/>
      <c r="B28" s="19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7"/>
      <c r="B29" s="19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7"/>
      <c r="B30" s="19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7"/>
      <c r="B31" s="19"/>
      <c r="C31" s="58" t="s">
        <v>42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7"/>
      <c r="B32" s="19"/>
      <c r="C32" s="58" t="s">
        <v>43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7"/>
      <c r="B33" s="19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7"/>
      <c r="B34" s="19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7"/>
      <c r="B35" s="19"/>
      <c r="C35" s="23" t="s">
        <v>29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7"/>
      <c r="B36" s="19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7"/>
      <c r="B37" s="19"/>
      <c r="C37" s="23" t="s">
        <v>30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7"/>
      <c r="B38" s="19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7"/>
      <c r="B39" s="19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7"/>
      <c r="B40" s="19"/>
      <c r="C40" s="110" t="s">
        <v>45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7"/>
      <c r="B41" s="19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7"/>
      <c r="B42" s="19"/>
      <c r="C42" s="23" t="s">
        <v>31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7"/>
      <c r="B43" s="19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7"/>
      <c r="B44" s="19"/>
      <c r="C44" s="23" t="s">
        <v>32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7"/>
      <c r="B45" s="19"/>
      <c r="C45" s="23" t="s">
        <v>33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7"/>
      <c r="B46" s="19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7"/>
      <c r="B47" s="19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7"/>
      <c r="B48" s="19"/>
      <c r="C48" s="66" t="s">
        <v>26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7"/>
      <c r="B49" s="19"/>
      <c r="C49" s="66" t="s">
        <v>34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7"/>
      <c r="B50" s="19"/>
      <c r="C50" s="66" t="s">
        <v>27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7"/>
      <c r="B51" s="19"/>
      <c r="C51" s="66" t="s">
        <v>41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7"/>
      <c r="B52" s="19"/>
      <c r="C52" s="23" t="s">
        <v>40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7"/>
      <c r="B53" s="19"/>
      <c r="C53" s="23" t="s">
        <v>35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7"/>
      <c r="B54" s="19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7"/>
      <c r="B55" s="19"/>
      <c r="C55" s="111"/>
      <c r="D55" s="113"/>
      <c r="E55" s="7"/>
      <c r="F55" s="7"/>
      <c r="G55" s="114"/>
      <c r="H55" s="114"/>
      <c r="L55" s="9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7"/>
      <c r="B56" s="19"/>
      <c r="C56" s="113"/>
      <c r="D56" s="111"/>
      <c r="E56" s="7"/>
      <c r="F56" s="7"/>
      <c r="G56" s="114"/>
      <c r="H56" s="114"/>
      <c r="I56" s="6"/>
      <c r="L56" s="9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50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19"/>
      <c r="B11" s="43"/>
      <c r="C11" s="9" t="s">
        <v>38</v>
      </c>
      <c r="E11" s="38" t="s">
        <v>51</v>
      </c>
      <c r="F11" s="38"/>
      <c r="G11" s="38"/>
      <c r="H11" s="38"/>
      <c r="I11" s="14">
        <v>1259.01062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21</v>
      </c>
      <c r="D16" s="52" t="s">
        <v>16</v>
      </c>
      <c r="E16" s="52" t="s">
        <v>17</v>
      </c>
      <c r="F16" s="52" t="s">
        <v>18</v>
      </c>
      <c r="G16" s="52" t="s">
        <v>19</v>
      </c>
      <c r="H16" s="52" t="s">
        <v>20</v>
      </c>
      <c r="I16" s="52" t="s">
        <v>24</v>
      </c>
      <c r="J16" s="12"/>
      <c r="K16" s="53" t="s">
        <v>37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'5R36A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'5R36A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/>
      <c r="D20" s="16">
        <f>'5R36A Mixed Standards 5;1'!I18</f>
        <v>0.77435067319318662</v>
      </c>
      <c r="E20" s="17">
        <f>((C20/$I$11)*(($I$7*$I$9)/D20))/1000</f>
        <v>0</v>
      </c>
      <c r="F20" s="61">
        <v>0.99150000000000005</v>
      </c>
      <c r="G20" s="61">
        <v>0.91139999999999999</v>
      </c>
      <c r="H20" s="17">
        <f>E20*F20</f>
        <v>0</v>
      </c>
      <c r="I20" s="17">
        <f>E20*G20</f>
        <v>0</v>
      </c>
      <c r="J20" s="60"/>
      <c r="K20" s="6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'5R36A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3"/>
      <c r="O21" s="13"/>
      <c r="P21" s="13"/>
    </row>
    <row r="22" spans="1:16" x14ac:dyDescent="0.2">
      <c r="A22" s="58">
        <v>0.5</v>
      </c>
      <c r="B22" s="58"/>
      <c r="C22" s="59">
        <v>0</v>
      </c>
      <c r="D22" s="16">
        <f>'5R36A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3"/>
      <c r="O22" s="13"/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'5R36A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3"/>
      <c r="O23" s="13"/>
      <c r="P23" s="13"/>
    </row>
    <row r="24" spans="1:16" ht="13.5" x14ac:dyDescent="0.25">
      <c r="A24" s="58">
        <v>0.58333333333333337</v>
      </c>
      <c r="B24" s="58"/>
      <c r="C24" s="15">
        <v>26.79768</v>
      </c>
      <c r="D24" s="16">
        <f>'5R36A Mixed Standards 5;1'!I22</f>
        <v>0.83527126926749917</v>
      </c>
      <c r="E24" s="17">
        <f>((C24/$I$11)*(($I$7*$I$9)/D24))/1000</f>
        <v>5.0964791949536495E-4</v>
      </c>
      <c r="F24" s="18">
        <v>0.99450000000000005</v>
      </c>
      <c r="G24" s="18">
        <v>0.94210000000000005</v>
      </c>
      <c r="H24" s="17">
        <f t="shared" si="2"/>
        <v>5.0684485593814046E-4</v>
      </c>
      <c r="I24" s="17">
        <f t="shared" si="1"/>
        <v>4.8013930495658335E-4</v>
      </c>
      <c r="K24" s="20">
        <f>$I$24/$I$62*100</f>
        <v>6.139929173132046</v>
      </c>
      <c r="N24" s="63"/>
      <c r="O24" s="13"/>
      <c r="P24" s="13"/>
    </row>
    <row r="25" spans="1:16" ht="13.5" x14ac:dyDescent="0.25">
      <c r="A25" s="58">
        <v>0.58402777777777781</v>
      </c>
      <c r="B25" s="58"/>
      <c r="C25" s="15"/>
      <c r="D25" s="16">
        <f>'5R36A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63"/>
      <c r="O25" s="13"/>
      <c r="P25" s="13"/>
    </row>
    <row r="26" spans="1:16" ht="13.5" x14ac:dyDescent="0.25">
      <c r="A26" s="23">
        <v>0.625</v>
      </c>
      <c r="B26" s="24"/>
      <c r="C26" s="15"/>
      <c r="D26" s="16">
        <f>'5R36A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63"/>
      <c r="O26" s="13"/>
      <c r="P26" s="13"/>
    </row>
    <row r="27" spans="1:16" ht="13.5" x14ac:dyDescent="0.25">
      <c r="A27" s="58">
        <v>0.66666666666666663</v>
      </c>
      <c r="B27" s="58"/>
      <c r="C27" s="15">
        <v>54.912799999999997</v>
      </c>
      <c r="D27" s="16">
        <f>'5R36A Mixed Standards 5;1'!I25</f>
        <v>0.83677466708558523</v>
      </c>
      <c r="E27" s="17">
        <f t="shared" si="0"/>
        <v>1.0424750447265304E-3</v>
      </c>
      <c r="F27" s="64">
        <v>0.99480000000000002</v>
      </c>
      <c r="G27" s="18">
        <v>0.94169999999999998</v>
      </c>
      <c r="H27" s="17">
        <f t="shared" si="2"/>
        <v>1.0370541744939524E-3</v>
      </c>
      <c r="I27" s="17">
        <f t="shared" si="1"/>
        <v>9.816987496189737E-4</v>
      </c>
      <c r="K27" s="20">
        <f>$I$27/$I$62*100</f>
        <v>12.553774976947224</v>
      </c>
      <c r="N27" s="63"/>
      <c r="O27" s="13"/>
      <c r="P27" s="13"/>
    </row>
    <row r="28" spans="1:16" ht="13.5" x14ac:dyDescent="0.25">
      <c r="A28" s="58">
        <v>0.66736111111111107</v>
      </c>
      <c r="B28" s="58"/>
      <c r="C28" s="15">
        <v>33.875320000000002</v>
      </c>
      <c r="D28" s="16">
        <f>'5R36A Mixed Standards 5;1'!I26</f>
        <v>0.83990443012549398</v>
      </c>
      <c r="E28" s="17">
        <f t="shared" si="0"/>
        <v>6.4069913348178812E-4</v>
      </c>
      <c r="F28" s="18">
        <v>0.995</v>
      </c>
      <c r="G28" s="18">
        <v>0.94810000000000005</v>
      </c>
      <c r="H28" s="17">
        <f t="shared" si="2"/>
        <v>6.3749563781437919E-4</v>
      </c>
      <c r="I28" s="17">
        <f t="shared" si="1"/>
        <v>6.0744684845408334E-4</v>
      </c>
      <c r="K28" s="20">
        <f>$I$28/$I$62*100</f>
        <v>7.7679135772640073</v>
      </c>
      <c r="N28" s="63"/>
      <c r="O28" s="13"/>
      <c r="P28" s="13"/>
    </row>
    <row r="29" spans="1:16" ht="13.5" x14ac:dyDescent="0.25">
      <c r="A29" s="58">
        <v>0.70833333333333337</v>
      </c>
      <c r="B29" s="58"/>
      <c r="C29" s="15"/>
      <c r="D29" s="16">
        <f>'5R36A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63"/>
      <c r="O29" s="13"/>
      <c r="P29" s="13"/>
    </row>
    <row r="30" spans="1:16" ht="13.5" x14ac:dyDescent="0.25">
      <c r="A30" s="58">
        <v>0.7090277777777777</v>
      </c>
      <c r="B30" s="58"/>
      <c r="C30" s="15"/>
      <c r="D30" s="16">
        <f>'5R36A Mixed Standards 5;1'!I28</f>
        <v>0.84651846114261486</v>
      </c>
      <c r="E30" s="17">
        <f t="shared" si="0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1"/>
        <v>0</v>
      </c>
      <c r="K30" s="20">
        <f>$I$30/$I$62*100</f>
        <v>0</v>
      </c>
      <c r="N30" s="63"/>
      <c r="O30" s="13"/>
      <c r="P30" s="13"/>
    </row>
    <row r="31" spans="1:16" ht="13.5" x14ac:dyDescent="0.25">
      <c r="A31" s="23">
        <v>0.75</v>
      </c>
      <c r="B31" s="24"/>
      <c r="C31" s="15">
        <v>175.47412</v>
      </c>
      <c r="D31" s="16">
        <f>'5R36A Mixed Standards 5;1'!I29</f>
        <v>0.91489990970832613</v>
      </c>
      <c r="E31" s="17">
        <f>((C31/$I$11)*(($I$7*$I$9)/D31))/1000</f>
        <v>3.0467729457366094E-3</v>
      </c>
      <c r="F31" s="18">
        <v>0.99524199999999996</v>
      </c>
      <c r="G31" s="18">
        <v>0.95034395000000005</v>
      </c>
      <c r="H31" s="17">
        <f t="shared" si="2"/>
        <v>3.0322764000607944E-3</v>
      </c>
      <c r="I31" s="17">
        <f t="shared" si="1"/>
        <v>2.8954822360044651E-3</v>
      </c>
      <c r="K31" s="20">
        <f>$I$31/$I$62*100</f>
        <v>37.026870467805182</v>
      </c>
      <c r="N31" s="63"/>
      <c r="O31" s="13"/>
      <c r="P31" s="13"/>
    </row>
    <row r="32" spans="1:16" ht="13.5" x14ac:dyDescent="0.25">
      <c r="A32" s="58">
        <v>0.75069444444444444</v>
      </c>
      <c r="B32" s="58"/>
      <c r="C32" s="15">
        <v>26.289280000000002</v>
      </c>
      <c r="D32" s="16">
        <f>'5R36A Mixed Standards 5;1'!I30</f>
        <v>0.88935108524142481</v>
      </c>
      <c r="E32" s="17">
        <f>((C32/$I$11)*(($I$7*$I$9)/D32))/1000</f>
        <v>4.6957617599911771E-4</v>
      </c>
      <c r="F32" s="18">
        <v>0.99550000000000005</v>
      </c>
      <c r="G32" s="18">
        <v>0.95269999999999999</v>
      </c>
      <c r="H32" s="17">
        <f t="shared" si="2"/>
        <v>4.6746308320712169E-4</v>
      </c>
      <c r="I32" s="17">
        <f t="shared" si="1"/>
        <v>4.4736522287435945E-4</v>
      </c>
      <c r="K32" s="20">
        <f>$I$32/$I$62*100</f>
        <v>5.7208205089966091</v>
      </c>
      <c r="N32" s="63"/>
      <c r="O32" s="13"/>
      <c r="P32" s="13"/>
    </row>
    <row r="33" spans="1:16" ht="13.5" x14ac:dyDescent="0.25">
      <c r="A33" s="58" t="s">
        <v>46</v>
      </c>
      <c r="B33" s="58"/>
      <c r="C33" s="15"/>
      <c r="D33" s="16">
        <f>'5R36A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3"/>
      <c r="O33" s="13"/>
      <c r="P33" s="13"/>
    </row>
    <row r="34" spans="1:16" ht="13.5" x14ac:dyDescent="0.25">
      <c r="A34" s="58" t="s">
        <v>47</v>
      </c>
      <c r="B34" s="58"/>
      <c r="C34" s="15">
        <v>11.20581</v>
      </c>
      <c r="D34" s="16">
        <f>'5R36A Mixed Standards 5;1'!I32</f>
        <v>0.91649693769130303</v>
      </c>
      <c r="E34" s="17">
        <f>((C34/$I$11)*(($I$7*$I$9)/D34))/1000</f>
        <v>1.942284473762353E-4</v>
      </c>
      <c r="F34" s="18">
        <v>0.99539999999999995</v>
      </c>
      <c r="G34" s="18">
        <v>0.95240000000000002</v>
      </c>
      <c r="H34" s="17">
        <f t="shared" si="2"/>
        <v>1.9333499651830462E-4</v>
      </c>
      <c r="I34" s="17">
        <f t="shared" si="1"/>
        <v>1.8498317328112651E-4</v>
      </c>
      <c r="K34" s="20">
        <f>$I$34/$I$62*100</f>
        <v>2.3655292754464923</v>
      </c>
      <c r="N34" s="63"/>
      <c r="O34" s="13"/>
      <c r="P34" s="13"/>
    </row>
    <row r="35" spans="1:16" ht="13.5" x14ac:dyDescent="0.25">
      <c r="A35" s="58">
        <v>0.79166666666666663</v>
      </c>
      <c r="B35" s="58"/>
      <c r="C35" s="15">
        <v>0</v>
      </c>
      <c r="D35" s="16">
        <f>'5R36A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3"/>
      <c r="O35" s="13"/>
      <c r="P35" s="13"/>
    </row>
    <row r="36" spans="1:16" ht="13.5" x14ac:dyDescent="0.25">
      <c r="A36" s="58">
        <v>0.83333333333333337</v>
      </c>
      <c r="B36" s="58"/>
      <c r="C36" s="15"/>
      <c r="D36" s="16">
        <f>'5R36A Mixed Standards 5;1'!I34</f>
        <v>0.5770165932059349</v>
      </c>
      <c r="E36" s="17">
        <f t="shared" si="0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1"/>
        <v>0</v>
      </c>
      <c r="K36" s="20">
        <f>$I$36/$I$62*100</f>
        <v>0</v>
      </c>
      <c r="N36" s="63"/>
      <c r="O36" s="13"/>
      <c r="P36" s="13"/>
    </row>
    <row r="37" spans="1:16" ht="13.5" x14ac:dyDescent="0.25">
      <c r="A37" s="23" t="s">
        <v>29</v>
      </c>
      <c r="B37" s="24"/>
      <c r="C37" s="15"/>
      <c r="D37" s="16">
        <f>'5R36A Mixed Standards 5;1'!I35</f>
        <v>1.2970224735470248</v>
      </c>
      <c r="E37" s="17">
        <f t="shared" si="0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1"/>
        <v>0</v>
      </c>
      <c r="K37" s="20">
        <f>$I$37/$I$62*100</f>
        <v>0</v>
      </c>
      <c r="N37" s="6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'5R36A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63"/>
      <c r="O38" s="13"/>
      <c r="P38" s="13"/>
    </row>
    <row r="39" spans="1:16" ht="13.5" x14ac:dyDescent="0.25">
      <c r="A39" s="23" t="s">
        <v>30</v>
      </c>
      <c r="B39" s="24"/>
      <c r="C39" s="15">
        <v>18.932559999999999</v>
      </c>
      <c r="D39" s="16">
        <f>'5R36A Mixed Standards 5;1'!I37</f>
        <v>0.91693571935390894</v>
      </c>
      <c r="E39" s="17">
        <f t="shared" si="0"/>
        <v>3.2799789230006929E-4</v>
      </c>
      <c r="F39" s="18">
        <v>0.99539999999999995</v>
      </c>
      <c r="G39" s="18">
        <v>0.95199999999999996</v>
      </c>
      <c r="H39" s="17">
        <f t="shared" si="2"/>
        <v>3.2648910199548894E-4</v>
      </c>
      <c r="I39" s="17">
        <f t="shared" si="1"/>
        <v>3.1225399346966593E-4</v>
      </c>
      <c r="K39" s="20">
        <f>$I$39/$I$62*100</f>
        <v>3.9930440689598403</v>
      </c>
      <c r="N39" s="63"/>
      <c r="O39" s="13"/>
      <c r="P39" s="13"/>
    </row>
    <row r="40" spans="1:16" ht="13.5" x14ac:dyDescent="0.25">
      <c r="A40" s="58">
        <v>0.875</v>
      </c>
      <c r="B40" s="58"/>
      <c r="C40" s="15"/>
      <c r="D40" s="16">
        <f>'5R36A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3"/>
      <c r="O40" s="13"/>
      <c r="P40" s="65"/>
    </row>
    <row r="41" spans="1:16" ht="13.5" x14ac:dyDescent="0.25">
      <c r="A41" s="23">
        <v>0.83472222222222225</v>
      </c>
      <c r="B41" s="24"/>
      <c r="C41" s="15"/>
      <c r="D41" s="16">
        <f>'5R36A Mixed Standards 5;1'!I39</f>
        <v>0.91555789066422311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63"/>
      <c r="O41" s="13"/>
      <c r="P41" s="13"/>
    </row>
    <row r="42" spans="1:16" ht="13.5" x14ac:dyDescent="0.25">
      <c r="A42" s="66" t="s">
        <v>45</v>
      </c>
      <c r="B42" s="24"/>
      <c r="C42" s="15">
        <v>19.482810000000001</v>
      </c>
      <c r="D42" s="16">
        <f>'5R36A Mixed Standards 5;1'!I40</f>
        <v>0.91555789066422311</v>
      </c>
      <c r="E42" s="17">
        <f t="shared" si="0"/>
        <v>3.3803867246711246E-4</v>
      </c>
      <c r="F42" s="18">
        <v>0.99583299999999997</v>
      </c>
      <c r="G42" s="18">
        <v>0.95651359599999997</v>
      </c>
      <c r="H42" s="17">
        <f t="shared" si="2"/>
        <v>3.3663006531894197E-4</v>
      </c>
      <c r="I42" s="17">
        <f t="shared" si="1"/>
        <v>3.2333858618858395E-4</v>
      </c>
      <c r="K42" s="20">
        <f>$I$42/$I$62*100</f>
        <v>4.1347917107475212</v>
      </c>
      <c r="N42" s="6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'5R36A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63"/>
      <c r="O43" s="13"/>
      <c r="P43" s="13"/>
    </row>
    <row r="44" spans="1:16" ht="13.5" x14ac:dyDescent="0.25">
      <c r="A44" s="23" t="s">
        <v>31</v>
      </c>
      <c r="B44" s="24"/>
      <c r="C44" s="15"/>
      <c r="D44" s="16">
        <f>'5R36A Mixed Standards 5;1'!I42</f>
        <v>0.75924000000000025</v>
      </c>
      <c r="E44" s="17">
        <f t="shared" si="0"/>
        <v>0</v>
      </c>
      <c r="F44" s="67">
        <v>0.995807</v>
      </c>
      <c r="G44" s="67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63"/>
      <c r="O44" s="13"/>
      <c r="P44" s="13"/>
    </row>
    <row r="45" spans="1:16" x14ac:dyDescent="0.2">
      <c r="A45" s="23">
        <v>0.91736111111111107</v>
      </c>
      <c r="B45" s="24"/>
      <c r="C45" s="68" t="s">
        <v>44</v>
      </c>
      <c r="D45" s="16">
        <f>'5R36A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3"/>
      <c r="O45" s="13"/>
      <c r="P45" s="13"/>
    </row>
    <row r="46" spans="1:16" ht="13.5" x14ac:dyDescent="0.25">
      <c r="A46" s="23" t="s">
        <v>32</v>
      </c>
      <c r="B46" s="24"/>
      <c r="C46" s="15"/>
      <c r="D46" s="16">
        <f>'5R36A Mixed Standards 5;1'!I44</f>
        <v>1.2142286195725589</v>
      </c>
      <c r="E46" s="17">
        <f t="shared" si="0"/>
        <v>0</v>
      </c>
      <c r="F46" s="69">
        <v>0.99580000000000002</v>
      </c>
      <c r="G46" s="69">
        <v>0.95620000000000005</v>
      </c>
      <c r="H46" s="17">
        <f t="shared" si="2"/>
        <v>0</v>
      </c>
      <c r="I46" s="17">
        <f t="shared" si="1"/>
        <v>0</v>
      </c>
      <c r="K46" s="20">
        <f>$I$46/$I$62*100</f>
        <v>0</v>
      </c>
      <c r="N46" s="63"/>
      <c r="O46" s="13"/>
      <c r="P46" s="13"/>
    </row>
    <row r="47" spans="1:16" ht="13.5" x14ac:dyDescent="0.25">
      <c r="A47" s="23" t="s">
        <v>33</v>
      </c>
      <c r="B47" s="24"/>
      <c r="C47" s="15"/>
      <c r="D47" s="16">
        <f>'5R36A Mixed Standards 5;1'!I45</f>
        <v>0.90670667970485008</v>
      </c>
      <c r="E47" s="17">
        <f t="shared" si="0"/>
        <v>0</v>
      </c>
      <c r="F47" s="67">
        <v>0.99578100000000003</v>
      </c>
      <c r="G47" s="67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63"/>
      <c r="O47" s="13"/>
      <c r="P47" s="13"/>
    </row>
    <row r="48" spans="1:16" ht="13.5" x14ac:dyDescent="0.25">
      <c r="A48" s="66">
        <v>0.95833333333333337</v>
      </c>
      <c r="B48" s="24"/>
      <c r="C48" s="15"/>
      <c r="D48" s="16">
        <f>'5R36A Mixed Standards 5;1'!I46</f>
        <v>0.79807505021080316</v>
      </c>
      <c r="E48" s="17">
        <f>((C48/$I$11)*(($I$7*$I$9)/D48))/1000</f>
        <v>0</v>
      </c>
      <c r="F48" s="67">
        <v>0.99616700000000002</v>
      </c>
      <c r="G48" s="6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3"/>
      <c r="O48" s="13"/>
      <c r="P48" s="13"/>
    </row>
    <row r="49" spans="1:16" ht="13.5" x14ac:dyDescent="0.25">
      <c r="A49" s="66">
        <v>0.91805555555555562</v>
      </c>
      <c r="B49" s="24"/>
      <c r="C49" s="15"/>
      <c r="D49" s="16">
        <f>'5R36A Mixed Standards 5;1'!I47</f>
        <v>0.79807505021080316</v>
      </c>
      <c r="E49" s="17">
        <f t="shared" si="0"/>
        <v>0</v>
      </c>
      <c r="F49" s="67">
        <v>0.99616700000000002</v>
      </c>
      <c r="G49" s="67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63"/>
      <c r="O49" s="13"/>
      <c r="P49" s="13"/>
    </row>
    <row r="50" spans="1:16" x14ac:dyDescent="0.2">
      <c r="A50" s="66" t="s">
        <v>26</v>
      </c>
      <c r="B50" s="70"/>
      <c r="C50" s="68"/>
      <c r="D50" s="16">
        <f>'5R36A Mixed Standards 5;1'!I48</f>
        <v>0.82781298657776214</v>
      </c>
      <c r="E50" s="17">
        <f t="shared" si="0"/>
        <v>0</v>
      </c>
      <c r="F50" s="67">
        <v>0.99575400000000003</v>
      </c>
      <c r="G50" s="67">
        <v>0.95568958100000001</v>
      </c>
      <c r="H50" s="17">
        <f t="shared" si="2"/>
        <v>0</v>
      </c>
      <c r="I50" s="17"/>
      <c r="K50" s="20"/>
      <c r="N50" s="63"/>
      <c r="O50" s="13"/>
      <c r="P50" s="13"/>
    </row>
    <row r="51" spans="1:16" ht="13.5" x14ac:dyDescent="0.25">
      <c r="A51" s="66" t="s">
        <v>34</v>
      </c>
      <c r="B51" s="24"/>
      <c r="C51" s="15">
        <v>38.333579999999998</v>
      </c>
      <c r="D51" s="16">
        <f>'5R36A Mixed Standards 5;1'!I49</f>
        <v>0.85520522075714134</v>
      </c>
      <c r="E51" s="17">
        <f t="shared" si="0"/>
        <v>7.1204860340224967E-4</v>
      </c>
      <c r="F51" s="67">
        <v>0.99648800000000004</v>
      </c>
      <c r="G51" s="67">
        <v>0.96334507599999997</v>
      </c>
      <c r="H51" s="17">
        <f t="shared" si="2"/>
        <v>7.0954788870710101E-4</v>
      </c>
      <c r="I51" s="17">
        <f t="shared" si="1"/>
        <v>6.8594851596023409E-4</v>
      </c>
      <c r="K51" s="20">
        <f>$I$51/$I$62*100</f>
        <v>8.7717778172560052</v>
      </c>
      <c r="N51" s="63"/>
      <c r="O51" s="13"/>
      <c r="P51" s="13"/>
    </row>
    <row r="52" spans="1:16" ht="13.5" x14ac:dyDescent="0.25">
      <c r="A52" s="66" t="s">
        <v>27</v>
      </c>
      <c r="B52" s="24"/>
      <c r="C52" s="15">
        <v>6.5390300000000003</v>
      </c>
      <c r="D52" s="16">
        <f>'5R36A Mixed Standards 5;1'!I50</f>
        <v>0.82640447988314614</v>
      </c>
      <c r="E52" s="17">
        <f t="shared" si="0"/>
        <v>1.2569594552646173E-4</v>
      </c>
      <c r="F52" s="67">
        <v>0.99646900000000005</v>
      </c>
      <c r="G52" s="67">
        <v>0.96315165800000002</v>
      </c>
      <c r="H52" s="17">
        <f t="shared" si="2"/>
        <v>1.252521131428078E-4</v>
      </c>
      <c r="I52" s="17">
        <f>E52*G52</f>
        <v>1.210642583376893E-4</v>
      </c>
      <c r="K52" s="20">
        <f>$I$52/$I$62*100</f>
        <v>1.5481464731540535</v>
      </c>
      <c r="N52" s="63"/>
      <c r="O52" s="13"/>
      <c r="P52" s="13"/>
    </row>
    <row r="53" spans="1:16" ht="13.5" x14ac:dyDescent="0.25">
      <c r="A53" s="66" t="s">
        <v>41</v>
      </c>
      <c r="B53" s="24"/>
      <c r="C53" s="15"/>
      <c r="D53" s="16">
        <f>'5R36A Mixed Standards 5;1'!I51</f>
        <v>0.912574462665521</v>
      </c>
      <c r="E53" s="17">
        <f t="shared" si="0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1"/>
        <v>0</v>
      </c>
      <c r="K53" s="20">
        <f>$I$53/$I$62*100</f>
        <v>0</v>
      </c>
      <c r="N53" s="63"/>
      <c r="O53" s="13"/>
      <c r="P53" s="13"/>
    </row>
    <row r="54" spans="1:16" ht="13.5" x14ac:dyDescent="0.25">
      <c r="A54" s="23" t="s">
        <v>40</v>
      </c>
      <c r="B54" s="24"/>
      <c r="C54" s="15">
        <v>6.1738400000000002</v>
      </c>
      <c r="D54" s="16">
        <f>'5R36A Mixed Standards 5;1'!I52</f>
        <v>0.81201232961916558</v>
      </c>
      <c r="E54" s="17">
        <f t="shared" si="0"/>
        <v>1.2077953375065438E-4</v>
      </c>
      <c r="F54" s="69">
        <v>0.99609999999999999</v>
      </c>
      <c r="G54" s="69">
        <f>G55-0.003</f>
        <v>0.95605923199999998</v>
      </c>
      <c r="H54" s="17">
        <f t="shared" si="2"/>
        <v>1.2030849356902682E-4</v>
      </c>
      <c r="I54" s="17">
        <f t="shared" si="1"/>
        <v>1.1547238827896871E-4</v>
      </c>
      <c r="K54" s="20">
        <f>$I$54/$I$62*100</f>
        <v>1.4766387133196304</v>
      </c>
      <c r="N54" s="63"/>
      <c r="O54" s="13"/>
      <c r="P54" s="13"/>
    </row>
    <row r="55" spans="1:16" ht="14.25" thickBot="1" x14ac:dyDescent="0.3">
      <c r="A55" s="23" t="s">
        <v>35</v>
      </c>
      <c r="B55" s="24"/>
      <c r="C55" s="15">
        <v>33.116720000000001</v>
      </c>
      <c r="D55" s="16">
        <f>'5R36A Mixed Standards 5;1'!I53</f>
        <v>0.75898209406677419</v>
      </c>
      <c r="E55" s="17">
        <f t="shared" si="0"/>
        <v>6.9313270017478832E-4</v>
      </c>
      <c r="F55" s="71">
        <v>0.99607699999999999</v>
      </c>
      <c r="G55" s="71">
        <v>0.95905923199999998</v>
      </c>
      <c r="H55" s="17">
        <f t="shared" si="2"/>
        <v>6.9041354059200266E-4</v>
      </c>
      <c r="I55" s="17">
        <f t="shared" si="1"/>
        <v>6.6475531510371878E-4</v>
      </c>
      <c r="K55" s="20">
        <f>$I$55/$I$62*100</f>
        <v>8.5007632369713697</v>
      </c>
      <c r="N55" s="63"/>
      <c r="O55" s="13"/>
      <c r="P55" s="13"/>
    </row>
    <row r="56" spans="1:16" x14ac:dyDescent="0.2">
      <c r="A56" s="19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22</v>
      </c>
      <c r="K56" s="75"/>
    </row>
    <row r="57" spans="1:16" x14ac:dyDescent="0.2">
      <c r="A57" s="19"/>
      <c r="B57" s="76"/>
      <c r="C57" s="76"/>
      <c r="D57" s="76"/>
      <c r="E57" s="77"/>
      <c r="F57" s="78" t="s">
        <v>8</v>
      </c>
      <c r="G57" s="78"/>
      <c r="H57" s="79" t="s">
        <v>22</v>
      </c>
      <c r="I57" s="80"/>
      <c r="K57" s="81"/>
    </row>
    <row r="58" spans="1:16" x14ac:dyDescent="0.2">
      <c r="A58" s="19"/>
      <c r="B58" s="76"/>
      <c r="C58" s="76"/>
      <c r="D58" s="76"/>
      <c r="E58" s="19"/>
      <c r="F58" s="78" t="s">
        <v>23</v>
      </c>
      <c r="G58" s="78"/>
      <c r="H58" s="79" t="s">
        <v>22</v>
      </c>
      <c r="I58" s="80"/>
      <c r="K58" s="81"/>
    </row>
    <row r="59" spans="1:16" x14ac:dyDescent="0.2">
      <c r="A59" s="19"/>
      <c r="B59" s="76"/>
      <c r="C59" s="76"/>
      <c r="D59" s="76"/>
      <c r="E59" s="19"/>
      <c r="F59" s="78" t="s">
        <v>9</v>
      </c>
      <c r="G59" s="78"/>
      <c r="H59" s="79" t="s">
        <v>22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19"/>
      <c r="B60" s="82"/>
      <c r="C60" s="22"/>
      <c r="D60" s="22"/>
      <c r="E60" s="19"/>
      <c r="F60" s="83" t="s">
        <v>25</v>
      </c>
      <c r="G60" s="83"/>
      <c r="H60" s="79" t="s">
        <v>22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19"/>
      <c r="B61" s="84"/>
      <c r="C61" s="85"/>
      <c r="D61" s="85"/>
      <c r="E61" s="19"/>
      <c r="F61" s="86" t="s">
        <v>28</v>
      </c>
      <c r="G61" s="86"/>
      <c r="H61" s="79" t="s">
        <v>22</v>
      </c>
      <c r="I61" s="79"/>
      <c r="J61" s="87"/>
      <c r="K61" s="88"/>
    </row>
    <row r="62" spans="1:16" x14ac:dyDescent="0.2">
      <c r="A62" s="19"/>
      <c r="G62" s="89" t="s">
        <v>36</v>
      </c>
      <c r="H62" s="11" t="s">
        <v>22</v>
      </c>
      <c r="I62" s="90">
        <f>SUM(I18:I55)</f>
        <v>7.8199485925284536E-3</v>
      </c>
      <c r="K62" s="91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5R36A Mixed Standards 5;1</vt:lpstr>
      <vt:lpstr>5R36A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2020-03-11T14:39:41Z</dcterms:modified>
</cp:coreProperties>
</file>