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18FE6E19-0BD5-418D-8FCF-A1AB12DAC84D}" xr6:coauthVersionLast="45" xr6:coauthVersionMax="45" xr10:uidLastSave="{00000000-0000-0000-0000-000000000000}"/>
  <bookViews>
    <workbookView xWindow="-120" yWindow="-120" windowWidth="29040" windowHeight="17790" tabRatio="835" xr2:uid="{00000000-000D-0000-FFFF-FFFF00000000}"/>
  </bookViews>
  <sheets>
    <sheet name="S1L24Z Mixed Standards 5;1" sheetId="2" r:id="rId1"/>
    <sheet name="S1L24Z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<sst xmlns="http://schemas.openxmlformats.org/spreadsheetml/2006/main" count="72" uniqueCount="52">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</sst>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6" formatCode="#.####00\ &quot;mL&quot;"/>
    <numFmt numFmtId="167" formatCode="##.####0\ &quot;mg / mL&quot;"/>
    <numFmt numFmtId="168" formatCode="#.####\ &quot;g&quot;"/>
    <numFmt numFmtId="169" formatCode="0.0000"/>
    <numFmt numFmtId="170" formatCode="##.####0\ \g"/>
    <numFmt numFmtId="171" formatCode="[&gt;0]##.####0\ %;General;&quot;N/A&quot;"/>
    <numFmt numFmtId="172" formatCode="0.0"/>
    <numFmt numFmtId="173" formatCode="[&gt;0]##.##0\ %;General;&quot;N/A&quot;"/>
    <numFmt numFmtId="174" formatCode="[&gt;0]##.###0\ %;General"/>
    <numFmt numFmtId="175" formatCode="##.###0\ \g"/>
    <numFmt numFmtId="176" formatCode="0.00000"/>
    <numFmt numFmtId="178" formatCode="mm/dd/&quot;08&quot;"/>
    <numFmt numFmtId="179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/>
    </xf>
    <xf numFmtId="169" fontId="21" fillId="0" borderId="0" xfId="0" applyNumberFormat="1" applyFont="1" applyFill="1" applyBorder="1" applyAlignment="1">
      <alignment horizontal="center"/>
    </xf>
    <xf numFmtId="166" fontId="7" fillId="0" borderId="1" xfId="0" applyNumberFormat="1" applyFont="1" applyFill="1" applyBorder="1"/>
    <xf numFmtId="170" fontId="11" fillId="0" borderId="1" xfId="0" applyNumberFormat="1" applyFont="1" applyFill="1" applyBorder="1"/>
    <xf numFmtId="178" fontId="5" fillId="0" borderId="0" xfId="0" applyNumberFormat="1" applyFont="1" applyFill="1" applyAlignment="1">
      <alignment horizontal="center"/>
    </xf>
    <xf numFmtId="171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5" fillId="0" borderId="0" xfId="0" applyFont="1" applyFill="1" applyAlignment="1">
      <alignment horizontal="center"/>
    </xf>
    <xf numFmtId="0" fontId="29" fillId="0" borderId="0" xfId="0" applyFont="1" applyFill="1"/>
    <xf numFmtId="169" fontId="14" fillId="0" borderId="9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/>
    </xf>
    <xf numFmtId="169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6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5" fillId="0" borderId="0" xfId="0" applyFont="1" applyFill="1" applyAlignment="1">
      <alignment horizontal="left"/>
    </xf>
    <xf numFmtId="178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7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8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9" fontId="14" fillId="0" borderId="9" xfId="0" applyNumberFormat="1" applyFont="1" applyFill="1" applyBorder="1" applyAlignment="1">
      <alignment horizontal="center"/>
    </xf>
    <xf numFmtId="176" fontId="4" fillId="0" borderId="9" xfId="0" applyNumberFormat="1" applyFont="1" applyFill="1" applyBorder="1" applyAlignment="1">
      <alignment horizontal="center"/>
    </xf>
    <xf numFmtId="176" fontId="0" fillId="0" borderId="0" xfId="0" applyNumberFormat="1" applyFill="1"/>
    <xf numFmtId="0" fontId="0" fillId="0" borderId="0" xfId="0" applyFill="1" applyAlignment="1">
      <alignment horizontal="center" vertical="center"/>
    </xf>
    <xf numFmtId="179" fontId="0" fillId="0" borderId="0" xfId="0" applyNumberFormat="1" applyFill="1"/>
    <xf numFmtId="164" fontId="5" fillId="0" borderId="14" xfId="0" quotePrefix="1" applyNumberFormat="1" applyFont="1" applyFill="1" applyBorder="1" applyAlignment="1">
      <alignment horizontal="center"/>
    </xf>
    <xf numFmtId="169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9" fontId="22" fillId="0" borderId="1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9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3" fontId="0" fillId="0" borderId="13" xfId="0" applyNumberFormat="1" applyFill="1" applyBorder="1" applyAlignment="1">
      <alignment horizontal="center"/>
    </xf>
    <xf numFmtId="171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5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1" fontId="0" fillId="0" borderId="9" xfId="0" applyNumberFormat="1" applyFill="1" applyBorder="1" applyAlignment="1">
      <alignment horizontal="center"/>
    </xf>
    <xf numFmtId="174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6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9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9" fontId="6" fillId="0" borderId="9" xfId="0" applyNumberFormat="1" applyFont="1" applyFill="1" applyBorder="1" applyAlignment="1">
      <alignment horizontal="center"/>
    </xf>
    <xf numFmtId="169" fontId="6" fillId="0" borderId="9" xfId="0" applyNumberFormat="1" applyFont="1" applyFill="1" applyBorder="1" applyAlignment="1">
      <alignment horizontal="center"/>
    </xf>
    <xf numFmtId="169" fontId="5" fillId="0" borderId="14" xfId="0" applyNumberFormat="1" applyFont="1" applyFill="1" applyBorder="1" applyAlignment="1">
      <alignment horizontal="center"/>
    </xf>
    <xf numFmtId="169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2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activeCell="W18" sqref="W18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2"/>
      <c r="B1" s="93"/>
      <c r="C1" s="93"/>
      <c r="D1" s="93"/>
      <c r="E1" s="93"/>
      <c r="F1" s="93"/>
      <c r="G1" s="93"/>
      <c r="H1" s="93"/>
      <c r="I1" s="93"/>
      <c r="J1" s="93"/>
      <c r="K1" s="93"/>
      <c r="L1" s="94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</row>
    <row r="2" spans="1:47" x14ac:dyDescent="0.2">
      <c r="A2" s="87"/>
      <c r="G2" s="82" t="s">
        <v>0</v>
      </c>
      <c r="H2" s="35" t="s">
        <v>38</v>
      </c>
      <c r="I2" s="35"/>
      <c r="J2" s="35"/>
      <c r="K2" s="4"/>
      <c r="L2" s="95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</row>
    <row r="3" spans="1:47" ht="3" customHeight="1" x14ac:dyDescent="0.2">
      <c r="A3" s="87"/>
      <c r="I3" s="26"/>
      <c r="J3" s="15"/>
      <c r="L3" s="95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</row>
    <row r="4" spans="1:47" ht="18" x14ac:dyDescent="0.25">
      <c r="A4" s="87"/>
      <c r="B4" s="96" t="s">
        <v>11</v>
      </c>
      <c r="C4" s="96"/>
      <c r="D4" s="96"/>
      <c r="E4" s="96"/>
      <c r="F4" s="96"/>
      <c r="G4" s="96"/>
      <c r="H4" s="96"/>
      <c r="I4" s="96"/>
      <c r="J4" s="82"/>
      <c r="K4" s="10"/>
      <c r="L4" s="95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</row>
    <row r="5" spans="1:47" x14ac:dyDescent="0.2">
      <c r="A5" s="87"/>
      <c r="L5" s="95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</row>
    <row r="6" spans="1:47" ht="14.25" x14ac:dyDescent="0.25">
      <c r="A6" s="87"/>
      <c r="B6" s="97" t="s">
        <v>3</v>
      </c>
      <c r="C6" s="98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95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</row>
    <row r="7" spans="1:47" ht="12.75" customHeight="1" x14ac:dyDescent="0.2">
      <c r="A7" s="87"/>
      <c r="G7" s="99"/>
      <c r="H7" s="99"/>
      <c r="I7" s="99"/>
      <c r="J7" s="2"/>
      <c r="K7" s="2"/>
      <c r="L7" s="95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</row>
    <row r="8" spans="1:47" ht="14.25" x14ac:dyDescent="0.25">
      <c r="A8" s="87"/>
      <c r="F8" s="22" t="s">
        <v>49</v>
      </c>
      <c r="G8" s="22"/>
      <c r="H8" s="22"/>
      <c r="I8" s="22"/>
      <c r="J8" s="100">
        <v>760.72333000000003</v>
      </c>
      <c r="K8" s="100"/>
      <c r="L8" s="95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</row>
    <row r="9" spans="1:47" x14ac:dyDescent="0.2">
      <c r="A9" s="87"/>
      <c r="F9" s="15"/>
      <c r="G9" s="15"/>
      <c r="H9" s="15"/>
      <c r="I9" s="15"/>
      <c r="J9" s="2"/>
      <c r="K9" s="2"/>
      <c r="L9" s="95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</row>
    <row r="10" spans="1:47" x14ac:dyDescent="0.2">
      <c r="A10" s="87"/>
      <c r="F10" s="15"/>
      <c r="G10" s="15"/>
      <c r="H10" s="15"/>
      <c r="I10" s="15"/>
      <c r="J10" s="2"/>
      <c r="K10" s="2"/>
      <c r="L10" s="95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</row>
    <row r="11" spans="1:47" x14ac:dyDescent="0.2">
      <c r="A11" s="87"/>
      <c r="F11" s="15"/>
      <c r="G11" s="15"/>
      <c r="H11" s="15"/>
      <c r="I11" s="15"/>
      <c r="J11" s="2"/>
      <c r="K11" s="2"/>
      <c r="L11" s="95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</row>
    <row r="12" spans="1:47" x14ac:dyDescent="0.2">
      <c r="A12" s="87"/>
      <c r="F12" s="15"/>
      <c r="G12" s="15"/>
      <c r="H12" s="15"/>
      <c r="I12" s="15"/>
      <c r="J12" s="2"/>
      <c r="K12" s="2"/>
      <c r="L12" s="95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</row>
    <row r="13" spans="1:47" x14ac:dyDescent="0.2">
      <c r="A13" s="87"/>
      <c r="F13" s="15"/>
      <c r="G13" s="15"/>
      <c r="H13" s="15"/>
      <c r="I13" s="15"/>
      <c r="J13" s="2"/>
      <c r="K13" s="2"/>
      <c r="L13" s="95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</row>
    <row r="14" spans="1:47" x14ac:dyDescent="0.2">
      <c r="A14" s="87"/>
      <c r="L14" s="95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</row>
    <row r="15" spans="1:47" s="104" customFormat="1" ht="54" customHeight="1" x14ac:dyDescent="0.2">
      <c r="A15" s="101"/>
      <c r="B15" s="102"/>
      <c r="C15" s="51" t="s">
        <v>12</v>
      </c>
      <c r="D15" s="51"/>
      <c r="E15" s="51" t="s">
        <v>51</v>
      </c>
      <c r="F15" s="51"/>
      <c r="G15" s="51" t="s">
        <v>13</v>
      </c>
      <c r="H15" s="51"/>
      <c r="I15" s="103" t="s">
        <v>14</v>
      </c>
      <c r="J15" s="5"/>
      <c r="L15" s="105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</row>
    <row r="16" spans="1:47" x14ac:dyDescent="0.2">
      <c r="A16" s="87"/>
      <c r="B16" s="20"/>
      <c r="C16" s="58">
        <v>0.16666666666666666</v>
      </c>
      <c r="D16" s="58"/>
      <c r="E16" s="100">
        <v>500</v>
      </c>
      <c r="F16" s="100"/>
      <c r="G16" s="106">
        <v>2.6315789473684199</v>
      </c>
      <c r="H16" s="106"/>
      <c r="I16" s="107">
        <f>(E16*1.998)/(G16*J8)</f>
        <v>0.49902505290589699</v>
      </c>
      <c r="J16" s="6"/>
      <c r="L16" s="95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</row>
    <row r="17" spans="1:47" x14ac:dyDescent="0.2">
      <c r="A17" s="87"/>
      <c r="B17" s="20"/>
      <c r="C17" s="58">
        <v>0.25</v>
      </c>
      <c r="D17" s="58"/>
      <c r="E17" s="100">
        <v>500</v>
      </c>
      <c r="F17" s="100"/>
      <c r="G17" s="106">
        <f>G$16</f>
        <v>2.6315789473684199</v>
      </c>
      <c r="H17" s="106"/>
      <c r="I17" s="107">
        <f>(E17*1.998)/(G17*J8)</f>
        <v>0.49902505290589699</v>
      </c>
      <c r="J17" s="6"/>
      <c r="L17" s="95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</row>
    <row r="18" spans="1:47" x14ac:dyDescent="0.2">
      <c r="A18" s="87"/>
      <c r="B18" s="20"/>
      <c r="C18" s="58">
        <v>0.33333333333333331</v>
      </c>
      <c r="D18" s="58"/>
      <c r="E18" s="100">
        <v>585.13649999999996</v>
      </c>
      <c r="F18" s="100"/>
      <c r="G18" s="106">
        <f t="shared" ref="G18:G53" si="0">G$16</f>
        <v>2.6315789473684199</v>
      </c>
      <c r="H18" s="106"/>
      <c r="I18" s="107">
        <f>(E18*1.998)/(G18*J8)</f>
        <v>0.58399554573934276</v>
      </c>
      <c r="J18" s="6"/>
      <c r="L18" s="95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</row>
    <row r="19" spans="1:47" x14ac:dyDescent="0.2">
      <c r="A19" s="87"/>
      <c r="B19" s="20"/>
      <c r="C19" s="23">
        <v>0.41666666666666669</v>
      </c>
      <c r="D19" s="24"/>
      <c r="E19" s="100">
        <v>421.19412</v>
      </c>
      <c r="F19" s="100"/>
      <c r="G19" s="106">
        <f t="shared" si="0"/>
        <v>2.6315789473684199</v>
      </c>
      <c r="H19" s="106"/>
      <c r="I19" s="107">
        <f>(E19*1.998)/(G19*J8)</f>
        <v>0.4203728360333055</v>
      </c>
      <c r="J19" s="6"/>
      <c r="L19" s="95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</row>
    <row r="20" spans="1:47" x14ac:dyDescent="0.2">
      <c r="A20" s="87"/>
      <c r="B20" s="20"/>
      <c r="C20" s="58">
        <v>0.5</v>
      </c>
      <c r="D20" s="58"/>
      <c r="E20" s="100">
        <v>499.27242999999999</v>
      </c>
      <c r="F20" s="100"/>
      <c r="G20" s="106">
        <f t="shared" si="0"/>
        <v>2.6315789473684199</v>
      </c>
      <c r="H20" s="106"/>
      <c r="I20" s="107">
        <f>(E20*1.998)/(G20*J8)</f>
        <v>0.49829890159041151</v>
      </c>
      <c r="J20" s="6"/>
      <c r="L20" s="95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</row>
    <row r="21" spans="1:47" x14ac:dyDescent="0.2">
      <c r="A21" s="87"/>
      <c r="B21" s="20"/>
      <c r="C21" s="58">
        <v>0.54166666666666663</v>
      </c>
      <c r="D21" s="58"/>
      <c r="E21" s="100">
        <v>500</v>
      </c>
      <c r="F21" s="100"/>
      <c r="G21" s="106">
        <f t="shared" si="0"/>
        <v>2.6315789473684199</v>
      </c>
      <c r="H21" s="106"/>
      <c r="I21" s="107">
        <f>(E21*1.998)/(G21*J8)</f>
        <v>0.49902505290589699</v>
      </c>
      <c r="J21" s="6"/>
      <c r="L21" s="95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</row>
    <row r="22" spans="1:47" x14ac:dyDescent="0.2">
      <c r="A22" s="87"/>
      <c r="B22" s="20"/>
      <c r="C22" s="58">
        <v>0.58333333333333337</v>
      </c>
      <c r="D22" s="58"/>
      <c r="E22" s="108">
        <v>523.30371000000002</v>
      </c>
      <c r="F22" s="109"/>
      <c r="G22" s="106">
        <f t="shared" si="0"/>
        <v>2.6315789473684199</v>
      </c>
      <c r="H22" s="106"/>
      <c r="I22" s="107">
        <f>(E22*1.998)/(G22*J8)</f>
        <v>0.52228332313720438</v>
      </c>
      <c r="J22" s="6"/>
      <c r="L22" s="95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</row>
    <row r="23" spans="1:47" x14ac:dyDescent="0.2">
      <c r="A23" s="87"/>
      <c r="B23" s="20"/>
      <c r="C23" s="58">
        <v>0.58402777777777781</v>
      </c>
      <c r="D23" s="58"/>
      <c r="E23" s="108">
        <v>523.90808000000004</v>
      </c>
      <c r="F23" s="109"/>
      <c r="G23" s="106">
        <f t="shared" si="0"/>
        <v>2.6315789473684199</v>
      </c>
      <c r="H23" s="106"/>
      <c r="I23" s="107">
        <f>(E23*1.998)/(G23*J8)</f>
        <v>0.52288651467965397</v>
      </c>
      <c r="J23" s="6"/>
      <c r="L23" s="95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</row>
    <row r="24" spans="1:47" x14ac:dyDescent="0.2">
      <c r="A24" s="87"/>
      <c r="B24" s="20"/>
      <c r="C24" s="23">
        <v>0.625</v>
      </c>
      <c r="D24" s="24"/>
      <c r="E24" s="100">
        <v>510.83931999999999</v>
      </c>
      <c r="F24" s="100"/>
      <c r="G24" s="106">
        <f t="shared" si="0"/>
        <v>2.6315789473684199</v>
      </c>
      <c r="H24" s="106"/>
      <c r="I24" s="107">
        <f>(E24*1.998)/(G24*J8)</f>
        <v>0.50984323737882487</v>
      </c>
      <c r="J24" s="6"/>
      <c r="L24" s="95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</row>
    <row r="25" spans="1:47" x14ac:dyDescent="0.2">
      <c r="A25" s="87"/>
      <c r="B25" s="20"/>
      <c r="C25" s="58">
        <v>0.66666666666666663</v>
      </c>
      <c r="D25" s="58"/>
      <c r="E25" s="100">
        <v>524.24559999999997</v>
      </c>
      <c r="F25" s="100"/>
      <c r="G25" s="106">
        <f t="shared" si="0"/>
        <v>2.6315789473684199</v>
      </c>
      <c r="H25" s="106"/>
      <c r="I25" s="107">
        <f>(E25*1.998)/(G25*J8)</f>
        <v>0.52322337655136741</v>
      </c>
      <c r="J25" s="6"/>
      <c r="L25" s="95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</row>
    <row r="26" spans="1:47" x14ac:dyDescent="0.2">
      <c r="A26" s="87"/>
      <c r="B26" s="20"/>
      <c r="C26" s="58">
        <v>0.66736111111111107</v>
      </c>
      <c r="D26" s="58"/>
      <c r="E26" s="100">
        <v>526.20641999999998</v>
      </c>
      <c r="F26" s="100"/>
      <c r="G26" s="106">
        <f t="shared" si="0"/>
        <v>2.6315789473684199</v>
      </c>
      <c r="H26" s="106"/>
      <c r="I26" s="107">
        <f>(E26*1.998)/(G26*J8)</f>
        <v>0.52518037315984534</v>
      </c>
      <c r="J26" s="6"/>
      <c r="L26" s="95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</row>
    <row r="27" spans="1:47" x14ac:dyDescent="0.2">
      <c r="A27" s="87"/>
      <c r="B27" s="20"/>
      <c r="C27" s="58">
        <v>0.70833333333333337</v>
      </c>
      <c r="D27" s="58"/>
      <c r="E27" s="100">
        <v>525.95978000000002</v>
      </c>
      <c r="F27" s="100"/>
      <c r="G27" s="106">
        <f t="shared" si="0"/>
        <v>2.6315789473684199</v>
      </c>
      <c r="H27" s="106"/>
      <c r="I27" s="107">
        <f>(E27*1.998)/(G27*J8)</f>
        <v>0.5249342140817479</v>
      </c>
      <c r="J27" s="6"/>
      <c r="L27" s="95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</row>
    <row r="28" spans="1:47" x14ac:dyDescent="0.2">
      <c r="A28" s="87"/>
      <c r="B28" s="20"/>
      <c r="C28" s="58">
        <v>0.7090277777777777</v>
      </c>
      <c r="D28" s="58"/>
      <c r="E28" s="100">
        <v>530.35015999999996</v>
      </c>
      <c r="F28" s="100"/>
      <c r="G28" s="106">
        <f t="shared" si="0"/>
        <v>2.6315789473684199</v>
      </c>
      <c r="H28" s="106"/>
      <c r="I28" s="107">
        <f>(E28*1.998)/(G28*J8)</f>
        <v>0.52931603330530186</v>
      </c>
      <c r="J28" s="6"/>
      <c r="L28" s="95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</row>
    <row r="29" spans="1:47" x14ac:dyDescent="0.2">
      <c r="A29" s="87"/>
      <c r="B29" s="20"/>
      <c r="C29" s="23">
        <v>0.75</v>
      </c>
      <c r="D29" s="24"/>
      <c r="E29" s="100">
        <v>573.19164999999998</v>
      </c>
      <c r="F29" s="100"/>
      <c r="G29" s="106">
        <f t="shared" si="0"/>
        <v>2.6315789473684199</v>
      </c>
      <c r="H29" s="106"/>
      <c r="I29" s="107">
        <f>(E29*1.998)/(G29*J8)</f>
        <v>0.57207398693293676</v>
      </c>
      <c r="J29" s="12"/>
      <c r="L29" s="95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</row>
    <row r="30" spans="1:47" x14ac:dyDescent="0.2">
      <c r="A30" s="87"/>
      <c r="B30" s="20"/>
      <c r="C30" s="58">
        <v>0.75069444444444444</v>
      </c>
      <c r="D30" s="58"/>
      <c r="E30" s="100">
        <v>557.18511999999998</v>
      </c>
      <c r="F30" s="100"/>
      <c r="G30" s="106">
        <f t="shared" si="0"/>
        <v>2.6315789473684199</v>
      </c>
      <c r="H30" s="106"/>
      <c r="I30" s="107">
        <f>(E30*1.998)/(G30*J8)</f>
        <v>0.5560986679727572</v>
      </c>
      <c r="J30" s="12"/>
      <c r="L30" s="95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</row>
    <row r="31" spans="1:47" x14ac:dyDescent="0.2">
      <c r="A31" s="87"/>
      <c r="B31" s="20"/>
      <c r="C31" s="58" t="s">
        <v>42</v>
      </c>
      <c r="D31" s="58"/>
      <c r="E31" s="100">
        <v>574.19219999999996</v>
      </c>
      <c r="F31" s="100"/>
      <c r="G31" s="106">
        <f t="shared" si="0"/>
        <v>2.6315789473684199</v>
      </c>
      <c r="H31" s="106"/>
      <c r="I31" s="107">
        <f>(E31*1.998)/(G31*J8)</f>
        <v>0.57307258596630672</v>
      </c>
      <c r="L31" s="95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</row>
    <row r="32" spans="1:47" x14ac:dyDescent="0.2">
      <c r="A32" s="87"/>
      <c r="B32" s="20"/>
      <c r="C32" s="58" t="s">
        <v>43</v>
      </c>
      <c r="D32" s="58"/>
      <c r="E32" s="100">
        <v>574.19219999999996</v>
      </c>
      <c r="F32" s="100"/>
      <c r="G32" s="106">
        <f t="shared" si="0"/>
        <v>2.6315789473684199</v>
      </c>
      <c r="H32" s="106"/>
      <c r="I32" s="107">
        <f>(E32*1.998)/(G32*J8)</f>
        <v>0.57307258596630672</v>
      </c>
      <c r="L32" s="95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</row>
    <row r="33" spans="1:47" x14ac:dyDescent="0.2">
      <c r="A33" s="87"/>
      <c r="B33" s="20"/>
      <c r="C33" s="58">
        <v>0.79166666666666663</v>
      </c>
      <c r="D33" s="58"/>
      <c r="E33" s="100">
        <v>500</v>
      </c>
      <c r="F33" s="100"/>
      <c r="G33" s="106">
        <f t="shared" si="0"/>
        <v>2.6315789473684199</v>
      </c>
      <c r="H33" s="106"/>
      <c r="I33" s="107">
        <f>(E33*1.998)/(G33*J8)</f>
        <v>0.49902505290589699</v>
      </c>
      <c r="L33" s="95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</row>
    <row r="34" spans="1:47" x14ac:dyDescent="0.2">
      <c r="A34" s="87"/>
      <c r="B34" s="20"/>
      <c r="C34" s="58">
        <v>0.83333333333333337</v>
      </c>
      <c r="D34" s="58"/>
      <c r="E34" s="100">
        <v>361.50522000000001</v>
      </c>
      <c r="F34" s="100"/>
      <c r="G34" s="106">
        <f t="shared" si="0"/>
        <v>2.6315789473684199</v>
      </c>
      <c r="H34" s="106"/>
      <c r="I34" s="107">
        <f>(E34*1.998)/(G34*J8)</f>
        <v>0.36080032307251586</v>
      </c>
      <c r="L34" s="95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</row>
    <row r="35" spans="1:47" x14ac:dyDescent="0.2">
      <c r="A35" s="87"/>
      <c r="B35" s="20"/>
      <c r="C35" s="23" t="s">
        <v>28</v>
      </c>
      <c r="D35" s="24"/>
      <c r="E35" s="100">
        <v>812.59429999999998</v>
      </c>
      <c r="F35" s="100"/>
      <c r="G35" s="106">
        <f t="shared" si="0"/>
        <v>2.6315789473684199</v>
      </c>
      <c r="H35" s="106"/>
      <c r="I35" s="107">
        <f>(E35*1.998)/(G35*J8)</f>
        <v>0.81100982709706071</v>
      </c>
      <c r="L35" s="95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</row>
    <row r="36" spans="1:47" x14ac:dyDescent="0.2">
      <c r="A36" s="87"/>
      <c r="B36" s="20"/>
      <c r="C36" s="23">
        <v>0.8340277777777777</v>
      </c>
      <c r="D36" s="24"/>
      <c r="E36" s="100">
        <v>574.46709999999996</v>
      </c>
      <c r="F36" s="100"/>
      <c r="G36" s="106">
        <f t="shared" si="0"/>
        <v>2.6315789473684199</v>
      </c>
      <c r="H36" s="106"/>
      <c r="I36" s="107">
        <f>(E36*1.998)/(G36*J8)</f>
        <v>0.57334694994039437</v>
      </c>
      <c r="L36" s="95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</row>
    <row r="37" spans="1:47" x14ac:dyDescent="0.2">
      <c r="A37" s="87"/>
      <c r="B37" s="20"/>
      <c r="C37" s="23" t="s">
        <v>29</v>
      </c>
      <c r="D37" s="24"/>
      <c r="E37" s="100">
        <v>574.46709999999996</v>
      </c>
      <c r="F37" s="100"/>
      <c r="G37" s="106">
        <f t="shared" si="0"/>
        <v>2.6315789473684199</v>
      </c>
      <c r="H37" s="106"/>
      <c r="I37" s="107">
        <f>(E37*1.998)/(G37*J8)</f>
        <v>0.57334694994039437</v>
      </c>
      <c r="L37" s="95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</row>
    <row r="38" spans="1:47" x14ac:dyDescent="0.2">
      <c r="A38" s="87"/>
      <c r="B38" s="20"/>
      <c r="C38" s="58">
        <v>0.875</v>
      </c>
      <c r="D38" s="58"/>
      <c r="E38" s="100">
        <v>572.81622000000004</v>
      </c>
      <c r="F38" s="100"/>
      <c r="G38" s="106">
        <f t="shared" si="0"/>
        <v>2.6315789473684199</v>
      </c>
      <c r="H38" s="106"/>
      <c r="I38" s="107">
        <f>(E38*1.998)/(G38*J8)</f>
        <v>0.57169928898171185</v>
      </c>
      <c r="L38" s="95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</row>
    <row r="39" spans="1:47" x14ac:dyDescent="0.2">
      <c r="A39" s="87"/>
      <c r="B39" s="20"/>
      <c r="C39" s="58">
        <v>0.83472222222222225</v>
      </c>
      <c r="D39" s="58"/>
      <c r="E39" s="100">
        <v>573.60388</v>
      </c>
      <c r="F39" s="100"/>
      <c r="G39" s="106">
        <f t="shared" si="0"/>
        <v>2.6315789473684199</v>
      </c>
      <c r="H39" s="106"/>
      <c r="I39" s="107">
        <f>(E39*1.998)/(G39*J8)</f>
        <v>0.57248541312805568</v>
      </c>
      <c r="L39" s="95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</row>
    <row r="40" spans="1:47" x14ac:dyDescent="0.2">
      <c r="A40" s="87"/>
      <c r="B40" s="20"/>
      <c r="C40" s="110" t="s">
        <v>45</v>
      </c>
      <c r="D40" s="58"/>
      <c r="E40" s="100">
        <v>573.60388</v>
      </c>
      <c r="F40" s="100"/>
      <c r="G40" s="106">
        <f t="shared" si="0"/>
        <v>2.6315789473684199</v>
      </c>
      <c r="H40" s="106"/>
      <c r="I40" s="107">
        <f>(E40*1.998)/(G40*J8)</f>
        <v>0.57248541312805568</v>
      </c>
      <c r="L40" s="95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</row>
    <row r="41" spans="1:47" x14ac:dyDescent="0.2">
      <c r="A41" s="87"/>
      <c r="B41" s="20"/>
      <c r="C41" s="23">
        <v>0.91666666666666663</v>
      </c>
      <c r="D41" s="24"/>
      <c r="E41" s="100">
        <v>573.60388</v>
      </c>
      <c r="F41" s="100"/>
      <c r="G41" s="106">
        <f t="shared" si="0"/>
        <v>2.6315789473684199</v>
      </c>
      <c r="H41" s="106"/>
      <c r="I41" s="107">
        <f>(E41*1.998)/(G41*J8)</f>
        <v>0.57248541312805568</v>
      </c>
      <c r="L41" s="95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</row>
    <row r="42" spans="1:47" x14ac:dyDescent="0.2">
      <c r="A42" s="87"/>
      <c r="B42" s="20"/>
      <c r="C42" s="23" t="s">
        <v>30</v>
      </c>
      <c r="D42" s="24"/>
      <c r="E42" s="100">
        <v>475.66955000000002</v>
      </c>
      <c r="F42" s="100"/>
      <c r="G42" s="106">
        <f t="shared" si="0"/>
        <v>2.6315789473684199</v>
      </c>
      <c r="H42" s="106"/>
      <c r="I42" s="107">
        <f>(E42*1.998)/(G42*J8)</f>
        <v>0.47474204470894843</v>
      </c>
      <c r="L42" s="95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</row>
    <row r="43" spans="1:47" x14ac:dyDescent="0.2">
      <c r="A43" s="87"/>
      <c r="B43" s="20"/>
      <c r="C43" s="23">
        <v>0.91736111111111107</v>
      </c>
      <c r="D43" s="24"/>
      <c r="E43" s="100">
        <v>475.66955000000002</v>
      </c>
      <c r="F43" s="100"/>
      <c r="G43" s="106">
        <f t="shared" si="0"/>
        <v>2.6315789473684199</v>
      </c>
      <c r="H43" s="106"/>
      <c r="I43" s="107">
        <f>(E43*1.998)/(G43*J8)</f>
        <v>0.47474204470894843</v>
      </c>
      <c r="L43" s="95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</row>
    <row r="44" spans="1:47" x14ac:dyDescent="0.2">
      <c r="A44" s="87"/>
      <c r="B44" s="20"/>
      <c r="C44" s="23" t="s">
        <v>31</v>
      </c>
      <c r="D44" s="24"/>
      <c r="E44" s="100">
        <v>760.72333000000003</v>
      </c>
      <c r="F44" s="100"/>
      <c r="G44" s="106">
        <f t="shared" si="0"/>
        <v>2.6315789473684199</v>
      </c>
      <c r="H44" s="106"/>
      <c r="I44" s="107">
        <f>(E44*1.998)/(G44*J8)</f>
        <v>0.75924000000000036</v>
      </c>
      <c r="L44" s="95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</row>
    <row r="45" spans="1:47" x14ac:dyDescent="0.2">
      <c r="A45" s="87"/>
      <c r="B45" s="20"/>
      <c r="C45" s="23" t="s">
        <v>32</v>
      </c>
      <c r="D45" s="24"/>
      <c r="E45" s="100">
        <v>568.05853000000002</v>
      </c>
      <c r="F45" s="100"/>
      <c r="G45" s="106">
        <f t="shared" si="0"/>
        <v>2.6315789473684199</v>
      </c>
      <c r="H45" s="106"/>
      <c r="I45" s="107">
        <f>(E45*1.998)/(G45*J8)</f>
        <v>0.56695087597379212</v>
      </c>
      <c r="L45" s="95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</row>
    <row r="46" spans="1:47" x14ac:dyDescent="0.2">
      <c r="A46" s="87"/>
      <c r="B46" s="20"/>
      <c r="C46" s="66">
        <v>0.95833333333333337</v>
      </c>
      <c r="D46" s="24"/>
      <c r="E46" s="100">
        <v>500</v>
      </c>
      <c r="F46" s="100"/>
      <c r="G46" s="106">
        <f t="shared" si="0"/>
        <v>2.6315789473684199</v>
      </c>
      <c r="H46" s="106"/>
      <c r="I46" s="107">
        <f>(E46*1.998)/(G46*J8)</f>
        <v>0.49902505290589699</v>
      </c>
      <c r="L46" s="95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</row>
    <row r="47" spans="1:47" x14ac:dyDescent="0.2">
      <c r="A47" s="87"/>
      <c r="B47" s="20"/>
      <c r="C47" s="66">
        <v>0.91805555555555562</v>
      </c>
      <c r="D47" s="24"/>
      <c r="E47" s="100">
        <v>500</v>
      </c>
      <c r="F47" s="100"/>
      <c r="G47" s="106">
        <f t="shared" si="0"/>
        <v>2.6315789473684199</v>
      </c>
      <c r="H47" s="106"/>
      <c r="I47" s="107">
        <f>(E47*1.998)/(G47*J8)</f>
        <v>0.49902505290589699</v>
      </c>
      <c r="L47" s="95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</row>
    <row r="48" spans="1:47" x14ac:dyDescent="0.2">
      <c r="A48" s="87"/>
      <c r="B48" s="20"/>
      <c r="C48" s="66" t="s">
        <v>25</v>
      </c>
      <c r="D48" s="70"/>
      <c r="E48" s="100">
        <v>518.63103999999998</v>
      </c>
      <c r="F48" s="100"/>
      <c r="G48" s="106">
        <f t="shared" si="0"/>
        <v>2.6315789473684199</v>
      </c>
      <c r="H48" s="106"/>
      <c r="I48" s="107">
        <f>(E48*1.998)/(G48*J8)</f>
        <v>0.51761976434928081</v>
      </c>
      <c r="L48" s="95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</row>
    <row r="49" spans="1:47" x14ac:dyDescent="0.2">
      <c r="A49" s="87"/>
      <c r="B49" s="20"/>
      <c r="C49" s="66" t="s">
        <v>33</v>
      </c>
      <c r="D49" s="24"/>
      <c r="E49" s="100">
        <v>535.79247999999995</v>
      </c>
      <c r="F49" s="100"/>
      <c r="G49" s="106">
        <f t="shared" si="0"/>
        <v>2.6315789473684199</v>
      </c>
      <c r="H49" s="106"/>
      <c r="I49" s="107">
        <f>(E49*1.998)/(G49*J8)</f>
        <v>0.53474774135716341</v>
      </c>
      <c r="L49" s="95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</row>
    <row r="50" spans="1:47" x14ac:dyDescent="0.2">
      <c r="A50" s="87"/>
      <c r="B50" s="20"/>
      <c r="C50" s="66" t="s">
        <v>26</v>
      </c>
      <c r="D50" s="24"/>
      <c r="E50" s="100">
        <v>517.74860000000001</v>
      </c>
      <c r="F50" s="100"/>
      <c r="G50" s="106">
        <f t="shared" si="0"/>
        <v>2.6315789473684199</v>
      </c>
      <c r="H50" s="106"/>
      <c r="I50" s="107">
        <f>(E50*1.998)/(G50*J8)</f>
        <v>0.51673904501390822</v>
      </c>
      <c r="L50" s="95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</row>
    <row r="51" spans="1:47" x14ac:dyDescent="0.2">
      <c r="A51" s="87"/>
      <c r="B51" s="20"/>
      <c r="C51" s="66" t="s">
        <v>40</v>
      </c>
      <c r="D51" s="24"/>
      <c r="E51" s="100">
        <v>571.73473999999999</v>
      </c>
      <c r="F51" s="100"/>
      <c r="G51" s="106">
        <f t="shared" si="0"/>
        <v>2.6315789473684199</v>
      </c>
      <c r="H51" s="106"/>
      <c r="I51" s="107">
        <f>(E51*1.998)/(G51*J8)</f>
        <v>0.57061991775327847</v>
      </c>
      <c r="L51" s="95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</row>
    <row r="52" spans="1:47" x14ac:dyDescent="0.2">
      <c r="A52" s="87"/>
      <c r="B52" s="20"/>
      <c r="C52" s="23" t="s">
        <v>39</v>
      </c>
      <c r="D52" s="24"/>
      <c r="E52" s="100">
        <v>508.73181</v>
      </c>
      <c r="F52" s="100"/>
      <c r="G52" s="106">
        <f t="shared" si="0"/>
        <v>2.6315789473684199</v>
      </c>
      <c r="H52" s="106"/>
      <c r="I52" s="107">
        <f>(E52*1.998)/(G52*J8)</f>
        <v>0.50773983680032553</v>
      </c>
      <c r="L52" s="95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</row>
    <row r="53" spans="1:47" x14ac:dyDescent="0.2">
      <c r="A53" s="87"/>
      <c r="B53" s="20"/>
      <c r="C53" s="23" t="s">
        <v>34</v>
      </c>
      <c r="D53" s="24"/>
      <c r="E53" s="100">
        <v>475.50797</v>
      </c>
      <c r="F53" s="100"/>
      <c r="G53" s="106">
        <f t="shared" si="0"/>
        <v>2.6315789473684199</v>
      </c>
      <c r="H53" s="106"/>
      <c r="I53" s="107">
        <f>(E53*1.998)/(G53*J8)</f>
        <v>0.47458077977285135</v>
      </c>
      <c r="L53" s="95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</row>
    <row r="54" spans="1:47" x14ac:dyDescent="0.2">
      <c r="A54" s="87"/>
      <c r="B54" s="20"/>
      <c r="C54" s="111"/>
      <c r="D54" s="111"/>
      <c r="E54" s="7"/>
      <c r="F54" s="7"/>
      <c r="G54" s="112">
        <f>SUM(G16:H53)</f>
        <v>100</v>
      </c>
      <c r="H54" s="112"/>
      <c r="I54" s="6"/>
      <c r="L54" s="95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</row>
    <row r="55" spans="1:47" x14ac:dyDescent="0.2">
      <c r="A55" s="87"/>
      <c r="B55" s="20"/>
      <c r="C55" s="111"/>
      <c r="D55" s="113"/>
      <c r="E55" s="7"/>
      <c r="F55" s="7"/>
      <c r="G55" s="114"/>
      <c r="H55" s="114"/>
      <c r="L55" s="95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</row>
    <row r="56" spans="1:47" x14ac:dyDescent="0.2">
      <c r="A56" s="87"/>
      <c r="B56" s="20"/>
      <c r="C56" s="113"/>
      <c r="D56" s="111"/>
      <c r="E56" s="7"/>
      <c r="F56" s="7"/>
      <c r="G56" s="114"/>
      <c r="H56" s="114"/>
      <c r="I56" s="6"/>
      <c r="L56" s="95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</row>
    <row r="57" spans="1:47" x14ac:dyDescent="0.2">
      <c r="A57" s="115"/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7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</row>
    <row r="58" spans="1:47" x14ac:dyDescent="0.2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</row>
    <row r="59" spans="1:47" x14ac:dyDescent="0.2"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</row>
    <row r="60" spans="1:47" x14ac:dyDescent="0.2"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</row>
    <row r="61" spans="1:47" x14ac:dyDescent="0.2"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</row>
    <row r="62" spans="1:47" x14ac:dyDescent="0.2"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</row>
    <row r="63" spans="1:47" x14ac:dyDescent="0.2"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</row>
    <row r="64" spans="1:47" x14ac:dyDescent="0.2"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</row>
    <row r="65" spans="2:47" x14ac:dyDescent="0.2"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</row>
    <row r="66" spans="2:47" x14ac:dyDescent="0.2"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</row>
    <row r="67" spans="2:47" x14ac:dyDescent="0.2"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</row>
    <row r="68" spans="2:47" x14ac:dyDescent="0.2"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</row>
    <row r="69" spans="2:47" x14ac:dyDescent="0.2"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</row>
    <row r="70" spans="2:47" x14ac:dyDescent="0.2"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</row>
    <row r="71" spans="2:47" x14ac:dyDescent="0.2"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</row>
    <row r="72" spans="2:47" x14ac:dyDescent="0.2"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</row>
    <row r="73" spans="2:47" x14ac:dyDescent="0.2"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</row>
    <row r="74" spans="2:47" x14ac:dyDescent="0.2"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</row>
    <row r="75" spans="2:47" x14ac:dyDescent="0.2"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</row>
    <row r="76" spans="2:47" x14ac:dyDescent="0.2"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</row>
    <row r="77" spans="2:47" x14ac:dyDescent="0.2"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</row>
    <row r="78" spans="2:47" x14ac:dyDescent="0.2"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</row>
    <row r="79" spans="2:47" x14ac:dyDescent="0.2"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</row>
    <row r="80" spans="2:47" x14ac:dyDescent="0.2"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</row>
    <row r="81" spans="2:47" x14ac:dyDescent="0.2"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</row>
    <row r="82" spans="2:47" x14ac:dyDescent="0.2"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</row>
    <row r="83" spans="2:47" x14ac:dyDescent="0.2"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</row>
    <row r="84" spans="2:47" x14ac:dyDescent="0.2"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</row>
    <row r="85" spans="2:47" x14ac:dyDescent="0.2"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</row>
    <row r="86" spans="2:47" x14ac:dyDescent="0.2"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</row>
    <row r="87" spans="2:47" x14ac:dyDescent="0.2"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</row>
    <row r="88" spans="2:47" x14ac:dyDescent="0.2"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</row>
    <row r="89" spans="2:47" x14ac:dyDescent="0.2"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</row>
    <row r="90" spans="2:47" x14ac:dyDescent="0.2"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</row>
    <row r="91" spans="2:47" x14ac:dyDescent="0.2"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</row>
    <row r="92" spans="2:47" x14ac:dyDescent="0.2"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</row>
    <row r="93" spans="2:47" x14ac:dyDescent="0.2"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</row>
    <row r="94" spans="2:47" x14ac:dyDescent="0.2"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</row>
    <row r="95" spans="2:47" x14ac:dyDescent="0.2"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</row>
    <row r="96" spans="2:47" x14ac:dyDescent="0.2"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</row>
    <row r="97" spans="2:47" x14ac:dyDescent="0.2"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</row>
    <row r="98" spans="2:47" x14ac:dyDescent="0.2"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</row>
    <row r="99" spans="2:47" x14ac:dyDescent="0.2"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</row>
    <row r="100" spans="2:47" x14ac:dyDescent="0.2"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</row>
    <row r="101" spans="2:47" x14ac:dyDescent="0.2"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</row>
    <row r="102" spans="2:47" x14ac:dyDescent="0.2"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</row>
    <row r="103" spans="2:47" x14ac:dyDescent="0.2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</row>
    <row r="104" spans="2:47" x14ac:dyDescent="0.2"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</row>
    <row r="105" spans="2:47" x14ac:dyDescent="0.2"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</row>
    <row r="106" spans="2:47" x14ac:dyDescent="0.2"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</row>
    <row r="107" spans="2:47" x14ac:dyDescent="0.2"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</row>
    <row r="108" spans="2:47" x14ac:dyDescent="0.2"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</row>
    <row r="109" spans="2:47" x14ac:dyDescent="0.2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</row>
    <row r="110" spans="2:47" x14ac:dyDescent="0.2"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</row>
    <row r="111" spans="2:47" x14ac:dyDescent="0.2"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</row>
    <row r="112" spans="2:47" x14ac:dyDescent="0.2"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</row>
    <row r="113" spans="2:47" x14ac:dyDescent="0.2"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</row>
    <row r="114" spans="2:47" x14ac:dyDescent="0.2"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</row>
    <row r="115" spans="2:47" x14ac:dyDescent="0.2"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</row>
    <row r="116" spans="2:47" x14ac:dyDescent="0.2"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</row>
    <row r="117" spans="2:47" x14ac:dyDescent="0.2"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</row>
    <row r="118" spans="2:47" x14ac:dyDescent="0.2"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</row>
    <row r="119" spans="2:47" x14ac:dyDescent="0.2"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</row>
    <row r="120" spans="2:47" x14ac:dyDescent="0.2"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</row>
    <row r="121" spans="2:47" x14ac:dyDescent="0.2"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</row>
    <row r="122" spans="2:47" x14ac:dyDescent="0.2"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</row>
    <row r="123" spans="2:47" x14ac:dyDescent="0.2"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</row>
    <row r="124" spans="2:47" x14ac:dyDescent="0.2"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</row>
    <row r="125" spans="2:47" x14ac:dyDescent="0.2"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</row>
    <row r="126" spans="2:47" x14ac:dyDescent="0.2"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</row>
    <row r="127" spans="2:47" x14ac:dyDescent="0.2"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</row>
    <row r="128" spans="2:47" x14ac:dyDescent="0.2"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</row>
    <row r="129" spans="2:47" x14ac:dyDescent="0.2"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</row>
    <row r="130" spans="2:47" x14ac:dyDescent="0.2"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</row>
    <row r="131" spans="2:47" x14ac:dyDescent="0.2"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</row>
    <row r="132" spans="2:47" x14ac:dyDescent="0.2"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</row>
    <row r="133" spans="2:47" x14ac:dyDescent="0.2"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</row>
    <row r="134" spans="2:47" x14ac:dyDescent="0.2"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</row>
    <row r="135" spans="2:47" x14ac:dyDescent="0.2"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</row>
    <row r="136" spans="2:47" x14ac:dyDescent="0.2"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</row>
    <row r="137" spans="2:47" x14ac:dyDescent="0.2"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</row>
    <row r="138" spans="2:47" x14ac:dyDescent="0.2"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</row>
    <row r="139" spans="2:47" x14ac:dyDescent="0.2"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</row>
    <row r="140" spans="2:47" x14ac:dyDescent="0.2"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</row>
    <row r="141" spans="2:47" x14ac:dyDescent="0.2"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</row>
    <row r="142" spans="2:47" x14ac:dyDescent="0.2"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</row>
    <row r="143" spans="2:47" x14ac:dyDescent="0.2"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</row>
    <row r="144" spans="2:47" x14ac:dyDescent="0.2"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</row>
    <row r="145" spans="2:47" x14ac:dyDescent="0.2"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</row>
    <row r="146" spans="2:47" x14ac:dyDescent="0.2"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</row>
    <row r="147" spans="2:47" x14ac:dyDescent="0.2"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</row>
    <row r="148" spans="2:47" x14ac:dyDescent="0.2"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</row>
    <row r="149" spans="2:47" x14ac:dyDescent="0.2"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</row>
    <row r="150" spans="2:47" x14ac:dyDescent="0.2"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</row>
    <row r="151" spans="2:47" x14ac:dyDescent="0.2"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</row>
    <row r="152" spans="2:47" x14ac:dyDescent="0.2"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</row>
    <row r="153" spans="2:47" x14ac:dyDescent="0.2"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</row>
    <row r="154" spans="2:47" x14ac:dyDescent="0.2"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</row>
    <row r="155" spans="2:47" x14ac:dyDescent="0.2"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</row>
    <row r="156" spans="2:47" x14ac:dyDescent="0.2"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</row>
    <row r="157" spans="2:47" x14ac:dyDescent="0.2"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</row>
    <row r="158" spans="2:47" x14ac:dyDescent="0.2"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</row>
    <row r="159" spans="2:47" x14ac:dyDescent="0.2"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</row>
    <row r="160" spans="2:47" x14ac:dyDescent="0.2"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</row>
    <row r="161" spans="2:47" x14ac:dyDescent="0.2"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</row>
    <row r="162" spans="2:47" x14ac:dyDescent="0.2"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</row>
    <row r="163" spans="2:47" x14ac:dyDescent="0.2"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</row>
    <row r="164" spans="2:47" x14ac:dyDescent="0.2"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</row>
    <row r="165" spans="2:47" x14ac:dyDescent="0.2"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</row>
    <row r="166" spans="2:47" x14ac:dyDescent="0.2"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</row>
    <row r="167" spans="2:47" x14ac:dyDescent="0.2"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</row>
    <row r="168" spans="2:47" x14ac:dyDescent="0.2"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</row>
    <row r="169" spans="2:47" x14ac:dyDescent="0.2"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</row>
    <row r="170" spans="2:47" x14ac:dyDescent="0.2"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</row>
    <row r="171" spans="2:47" x14ac:dyDescent="0.2"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</row>
    <row r="172" spans="2:47" x14ac:dyDescent="0.2"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</row>
    <row r="173" spans="2:47" x14ac:dyDescent="0.2"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</row>
    <row r="174" spans="2:47" x14ac:dyDescent="0.2"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</row>
    <row r="175" spans="2:47" x14ac:dyDescent="0.2"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</row>
    <row r="176" spans="2:47" x14ac:dyDescent="0.2"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</row>
    <row r="177" spans="2:47" x14ac:dyDescent="0.2"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</row>
    <row r="178" spans="2:47" x14ac:dyDescent="0.2"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</row>
    <row r="179" spans="2:47" x14ac:dyDescent="0.2"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</row>
    <row r="180" spans="2:47" x14ac:dyDescent="0.2"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</row>
    <row r="181" spans="2:47" x14ac:dyDescent="0.2"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</row>
    <row r="182" spans="2:47" x14ac:dyDescent="0.2"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</row>
    <row r="183" spans="2:47" x14ac:dyDescent="0.2"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</row>
    <row r="184" spans="2:47" x14ac:dyDescent="0.2"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</row>
    <row r="185" spans="2:47" x14ac:dyDescent="0.2"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</row>
    <row r="186" spans="2:47" x14ac:dyDescent="0.2"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</row>
    <row r="187" spans="2:47" x14ac:dyDescent="0.2"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</row>
    <row r="188" spans="2:47" x14ac:dyDescent="0.2"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</row>
    <row r="189" spans="2:47" x14ac:dyDescent="0.2"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</row>
    <row r="190" spans="2:47" x14ac:dyDescent="0.2"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</row>
    <row r="191" spans="2:47" x14ac:dyDescent="0.2"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</row>
    <row r="192" spans="2:47" x14ac:dyDescent="0.2"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</row>
    <row r="193" spans="2:47" x14ac:dyDescent="0.2"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</row>
    <row r="194" spans="2:47" x14ac:dyDescent="0.2"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</row>
    <row r="195" spans="2:47" x14ac:dyDescent="0.2"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</row>
    <row r="196" spans="2:47" x14ac:dyDescent="0.2"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</row>
    <row r="197" spans="2:47" x14ac:dyDescent="0.2"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</row>
    <row r="198" spans="2:47" x14ac:dyDescent="0.2"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</row>
    <row r="199" spans="2:47" x14ac:dyDescent="0.2"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</row>
    <row r="200" spans="2:47" x14ac:dyDescent="0.2"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</row>
    <row r="201" spans="2:47" x14ac:dyDescent="0.2"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</row>
    <row r="202" spans="2:47" x14ac:dyDescent="0.2"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</row>
    <row r="203" spans="2:47" x14ac:dyDescent="0.2"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</row>
    <row r="204" spans="2:47" x14ac:dyDescent="0.2"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</row>
    <row r="205" spans="2:47" x14ac:dyDescent="0.2"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</row>
    <row r="206" spans="2:47" x14ac:dyDescent="0.2"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</row>
    <row r="207" spans="2:47" x14ac:dyDescent="0.2"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</row>
    <row r="208" spans="2:47" x14ac:dyDescent="0.2"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</row>
    <row r="209" spans="2:47" x14ac:dyDescent="0.2"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</row>
    <row r="210" spans="2:47" x14ac:dyDescent="0.2"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</row>
    <row r="211" spans="2:47" x14ac:dyDescent="0.2"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</row>
    <row r="212" spans="2:47" x14ac:dyDescent="0.2"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</row>
    <row r="213" spans="2:47" x14ac:dyDescent="0.2"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</row>
    <row r="214" spans="2:47" x14ac:dyDescent="0.2"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</row>
    <row r="215" spans="2:47" x14ac:dyDescent="0.2"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  <c r="AQ215" s="20"/>
      <c r="AR215" s="20"/>
      <c r="AS215" s="20"/>
      <c r="AT215" s="20"/>
      <c r="AU215" s="20"/>
    </row>
    <row r="216" spans="2:47" x14ac:dyDescent="0.2"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  <c r="AQ216" s="20"/>
      <c r="AR216" s="20"/>
      <c r="AS216" s="20"/>
      <c r="AT216" s="20"/>
      <c r="AU216" s="20"/>
    </row>
    <row r="217" spans="2:47" x14ac:dyDescent="0.2"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  <c r="AQ217" s="20"/>
      <c r="AR217" s="20"/>
      <c r="AS217" s="20"/>
      <c r="AT217" s="20"/>
      <c r="AU217" s="20"/>
    </row>
    <row r="218" spans="2:47" x14ac:dyDescent="0.2"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  <c r="AP218" s="20"/>
      <c r="AQ218" s="20"/>
      <c r="AR218" s="20"/>
      <c r="AS218" s="20"/>
      <c r="AT218" s="20"/>
      <c r="AU218" s="20"/>
    </row>
    <row r="219" spans="2:47" x14ac:dyDescent="0.2"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  <c r="AP219" s="20"/>
      <c r="AQ219" s="20"/>
      <c r="AR219" s="20"/>
      <c r="AS219" s="20"/>
      <c r="AT219" s="20"/>
      <c r="AU219" s="20"/>
    </row>
    <row r="220" spans="2:47" x14ac:dyDescent="0.2"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  <c r="AP220" s="20"/>
      <c r="AQ220" s="20"/>
      <c r="AR220" s="20"/>
      <c r="AS220" s="20"/>
      <c r="AT220" s="20"/>
      <c r="AU220" s="20"/>
    </row>
    <row r="221" spans="2:47" x14ac:dyDescent="0.2"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  <c r="AP221" s="20"/>
      <c r="AQ221" s="20"/>
      <c r="AR221" s="20"/>
      <c r="AS221" s="20"/>
      <c r="AT221" s="20"/>
      <c r="AU221" s="20"/>
    </row>
    <row r="222" spans="2:47" x14ac:dyDescent="0.2"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  <c r="AP222" s="20"/>
      <c r="AQ222" s="20"/>
      <c r="AR222" s="20"/>
      <c r="AS222" s="20"/>
      <c r="AT222" s="20"/>
      <c r="AU222" s="20"/>
    </row>
    <row r="223" spans="2:47" x14ac:dyDescent="0.2"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  <c r="AP223" s="20"/>
      <c r="AQ223" s="20"/>
      <c r="AR223" s="20"/>
      <c r="AS223" s="20"/>
      <c r="AT223" s="20"/>
      <c r="AU223" s="20"/>
    </row>
    <row r="224" spans="2:47" x14ac:dyDescent="0.2"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  <c r="AP224" s="20"/>
      <c r="AQ224" s="20"/>
      <c r="AR224" s="20"/>
      <c r="AS224" s="20"/>
      <c r="AT224" s="20"/>
      <c r="AU224" s="20"/>
    </row>
    <row r="225" spans="2:47" x14ac:dyDescent="0.2"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  <c r="AP225" s="20"/>
      <c r="AQ225" s="20"/>
      <c r="AR225" s="20"/>
      <c r="AS225" s="20"/>
      <c r="AT225" s="20"/>
      <c r="AU225" s="20"/>
    </row>
    <row r="226" spans="2:47" x14ac:dyDescent="0.2"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  <c r="AP226" s="20"/>
      <c r="AQ226" s="20"/>
      <c r="AR226" s="20"/>
      <c r="AS226" s="20"/>
      <c r="AT226" s="20"/>
      <c r="AU226" s="20"/>
    </row>
    <row r="227" spans="2:47" x14ac:dyDescent="0.2"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  <c r="AQ227" s="20"/>
      <c r="AR227" s="20"/>
      <c r="AS227" s="20"/>
      <c r="AT227" s="20"/>
      <c r="AU227" s="20"/>
    </row>
    <row r="228" spans="2:47" x14ac:dyDescent="0.2"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  <c r="AP228" s="20"/>
      <c r="AQ228" s="20"/>
      <c r="AR228" s="20"/>
      <c r="AS228" s="20"/>
      <c r="AT228" s="20"/>
      <c r="AU228" s="20"/>
    </row>
    <row r="229" spans="2:47" x14ac:dyDescent="0.2"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20"/>
      <c r="AQ229" s="20"/>
      <c r="AR229" s="20"/>
      <c r="AS229" s="20"/>
      <c r="AT229" s="20"/>
      <c r="AU229" s="20"/>
    </row>
    <row r="230" spans="2:47" x14ac:dyDescent="0.2"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  <c r="AQ230" s="20"/>
      <c r="AR230" s="20"/>
      <c r="AS230" s="20"/>
      <c r="AT230" s="20"/>
      <c r="AU230" s="20"/>
    </row>
    <row r="231" spans="2:47" x14ac:dyDescent="0.2"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20"/>
      <c r="AQ231" s="20"/>
      <c r="AR231" s="20"/>
      <c r="AS231" s="20"/>
      <c r="AT231" s="20"/>
      <c r="AU231" s="20"/>
    </row>
    <row r="232" spans="2:47" x14ac:dyDescent="0.2"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  <c r="AQ232" s="20"/>
      <c r="AR232" s="20"/>
      <c r="AS232" s="20"/>
      <c r="AT232" s="20"/>
      <c r="AU232" s="20"/>
    </row>
    <row r="233" spans="2:47" x14ac:dyDescent="0.2"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  <c r="AS233" s="20"/>
      <c r="AT233" s="20"/>
      <c r="AU233" s="20"/>
    </row>
    <row r="234" spans="2:47" x14ac:dyDescent="0.2"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  <c r="AQ234" s="20"/>
      <c r="AR234" s="20"/>
      <c r="AS234" s="20"/>
      <c r="AT234" s="20"/>
      <c r="AU234" s="20"/>
    </row>
    <row r="235" spans="2:47" x14ac:dyDescent="0.2"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  <c r="AR235" s="20"/>
      <c r="AS235" s="20"/>
      <c r="AT235" s="20"/>
      <c r="AU235" s="20"/>
    </row>
    <row r="236" spans="2:47" x14ac:dyDescent="0.2"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  <c r="AR236" s="20"/>
      <c r="AS236" s="20"/>
      <c r="AT236" s="20"/>
      <c r="AU236" s="20"/>
    </row>
    <row r="237" spans="2:47" x14ac:dyDescent="0.2"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  <c r="AQ237" s="20"/>
      <c r="AR237" s="20"/>
      <c r="AS237" s="20"/>
      <c r="AT237" s="20"/>
      <c r="AU237" s="20"/>
    </row>
    <row r="238" spans="2:47" x14ac:dyDescent="0.2"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  <c r="AP238" s="20"/>
      <c r="AQ238" s="20"/>
      <c r="AR238" s="20"/>
      <c r="AS238" s="20"/>
      <c r="AT238" s="20"/>
      <c r="AU238" s="20"/>
    </row>
    <row r="239" spans="2:47" x14ac:dyDescent="0.2"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  <c r="AQ239" s="20"/>
      <c r="AR239" s="20"/>
      <c r="AS239" s="20"/>
      <c r="AT239" s="20"/>
      <c r="AU239" s="20"/>
    </row>
    <row r="240" spans="2:47" x14ac:dyDescent="0.2"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  <c r="AP240" s="20"/>
      <c r="AQ240" s="20"/>
      <c r="AR240" s="20"/>
      <c r="AS240" s="20"/>
      <c r="AT240" s="20"/>
      <c r="AU240" s="20"/>
    </row>
    <row r="241" spans="2:47" x14ac:dyDescent="0.2"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  <c r="AQ241" s="20"/>
      <c r="AR241" s="20"/>
      <c r="AS241" s="20"/>
      <c r="AT241" s="20"/>
      <c r="AU241" s="20"/>
    </row>
    <row r="242" spans="2:47" x14ac:dyDescent="0.2"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  <c r="AR242" s="20"/>
      <c r="AS242" s="20"/>
      <c r="AT242" s="20"/>
      <c r="AU242" s="20"/>
    </row>
    <row r="243" spans="2:47" x14ac:dyDescent="0.2"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  <c r="AP243" s="20"/>
      <c r="AQ243" s="20"/>
      <c r="AR243" s="20"/>
      <c r="AS243" s="20"/>
      <c r="AT243" s="20"/>
      <c r="AU243" s="20"/>
    </row>
    <row r="244" spans="2:47" x14ac:dyDescent="0.2"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20"/>
      <c r="AQ244" s="20"/>
      <c r="AR244" s="20"/>
      <c r="AS244" s="20"/>
      <c r="AT244" s="20"/>
      <c r="AU244" s="20"/>
    </row>
    <row r="245" spans="2:47" x14ac:dyDescent="0.2"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  <c r="AP245" s="20"/>
      <c r="AQ245" s="20"/>
      <c r="AR245" s="20"/>
      <c r="AS245" s="20"/>
      <c r="AT245" s="20"/>
      <c r="AU245" s="20"/>
    </row>
    <row r="246" spans="2:47" x14ac:dyDescent="0.2"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  <c r="AP246" s="20"/>
      <c r="AQ246" s="20"/>
      <c r="AR246" s="20"/>
      <c r="AS246" s="20"/>
      <c r="AT246" s="20"/>
      <c r="AU246" s="20"/>
    </row>
    <row r="247" spans="2:47" x14ac:dyDescent="0.2"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  <c r="AP247" s="20"/>
      <c r="AQ247" s="20"/>
      <c r="AR247" s="20"/>
      <c r="AS247" s="20"/>
      <c r="AT247" s="20"/>
      <c r="AU247" s="20"/>
    </row>
    <row r="248" spans="2:47" x14ac:dyDescent="0.2"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  <c r="AP248" s="20"/>
      <c r="AQ248" s="20"/>
      <c r="AR248" s="20"/>
      <c r="AS248" s="20"/>
      <c r="AT248" s="20"/>
      <c r="AU248" s="20"/>
    </row>
    <row r="249" spans="2:47" x14ac:dyDescent="0.2"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  <c r="AP249" s="20"/>
      <c r="AQ249" s="20"/>
      <c r="AR249" s="20"/>
      <c r="AS249" s="20"/>
      <c r="AT249" s="20"/>
      <c r="AU249" s="20"/>
    </row>
    <row r="250" spans="2:47" x14ac:dyDescent="0.2"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  <c r="AP250" s="20"/>
      <c r="AQ250" s="20"/>
      <c r="AR250" s="20"/>
      <c r="AS250" s="20"/>
      <c r="AT250" s="20"/>
      <c r="AU250" s="20"/>
    </row>
    <row r="251" spans="2:47" x14ac:dyDescent="0.2"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  <c r="AP251" s="20"/>
      <c r="AQ251" s="20"/>
      <c r="AR251" s="20"/>
      <c r="AS251" s="20"/>
      <c r="AT251" s="20"/>
      <c r="AU251" s="20"/>
    </row>
    <row r="252" spans="2:47" x14ac:dyDescent="0.2"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  <c r="AP252" s="20"/>
      <c r="AQ252" s="20"/>
      <c r="AR252" s="20"/>
      <c r="AS252" s="20"/>
      <c r="AT252" s="20"/>
      <c r="AU252" s="20"/>
    </row>
    <row r="253" spans="2:47" x14ac:dyDescent="0.2"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  <c r="AP253" s="20"/>
      <c r="AQ253" s="20"/>
      <c r="AR253" s="20"/>
      <c r="AS253" s="20"/>
      <c r="AT253" s="20"/>
      <c r="AU253" s="20"/>
    </row>
    <row r="254" spans="2:47" x14ac:dyDescent="0.2"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  <c r="AP254" s="20"/>
      <c r="AQ254" s="20"/>
      <c r="AR254" s="20"/>
      <c r="AS254" s="20"/>
      <c r="AT254" s="20"/>
      <c r="AU254" s="20"/>
    </row>
    <row r="255" spans="2:47" x14ac:dyDescent="0.2"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  <c r="AP255" s="20"/>
      <c r="AQ255" s="20"/>
      <c r="AR255" s="20"/>
      <c r="AS255" s="20"/>
      <c r="AT255" s="20"/>
      <c r="AU255" s="20"/>
    </row>
    <row r="256" spans="2:47" x14ac:dyDescent="0.2"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  <c r="AP256" s="20"/>
      <c r="AQ256" s="20"/>
      <c r="AR256" s="20"/>
      <c r="AS256" s="20"/>
      <c r="AT256" s="20"/>
      <c r="AU256" s="20"/>
    </row>
    <row r="257" spans="2:47" x14ac:dyDescent="0.2"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  <c r="AP257" s="20"/>
      <c r="AQ257" s="20"/>
      <c r="AR257" s="20"/>
      <c r="AS257" s="20"/>
      <c r="AT257" s="20"/>
      <c r="AU257" s="20"/>
    </row>
    <row r="258" spans="2:47" x14ac:dyDescent="0.2"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  <c r="AP258" s="20"/>
      <c r="AQ258" s="20"/>
      <c r="AR258" s="20"/>
      <c r="AS258" s="20"/>
      <c r="AT258" s="20"/>
      <c r="AU258" s="20"/>
    </row>
    <row r="259" spans="2:47" x14ac:dyDescent="0.2"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  <c r="AP259" s="20"/>
      <c r="AQ259" s="20"/>
      <c r="AR259" s="20"/>
      <c r="AS259" s="20"/>
      <c r="AT259" s="20"/>
      <c r="AU259" s="20"/>
    </row>
    <row r="260" spans="2:47" x14ac:dyDescent="0.2"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  <c r="AP260" s="20"/>
      <c r="AQ260" s="20"/>
      <c r="AR260" s="20"/>
      <c r="AS260" s="20"/>
      <c r="AT260" s="20"/>
      <c r="AU260" s="20"/>
    </row>
    <row r="261" spans="2:47" x14ac:dyDescent="0.2"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  <c r="AP261" s="20"/>
      <c r="AQ261" s="20"/>
      <c r="AR261" s="20"/>
      <c r="AS261" s="20"/>
      <c r="AT261" s="20"/>
      <c r="AU261" s="20"/>
    </row>
    <row r="262" spans="2:47" x14ac:dyDescent="0.2"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  <c r="AP262" s="20"/>
      <c r="AQ262" s="20"/>
      <c r="AR262" s="20"/>
      <c r="AS262" s="20"/>
      <c r="AT262" s="20"/>
      <c r="AU262" s="20"/>
    </row>
    <row r="263" spans="2:47" x14ac:dyDescent="0.2"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  <c r="AP263" s="20"/>
      <c r="AQ263" s="20"/>
      <c r="AR263" s="20"/>
      <c r="AS263" s="20"/>
      <c r="AT263" s="20"/>
      <c r="AU263" s="20"/>
    </row>
    <row r="264" spans="2:47" x14ac:dyDescent="0.2"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  <c r="AP264" s="20"/>
      <c r="AQ264" s="20"/>
      <c r="AR264" s="20"/>
      <c r="AS264" s="20"/>
      <c r="AT264" s="20"/>
      <c r="AU264" s="20"/>
    </row>
    <row r="265" spans="2:47" x14ac:dyDescent="0.2"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  <c r="AP265" s="20"/>
      <c r="AQ265" s="20"/>
      <c r="AR265" s="20"/>
      <c r="AS265" s="20"/>
      <c r="AT265" s="20"/>
      <c r="AU265" s="20"/>
    </row>
    <row r="266" spans="2:47" x14ac:dyDescent="0.2"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  <c r="AP266" s="20"/>
      <c r="AQ266" s="20"/>
      <c r="AR266" s="20"/>
      <c r="AS266" s="20"/>
      <c r="AT266" s="20"/>
      <c r="AU266" s="20"/>
    </row>
    <row r="267" spans="2:47" x14ac:dyDescent="0.2"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  <c r="AP267" s="20"/>
      <c r="AQ267" s="20"/>
      <c r="AR267" s="20"/>
      <c r="AS267" s="20"/>
      <c r="AT267" s="20"/>
      <c r="AU267" s="20"/>
    </row>
    <row r="268" spans="2:47" x14ac:dyDescent="0.2"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  <c r="AP268" s="20"/>
      <c r="AQ268" s="20"/>
      <c r="AR268" s="20"/>
      <c r="AS268" s="20"/>
      <c r="AT268" s="20"/>
      <c r="AU268" s="20"/>
    </row>
    <row r="269" spans="2:47" x14ac:dyDescent="0.2"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  <c r="AP269" s="20"/>
      <c r="AQ269" s="20"/>
      <c r="AR269" s="20"/>
      <c r="AS269" s="20"/>
      <c r="AT269" s="20"/>
      <c r="AU269" s="20"/>
    </row>
    <row r="270" spans="2:47" x14ac:dyDescent="0.2"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  <c r="AP270" s="20"/>
      <c r="AQ270" s="20"/>
      <c r="AR270" s="20"/>
      <c r="AS270" s="20"/>
      <c r="AT270" s="20"/>
      <c r="AU270" s="20"/>
    </row>
    <row r="271" spans="2:47" x14ac:dyDescent="0.2"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  <c r="AP271" s="20"/>
      <c r="AQ271" s="20"/>
      <c r="AR271" s="20"/>
      <c r="AS271" s="20"/>
      <c r="AT271" s="20"/>
      <c r="AU271" s="20"/>
    </row>
    <row r="272" spans="2:47" x14ac:dyDescent="0.2"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  <c r="AP272" s="20"/>
      <c r="AQ272" s="20"/>
      <c r="AR272" s="20"/>
      <c r="AS272" s="20"/>
      <c r="AT272" s="20"/>
      <c r="AU272" s="20"/>
    </row>
    <row r="273" spans="2:47" x14ac:dyDescent="0.2"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  <c r="AP273" s="20"/>
      <c r="AQ273" s="20"/>
      <c r="AR273" s="20"/>
      <c r="AS273" s="20"/>
      <c r="AT273" s="20"/>
      <c r="AU273" s="20"/>
    </row>
    <row r="274" spans="2:47" x14ac:dyDescent="0.2"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  <c r="AP274" s="20"/>
      <c r="AQ274" s="20"/>
      <c r="AR274" s="20"/>
      <c r="AS274" s="20"/>
      <c r="AT274" s="20"/>
      <c r="AU274" s="20"/>
    </row>
    <row r="275" spans="2:47" x14ac:dyDescent="0.2"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  <c r="AP275" s="20"/>
      <c r="AQ275" s="20"/>
      <c r="AR275" s="20"/>
      <c r="AS275" s="20"/>
      <c r="AT275" s="20"/>
      <c r="AU275" s="20"/>
    </row>
    <row r="276" spans="2:47" x14ac:dyDescent="0.2"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  <c r="AP276" s="20"/>
      <c r="AQ276" s="20"/>
      <c r="AR276" s="20"/>
      <c r="AS276" s="20"/>
      <c r="AT276" s="20"/>
      <c r="AU276" s="20"/>
    </row>
    <row r="277" spans="2:47" x14ac:dyDescent="0.2"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  <c r="AP277" s="20"/>
      <c r="AQ277" s="20"/>
      <c r="AR277" s="20"/>
      <c r="AS277" s="20"/>
      <c r="AT277" s="20"/>
      <c r="AU277" s="20"/>
    </row>
    <row r="278" spans="2:47" x14ac:dyDescent="0.2"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  <c r="AP278" s="20"/>
      <c r="AQ278" s="20"/>
      <c r="AR278" s="20"/>
      <c r="AS278" s="20"/>
      <c r="AT278" s="20"/>
      <c r="AU278" s="20"/>
    </row>
    <row r="279" spans="2:47" x14ac:dyDescent="0.2"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  <c r="AP279" s="20"/>
      <c r="AQ279" s="20"/>
      <c r="AR279" s="20"/>
      <c r="AS279" s="20"/>
      <c r="AT279" s="20"/>
      <c r="AU279" s="20"/>
    </row>
    <row r="280" spans="2:47" x14ac:dyDescent="0.2"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  <c r="AP280" s="20"/>
      <c r="AQ280" s="20"/>
      <c r="AR280" s="20"/>
      <c r="AS280" s="20"/>
      <c r="AT280" s="20"/>
      <c r="AU280" s="20"/>
    </row>
    <row r="281" spans="2:47" x14ac:dyDescent="0.2"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  <c r="AP281" s="20"/>
      <c r="AQ281" s="20"/>
      <c r="AR281" s="20"/>
      <c r="AS281" s="20"/>
      <c r="AT281" s="20"/>
      <c r="AU281" s="20"/>
    </row>
    <row r="282" spans="2:47" x14ac:dyDescent="0.2"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  <c r="AP282" s="20"/>
      <c r="AQ282" s="20"/>
      <c r="AR282" s="20"/>
      <c r="AS282" s="20"/>
      <c r="AT282" s="20"/>
      <c r="AU282" s="20"/>
    </row>
    <row r="283" spans="2:47" x14ac:dyDescent="0.2"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  <c r="AP283" s="20"/>
      <c r="AQ283" s="20"/>
      <c r="AR283" s="20"/>
      <c r="AS283" s="20"/>
      <c r="AT283" s="20"/>
      <c r="AU283" s="20"/>
    </row>
    <row r="284" spans="2:47" x14ac:dyDescent="0.2"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  <c r="AP284" s="20"/>
      <c r="AQ284" s="20"/>
      <c r="AR284" s="20"/>
      <c r="AS284" s="20"/>
      <c r="AT284" s="20"/>
      <c r="AU284" s="20"/>
    </row>
    <row r="285" spans="2:47" x14ac:dyDescent="0.2"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  <c r="AP285" s="20"/>
      <c r="AQ285" s="20"/>
      <c r="AR285" s="20"/>
      <c r="AS285" s="20"/>
      <c r="AT285" s="20"/>
      <c r="AU285" s="20"/>
    </row>
    <row r="286" spans="2:47" x14ac:dyDescent="0.2"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  <c r="AP286" s="20"/>
      <c r="AQ286" s="20"/>
      <c r="AR286" s="20"/>
      <c r="AS286" s="20"/>
      <c r="AT286" s="20"/>
      <c r="AU286" s="20"/>
    </row>
    <row r="287" spans="2:47" x14ac:dyDescent="0.2"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  <c r="AP287" s="20"/>
      <c r="AQ287" s="20"/>
      <c r="AR287" s="20"/>
      <c r="AS287" s="20"/>
      <c r="AT287" s="20"/>
      <c r="AU287" s="20"/>
    </row>
    <row r="288" spans="2:47" x14ac:dyDescent="0.2"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  <c r="AP288" s="20"/>
      <c r="AQ288" s="20"/>
      <c r="AR288" s="20"/>
      <c r="AS288" s="20"/>
      <c r="AT288" s="20"/>
      <c r="AU288" s="20"/>
    </row>
    <row r="289" spans="2:47" x14ac:dyDescent="0.2"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  <c r="AP289" s="20"/>
      <c r="AQ289" s="20"/>
      <c r="AR289" s="20"/>
      <c r="AS289" s="20"/>
      <c r="AT289" s="20"/>
      <c r="AU289" s="20"/>
    </row>
    <row r="290" spans="2:47" x14ac:dyDescent="0.2"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  <c r="AP290" s="20"/>
      <c r="AQ290" s="20"/>
      <c r="AR290" s="20"/>
      <c r="AS290" s="20"/>
      <c r="AT290" s="20"/>
      <c r="AU290" s="20"/>
    </row>
    <row r="291" spans="2:47" x14ac:dyDescent="0.2"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  <c r="AP291" s="20"/>
      <c r="AQ291" s="20"/>
      <c r="AR291" s="20"/>
      <c r="AS291" s="20"/>
      <c r="AT291" s="20"/>
      <c r="AU291" s="20"/>
    </row>
    <row r="292" spans="2:47" x14ac:dyDescent="0.2"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  <c r="AP292" s="20"/>
      <c r="AQ292" s="20"/>
      <c r="AR292" s="20"/>
      <c r="AS292" s="20"/>
      <c r="AT292" s="20"/>
      <c r="AU292" s="20"/>
    </row>
    <row r="293" spans="2:47" x14ac:dyDescent="0.2"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  <c r="AP293" s="20"/>
      <c r="AQ293" s="20"/>
      <c r="AR293" s="20"/>
      <c r="AS293" s="20"/>
      <c r="AT293" s="20"/>
      <c r="AU293" s="20"/>
    </row>
    <row r="294" spans="2:47" x14ac:dyDescent="0.2"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  <c r="AP294" s="20"/>
      <c r="AQ294" s="20"/>
      <c r="AR294" s="20"/>
      <c r="AS294" s="20"/>
      <c r="AT294" s="20"/>
      <c r="AU294" s="20"/>
    </row>
    <row r="295" spans="2:47" x14ac:dyDescent="0.2"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  <c r="AP295" s="20"/>
      <c r="AQ295" s="20"/>
      <c r="AR295" s="20"/>
      <c r="AS295" s="20"/>
      <c r="AT295" s="20"/>
      <c r="AU295" s="20"/>
    </row>
    <row r="296" spans="2:47" x14ac:dyDescent="0.2"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  <c r="AP296" s="20"/>
      <c r="AQ296" s="20"/>
      <c r="AR296" s="20"/>
      <c r="AS296" s="20"/>
      <c r="AT296" s="20"/>
      <c r="AU296" s="20"/>
    </row>
    <row r="297" spans="2:47" x14ac:dyDescent="0.2"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  <c r="AP297" s="20"/>
      <c r="AQ297" s="20"/>
      <c r="AR297" s="20"/>
      <c r="AS297" s="20"/>
      <c r="AT297" s="20"/>
      <c r="AU297" s="20"/>
    </row>
    <row r="298" spans="2:47" x14ac:dyDescent="0.2"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  <c r="AP298" s="20"/>
      <c r="AQ298" s="20"/>
      <c r="AR298" s="20"/>
      <c r="AS298" s="20"/>
      <c r="AT298" s="20"/>
      <c r="AU298" s="20"/>
    </row>
    <row r="299" spans="2:47" x14ac:dyDescent="0.2"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  <c r="AP299" s="20"/>
      <c r="AQ299" s="20"/>
      <c r="AR299" s="20"/>
      <c r="AS299" s="20"/>
      <c r="AT299" s="20"/>
      <c r="AU299" s="20"/>
    </row>
    <row r="300" spans="2:47" x14ac:dyDescent="0.2"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  <c r="AP300" s="20"/>
      <c r="AQ300" s="20"/>
      <c r="AR300" s="20"/>
      <c r="AS300" s="20"/>
      <c r="AT300" s="20"/>
      <c r="AU300" s="20"/>
    </row>
    <row r="301" spans="2:47" x14ac:dyDescent="0.2"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  <c r="AP301" s="20"/>
      <c r="AQ301" s="20"/>
      <c r="AR301" s="20"/>
      <c r="AS301" s="20"/>
      <c r="AT301" s="20"/>
      <c r="AU301" s="20"/>
    </row>
    <row r="302" spans="2:47" x14ac:dyDescent="0.2"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  <c r="AP302" s="20"/>
      <c r="AQ302" s="20"/>
      <c r="AR302" s="20"/>
      <c r="AS302" s="20"/>
      <c r="AT302" s="20"/>
      <c r="AU302" s="20"/>
    </row>
    <row r="303" spans="2:47" x14ac:dyDescent="0.2"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  <c r="AP303" s="20"/>
      <c r="AQ303" s="20"/>
      <c r="AR303" s="20"/>
      <c r="AS303" s="20"/>
      <c r="AT303" s="20"/>
      <c r="AU303" s="20"/>
    </row>
    <row r="304" spans="2:47" x14ac:dyDescent="0.2"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  <c r="AP304" s="20"/>
      <c r="AQ304" s="20"/>
      <c r="AR304" s="20"/>
      <c r="AS304" s="20"/>
      <c r="AT304" s="20"/>
      <c r="AU304" s="20"/>
    </row>
    <row r="305" spans="2:47" x14ac:dyDescent="0.2"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  <c r="AP305" s="20"/>
      <c r="AQ305" s="20"/>
      <c r="AR305" s="20"/>
      <c r="AS305" s="20"/>
      <c r="AT305" s="20"/>
      <c r="AU305" s="20"/>
    </row>
    <row r="306" spans="2:47" x14ac:dyDescent="0.2"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  <c r="AP306" s="20"/>
      <c r="AQ306" s="20"/>
      <c r="AR306" s="20"/>
      <c r="AS306" s="20"/>
      <c r="AT306" s="20"/>
      <c r="AU306" s="20"/>
    </row>
    <row r="307" spans="2:47" x14ac:dyDescent="0.2"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  <c r="AP307" s="20"/>
      <c r="AQ307" s="20"/>
      <c r="AR307" s="20"/>
      <c r="AS307" s="20"/>
      <c r="AT307" s="20"/>
      <c r="AU307" s="20"/>
    </row>
    <row r="308" spans="2:47" x14ac:dyDescent="0.2"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  <c r="AP308" s="20"/>
      <c r="AQ308" s="20"/>
      <c r="AR308" s="20"/>
      <c r="AS308" s="20"/>
      <c r="AT308" s="20"/>
      <c r="AU308" s="20"/>
    </row>
    <row r="309" spans="2:47" x14ac:dyDescent="0.2"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  <c r="AP309" s="20"/>
      <c r="AQ309" s="20"/>
      <c r="AR309" s="20"/>
      <c r="AS309" s="20"/>
      <c r="AT309" s="20"/>
      <c r="AU309" s="20"/>
    </row>
    <row r="310" spans="2:47" x14ac:dyDescent="0.2"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  <c r="AP310" s="20"/>
      <c r="AQ310" s="20"/>
      <c r="AR310" s="20"/>
      <c r="AS310" s="20"/>
      <c r="AT310" s="20"/>
      <c r="AU310" s="20"/>
    </row>
    <row r="311" spans="2:47" x14ac:dyDescent="0.2"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  <c r="AP311" s="20"/>
      <c r="AQ311" s="20"/>
      <c r="AR311" s="20"/>
      <c r="AS311" s="20"/>
      <c r="AT311" s="20"/>
      <c r="AU311" s="20"/>
    </row>
    <row r="312" spans="2:47" x14ac:dyDescent="0.2"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  <c r="AP312" s="20"/>
      <c r="AQ312" s="20"/>
      <c r="AR312" s="20"/>
      <c r="AS312" s="20"/>
      <c r="AT312" s="20"/>
      <c r="AU312" s="20"/>
    </row>
    <row r="313" spans="2:47" x14ac:dyDescent="0.2"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  <c r="AP313" s="20"/>
      <c r="AQ313" s="20"/>
      <c r="AR313" s="20"/>
      <c r="AS313" s="20"/>
      <c r="AT313" s="20"/>
      <c r="AU313" s="20"/>
    </row>
    <row r="314" spans="2:47" x14ac:dyDescent="0.2"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  <c r="AP314" s="20"/>
      <c r="AQ314" s="20"/>
      <c r="AR314" s="20"/>
      <c r="AS314" s="20"/>
      <c r="AT314" s="20"/>
      <c r="AU314" s="20"/>
    </row>
    <row r="315" spans="2:47" x14ac:dyDescent="0.2"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  <c r="AP315" s="20"/>
      <c r="AQ315" s="20"/>
      <c r="AR315" s="20"/>
      <c r="AS315" s="20"/>
      <c r="AT315" s="20"/>
      <c r="AU315" s="20"/>
    </row>
    <row r="316" spans="2:47" x14ac:dyDescent="0.2"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  <c r="AP316" s="20"/>
      <c r="AQ316" s="20"/>
      <c r="AR316" s="20"/>
      <c r="AS316" s="20"/>
      <c r="AT316" s="20"/>
      <c r="AU316" s="20"/>
    </row>
    <row r="317" spans="2:47" x14ac:dyDescent="0.2"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  <c r="AP317" s="20"/>
      <c r="AQ317" s="20"/>
      <c r="AR317" s="20"/>
      <c r="AS317" s="20"/>
      <c r="AT317" s="20"/>
      <c r="AU317" s="20"/>
    </row>
    <row r="318" spans="2:47" x14ac:dyDescent="0.2"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  <c r="AP318" s="20"/>
      <c r="AQ318" s="20"/>
      <c r="AR318" s="20"/>
      <c r="AS318" s="20"/>
      <c r="AT318" s="20"/>
      <c r="AU318" s="20"/>
    </row>
    <row r="319" spans="2:47" x14ac:dyDescent="0.2"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  <c r="AP319" s="20"/>
      <c r="AQ319" s="20"/>
      <c r="AR319" s="20"/>
      <c r="AS319" s="20"/>
      <c r="AT319" s="20"/>
      <c r="AU319" s="20"/>
    </row>
    <row r="320" spans="2:47" x14ac:dyDescent="0.2"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  <c r="AP320" s="20"/>
      <c r="AQ320" s="20"/>
      <c r="AR320" s="20"/>
      <c r="AS320" s="20"/>
      <c r="AT320" s="20"/>
      <c r="AU320" s="20"/>
    </row>
    <row r="321" spans="2:47" x14ac:dyDescent="0.2"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  <c r="AP321" s="20"/>
      <c r="AQ321" s="20"/>
      <c r="AR321" s="20"/>
      <c r="AS321" s="20"/>
      <c r="AT321" s="20"/>
      <c r="AU321" s="20"/>
    </row>
    <row r="322" spans="2:47" x14ac:dyDescent="0.2"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  <c r="AP322" s="20"/>
      <c r="AQ322" s="20"/>
      <c r="AR322" s="20"/>
      <c r="AS322" s="20"/>
      <c r="AT322" s="20"/>
      <c r="AU322" s="20"/>
    </row>
    <row r="323" spans="2:47" x14ac:dyDescent="0.2"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  <c r="AP323" s="20"/>
      <c r="AQ323" s="20"/>
      <c r="AR323" s="20"/>
      <c r="AS323" s="20"/>
      <c r="AT323" s="20"/>
      <c r="AU323" s="20"/>
    </row>
    <row r="324" spans="2:47" x14ac:dyDescent="0.2"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  <c r="AP324" s="20"/>
      <c r="AQ324" s="20"/>
      <c r="AR324" s="20"/>
      <c r="AS324" s="20"/>
      <c r="AT324" s="20"/>
      <c r="AU324" s="20"/>
    </row>
    <row r="325" spans="2:47" x14ac:dyDescent="0.2"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  <c r="AP325" s="20"/>
      <c r="AQ325" s="20"/>
      <c r="AR325" s="20"/>
      <c r="AS325" s="20"/>
      <c r="AT325" s="20"/>
      <c r="AU325" s="20"/>
    </row>
    <row r="326" spans="2:47" x14ac:dyDescent="0.2"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  <c r="AP326" s="20"/>
      <c r="AQ326" s="20"/>
      <c r="AR326" s="20"/>
      <c r="AS326" s="20"/>
      <c r="AT326" s="20"/>
      <c r="AU326" s="20"/>
    </row>
    <row r="327" spans="2:47" x14ac:dyDescent="0.2"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  <c r="AP327" s="20"/>
      <c r="AQ327" s="20"/>
      <c r="AR327" s="20"/>
      <c r="AS327" s="20"/>
      <c r="AT327" s="20"/>
      <c r="AU327" s="20"/>
    </row>
    <row r="328" spans="2:47" x14ac:dyDescent="0.2"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  <c r="AP328" s="20"/>
      <c r="AQ328" s="20"/>
      <c r="AR328" s="20"/>
      <c r="AS328" s="20"/>
      <c r="AT328" s="20"/>
      <c r="AU328" s="20"/>
    </row>
    <row r="329" spans="2:47" x14ac:dyDescent="0.2"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  <c r="AP329" s="20"/>
      <c r="AQ329" s="20"/>
      <c r="AR329" s="20"/>
      <c r="AS329" s="20"/>
      <c r="AT329" s="20"/>
      <c r="AU329" s="20"/>
    </row>
    <row r="330" spans="2:47" x14ac:dyDescent="0.2"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  <c r="AP330" s="20"/>
      <c r="AQ330" s="20"/>
      <c r="AR330" s="20"/>
      <c r="AS330" s="20"/>
      <c r="AT330" s="20"/>
      <c r="AU330" s="20"/>
    </row>
    <row r="331" spans="2:47" x14ac:dyDescent="0.2"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  <c r="AP331" s="20"/>
      <c r="AQ331" s="20"/>
      <c r="AR331" s="20"/>
      <c r="AS331" s="20"/>
      <c r="AT331" s="20"/>
      <c r="AU331" s="20"/>
    </row>
    <row r="332" spans="2:47" x14ac:dyDescent="0.2"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  <c r="AP332" s="20"/>
      <c r="AQ332" s="20"/>
      <c r="AR332" s="20"/>
      <c r="AS332" s="20"/>
      <c r="AT332" s="20"/>
      <c r="AU332" s="20"/>
    </row>
    <row r="333" spans="2:47" x14ac:dyDescent="0.2"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  <c r="AP333" s="20"/>
      <c r="AQ333" s="20"/>
      <c r="AR333" s="20"/>
      <c r="AS333" s="20"/>
      <c r="AT333" s="20"/>
      <c r="AU333" s="20"/>
    </row>
    <row r="334" spans="2:47" x14ac:dyDescent="0.2"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  <c r="AP334" s="20"/>
      <c r="AQ334" s="20"/>
      <c r="AR334" s="20"/>
      <c r="AS334" s="20"/>
      <c r="AT334" s="20"/>
      <c r="AU334" s="20"/>
    </row>
    <row r="335" spans="2:47" x14ac:dyDescent="0.2"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  <c r="AP335" s="20"/>
      <c r="AQ335" s="20"/>
      <c r="AR335" s="20"/>
      <c r="AS335" s="20"/>
      <c r="AT335" s="20"/>
      <c r="AU335" s="20"/>
    </row>
    <row r="336" spans="2:47" x14ac:dyDescent="0.2"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  <c r="AP336" s="20"/>
      <c r="AQ336" s="20"/>
      <c r="AR336" s="20"/>
      <c r="AS336" s="20"/>
      <c r="AT336" s="20"/>
      <c r="AU336" s="20"/>
    </row>
    <row r="337" spans="2:47" x14ac:dyDescent="0.2"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  <c r="AP337" s="20"/>
      <c r="AQ337" s="20"/>
      <c r="AR337" s="20"/>
      <c r="AS337" s="20"/>
      <c r="AT337" s="20"/>
      <c r="AU337" s="20"/>
    </row>
    <row r="338" spans="2:47" x14ac:dyDescent="0.2"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  <c r="AP338" s="20"/>
      <c r="AQ338" s="20"/>
      <c r="AR338" s="20"/>
      <c r="AS338" s="20"/>
      <c r="AT338" s="20"/>
      <c r="AU338" s="20"/>
    </row>
    <row r="339" spans="2:47" x14ac:dyDescent="0.2"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  <c r="AP339" s="20"/>
      <c r="AQ339" s="20"/>
      <c r="AR339" s="20"/>
      <c r="AS339" s="20"/>
      <c r="AT339" s="20"/>
      <c r="AU339" s="20"/>
    </row>
    <row r="340" spans="2:47" x14ac:dyDescent="0.2"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  <c r="AP340" s="20"/>
      <c r="AQ340" s="20"/>
      <c r="AR340" s="20"/>
      <c r="AS340" s="20"/>
      <c r="AT340" s="20"/>
      <c r="AU340" s="20"/>
    </row>
    <row r="341" spans="2:47" x14ac:dyDescent="0.2"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  <c r="AP341" s="20"/>
      <c r="AQ341" s="20"/>
      <c r="AR341" s="20"/>
      <c r="AS341" s="20"/>
      <c r="AT341" s="20"/>
      <c r="AU341" s="20"/>
    </row>
    <row r="342" spans="2:47" x14ac:dyDescent="0.2"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  <c r="AP342" s="20"/>
      <c r="AQ342" s="20"/>
      <c r="AR342" s="20"/>
      <c r="AS342" s="20"/>
      <c r="AT342" s="20"/>
      <c r="AU342" s="20"/>
    </row>
    <row r="343" spans="2:47" x14ac:dyDescent="0.2"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  <c r="AP343" s="20"/>
      <c r="AQ343" s="20"/>
      <c r="AR343" s="20"/>
      <c r="AS343" s="20"/>
      <c r="AT343" s="20"/>
      <c r="AU343" s="20"/>
    </row>
    <row r="344" spans="2:47" x14ac:dyDescent="0.2"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  <c r="AP344" s="20"/>
      <c r="AQ344" s="20"/>
      <c r="AR344" s="20"/>
      <c r="AS344" s="20"/>
      <c r="AT344" s="20"/>
      <c r="AU344" s="20"/>
    </row>
    <row r="345" spans="2:47" x14ac:dyDescent="0.2"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  <c r="AP345" s="20"/>
      <c r="AQ345" s="20"/>
      <c r="AR345" s="20"/>
      <c r="AS345" s="20"/>
      <c r="AT345" s="20"/>
      <c r="AU345" s="20"/>
    </row>
    <row r="346" spans="2:47" x14ac:dyDescent="0.2"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  <c r="AP346" s="20"/>
      <c r="AQ346" s="20"/>
      <c r="AR346" s="20"/>
      <c r="AS346" s="20"/>
      <c r="AT346" s="20"/>
      <c r="AU346" s="20"/>
    </row>
    <row r="347" spans="2:47" x14ac:dyDescent="0.2"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  <c r="AP347" s="20"/>
      <c r="AQ347" s="20"/>
      <c r="AR347" s="20"/>
      <c r="AS347" s="20"/>
      <c r="AT347" s="20"/>
      <c r="AU347" s="20"/>
    </row>
    <row r="348" spans="2:47" x14ac:dyDescent="0.2"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  <c r="AP348" s="20"/>
      <c r="AQ348" s="20"/>
      <c r="AR348" s="20"/>
      <c r="AS348" s="20"/>
      <c r="AT348" s="20"/>
      <c r="AU348" s="20"/>
    </row>
    <row r="349" spans="2:47" x14ac:dyDescent="0.2"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  <c r="AP349" s="20"/>
      <c r="AQ349" s="20"/>
      <c r="AR349" s="20"/>
      <c r="AS349" s="20"/>
      <c r="AT349" s="20"/>
      <c r="AU349" s="20"/>
    </row>
    <row r="350" spans="2:47" x14ac:dyDescent="0.2"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  <c r="AP350" s="20"/>
      <c r="AQ350" s="20"/>
      <c r="AR350" s="20"/>
      <c r="AS350" s="20"/>
      <c r="AT350" s="20"/>
      <c r="AU350" s="20"/>
    </row>
    <row r="351" spans="2:47" x14ac:dyDescent="0.2"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  <c r="AP351" s="20"/>
      <c r="AQ351" s="20"/>
      <c r="AR351" s="20"/>
      <c r="AS351" s="20"/>
      <c r="AT351" s="20"/>
      <c r="AU351" s="20"/>
    </row>
    <row r="352" spans="2:47" x14ac:dyDescent="0.2"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  <c r="AP352" s="20"/>
      <c r="AQ352" s="20"/>
      <c r="AR352" s="20"/>
      <c r="AS352" s="20"/>
      <c r="AT352" s="20"/>
      <c r="AU352" s="20"/>
    </row>
    <row r="353" spans="2:47" x14ac:dyDescent="0.2"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  <c r="AP353" s="20"/>
      <c r="AQ353" s="20"/>
      <c r="AR353" s="20"/>
      <c r="AS353" s="20"/>
      <c r="AT353" s="20"/>
      <c r="AU353" s="20"/>
    </row>
    <row r="354" spans="2:47" x14ac:dyDescent="0.2"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  <c r="AP354" s="20"/>
      <c r="AQ354" s="20"/>
      <c r="AR354" s="20"/>
      <c r="AS354" s="20"/>
      <c r="AT354" s="20"/>
      <c r="AU354" s="20"/>
    </row>
    <row r="355" spans="2:47" x14ac:dyDescent="0.2"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  <c r="AP355" s="20"/>
      <c r="AQ355" s="20"/>
      <c r="AR355" s="20"/>
      <c r="AS355" s="20"/>
      <c r="AT355" s="20"/>
      <c r="AU355" s="20"/>
    </row>
    <row r="356" spans="2:47" x14ac:dyDescent="0.2"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  <c r="AP356" s="20"/>
      <c r="AQ356" s="20"/>
      <c r="AR356" s="20"/>
      <c r="AS356" s="20"/>
      <c r="AT356" s="20"/>
      <c r="AU356" s="20"/>
    </row>
    <row r="357" spans="2:47" x14ac:dyDescent="0.2"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  <c r="AP357" s="20"/>
      <c r="AQ357" s="20"/>
      <c r="AR357" s="20"/>
      <c r="AS357" s="20"/>
      <c r="AT357" s="20"/>
      <c r="AU357" s="20"/>
    </row>
    <row r="358" spans="2:47" x14ac:dyDescent="0.2"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  <c r="AP358" s="20"/>
      <c r="AQ358" s="20"/>
      <c r="AR358" s="20"/>
      <c r="AS358" s="20"/>
      <c r="AT358" s="20"/>
      <c r="AU358" s="20"/>
    </row>
    <row r="359" spans="2:47" x14ac:dyDescent="0.2"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  <c r="AP359" s="20"/>
      <c r="AQ359" s="20"/>
      <c r="AR359" s="20"/>
      <c r="AS359" s="20"/>
      <c r="AT359" s="20"/>
      <c r="AU359" s="20"/>
    </row>
    <row r="360" spans="2:47" x14ac:dyDescent="0.2"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  <c r="AP360" s="20"/>
      <c r="AQ360" s="20"/>
      <c r="AR360" s="20"/>
      <c r="AS360" s="20"/>
      <c r="AT360" s="20"/>
      <c r="AU360" s="20"/>
    </row>
    <row r="361" spans="2:47" x14ac:dyDescent="0.2"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  <c r="AP361" s="20"/>
      <c r="AQ361" s="20"/>
      <c r="AR361" s="20"/>
      <c r="AS361" s="20"/>
      <c r="AT361" s="20"/>
      <c r="AU361" s="20"/>
    </row>
    <row r="362" spans="2:47" x14ac:dyDescent="0.2"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  <c r="AP362" s="20"/>
      <c r="AQ362" s="20"/>
      <c r="AR362" s="20"/>
      <c r="AS362" s="20"/>
      <c r="AT362" s="20"/>
      <c r="AU362" s="20"/>
    </row>
    <row r="363" spans="2:47" x14ac:dyDescent="0.2"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  <c r="AP363" s="20"/>
      <c r="AQ363" s="20"/>
      <c r="AR363" s="20"/>
      <c r="AS363" s="20"/>
      <c r="AT363" s="20"/>
      <c r="AU363" s="20"/>
    </row>
    <row r="364" spans="2:47" x14ac:dyDescent="0.2"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  <c r="AP364" s="20"/>
      <c r="AQ364" s="20"/>
      <c r="AR364" s="20"/>
      <c r="AS364" s="20"/>
      <c r="AT364" s="20"/>
      <c r="AU364" s="20"/>
    </row>
    <row r="365" spans="2:47" x14ac:dyDescent="0.2"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  <c r="AP365" s="20"/>
      <c r="AQ365" s="20"/>
      <c r="AR365" s="20"/>
      <c r="AS365" s="20"/>
      <c r="AT365" s="20"/>
      <c r="AU365" s="20"/>
    </row>
    <row r="366" spans="2:47" x14ac:dyDescent="0.2"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  <c r="AP366" s="20"/>
      <c r="AQ366" s="20"/>
      <c r="AR366" s="20"/>
      <c r="AS366" s="20"/>
      <c r="AT366" s="20"/>
      <c r="AU366" s="20"/>
    </row>
    <row r="367" spans="2:47" x14ac:dyDescent="0.2"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  <c r="AP367" s="20"/>
      <c r="AQ367" s="20"/>
      <c r="AR367" s="20"/>
      <c r="AS367" s="20"/>
      <c r="AT367" s="20"/>
      <c r="AU367" s="20"/>
    </row>
    <row r="368" spans="2:47" x14ac:dyDescent="0.2"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  <c r="AP368" s="20"/>
      <c r="AQ368" s="20"/>
      <c r="AR368" s="20"/>
      <c r="AS368" s="20"/>
      <c r="AT368" s="20"/>
      <c r="AU368" s="20"/>
    </row>
    <row r="369" spans="2:47" x14ac:dyDescent="0.2"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  <c r="AP369" s="20"/>
      <c r="AQ369" s="20"/>
      <c r="AR369" s="20"/>
      <c r="AS369" s="20"/>
      <c r="AT369" s="20"/>
      <c r="AU369" s="20"/>
    </row>
    <row r="370" spans="2:47" x14ac:dyDescent="0.2"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  <c r="AP370" s="20"/>
      <c r="AQ370" s="20"/>
      <c r="AR370" s="20"/>
      <c r="AS370" s="20"/>
      <c r="AT370" s="20"/>
      <c r="AU370" s="20"/>
    </row>
    <row r="371" spans="2:47" x14ac:dyDescent="0.2"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  <c r="AP371" s="20"/>
      <c r="AQ371" s="20"/>
      <c r="AR371" s="20"/>
      <c r="AS371" s="20"/>
      <c r="AT371" s="20"/>
      <c r="AU371" s="20"/>
    </row>
    <row r="372" spans="2:47" x14ac:dyDescent="0.2"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  <c r="AP372" s="20"/>
      <c r="AQ372" s="20"/>
      <c r="AR372" s="20"/>
      <c r="AS372" s="20"/>
      <c r="AT372" s="20"/>
      <c r="AU372" s="20"/>
    </row>
    <row r="373" spans="2:47" x14ac:dyDescent="0.2"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  <c r="AP373" s="20"/>
      <c r="AQ373" s="20"/>
      <c r="AR373" s="20"/>
      <c r="AS373" s="20"/>
      <c r="AT373" s="20"/>
      <c r="AU373" s="20"/>
    </row>
    <row r="374" spans="2:47" x14ac:dyDescent="0.2"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  <c r="AP374" s="20"/>
      <c r="AQ374" s="20"/>
      <c r="AR374" s="20"/>
      <c r="AS374" s="20"/>
      <c r="AT374" s="20"/>
      <c r="AU374" s="20"/>
    </row>
    <row r="375" spans="2:47" x14ac:dyDescent="0.2"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  <c r="AP375" s="20"/>
      <c r="AQ375" s="20"/>
      <c r="AR375" s="20"/>
      <c r="AS375" s="20"/>
      <c r="AT375" s="20"/>
      <c r="AU375" s="20"/>
    </row>
    <row r="376" spans="2:47" x14ac:dyDescent="0.2"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  <c r="AP376" s="20"/>
      <c r="AQ376" s="20"/>
      <c r="AR376" s="20"/>
      <c r="AS376" s="20"/>
      <c r="AT376" s="20"/>
      <c r="AU376" s="20"/>
    </row>
    <row r="377" spans="2:47" x14ac:dyDescent="0.2"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  <c r="AP377" s="20"/>
      <c r="AQ377" s="20"/>
      <c r="AR377" s="20"/>
      <c r="AS377" s="20"/>
      <c r="AT377" s="20"/>
      <c r="AU377" s="20"/>
    </row>
    <row r="378" spans="2:47" x14ac:dyDescent="0.2"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  <c r="AP378" s="20"/>
      <c r="AQ378" s="20"/>
      <c r="AR378" s="20"/>
      <c r="AS378" s="20"/>
      <c r="AT378" s="20"/>
      <c r="AU378" s="20"/>
    </row>
    <row r="379" spans="2:47" x14ac:dyDescent="0.2"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  <c r="AP379" s="20"/>
      <c r="AQ379" s="20"/>
      <c r="AR379" s="20"/>
      <c r="AS379" s="20"/>
      <c r="AT379" s="20"/>
      <c r="AU379" s="20"/>
    </row>
    <row r="380" spans="2:47" x14ac:dyDescent="0.2"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  <c r="AP380" s="20"/>
      <c r="AQ380" s="20"/>
      <c r="AR380" s="20"/>
      <c r="AS380" s="20"/>
      <c r="AT380" s="20"/>
      <c r="AU380" s="20"/>
    </row>
    <row r="381" spans="2:47" x14ac:dyDescent="0.2"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  <c r="AP381" s="20"/>
      <c r="AQ381" s="20"/>
      <c r="AR381" s="20"/>
      <c r="AS381" s="20"/>
      <c r="AT381" s="20"/>
      <c r="AU381" s="20"/>
    </row>
    <row r="382" spans="2:47" x14ac:dyDescent="0.2"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  <c r="AP382" s="20"/>
      <c r="AQ382" s="20"/>
      <c r="AR382" s="20"/>
      <c r="AS382" s="20"/>
      <c r="AT382" s="20"/>
      <c r="AU382" s="20"/>
    </row>
    <row r="383" spans="2:47" x14ac:dyDescent="0.2"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  <c r="AP383" s="20"/>
      <c r="AQ383" s="20"/>
      <c r="AR383" s="20"/>
      <c r="AS383" s="20"/>
      <c r="AT383" s="20"/>
      <c r="AU383" s="20"/>
    </row>
    <row r="384" spans="2:47" x14ac:dyDescent="0.2"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  <c r="AP384" s="20"/>
      <c r="AQ384" s="20"/>
      <c r="AR384" s="20"/>
      <c r="AS384" s="20"/>
      <c r="AT384" s="20"/>
      <c r="AU384" s="20"/>
    </row>
    <row r="385" spans="2:47" x14ac:dyDescent="0.2"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  <c r="AP385" s="20"/>
      <c r="AQ385" s="20"/>
      <c r="AR385" s="20"/>
      <c r="AS385" s="20"/>
      <c r="AT385" s="20"/>
      <c r="AU385" s="20"/>
    </row>
    <row r="386" spans="2:47" x14ac:dyDescent="0.2"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  <c r="AP386" s="20"/>
      <c r="AQ386" s="20"/>
      <c r="AR386" s="20"/>
      <c r="AS386" s="20"/>
      <c r="AT386" s="20"/>
      <c r="AU386" s="20"/>
    </row>
    <row r="387" spans="2:47" x14ac:dyDescent="0.2"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  <c r="AP387" s="20"/>
      <c r="AQ387" s="20"/>
      <c r="AR387" s="20"/>
      <c r="AS387" s="20"/>
      <c r="AT387" s="20"/>
      <c r="AU387" s="20"/>
    </row>
    <row r="388" spans="2:47" x14ac:dyDescent="0.2"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  <c r="AP388" s="20"/>
      <c r="AQ388" s="20"/>
      <c r="AR388" s="20"/>
      <c r="AS388" s="20"/>
      <c r="AT388" s="20"/>
      <c r="AU388" s="20"/>
    </row>
    <row r="389" spans="2:47" x14ac:dyDescent="0.2"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  <c r="AP389" s="20"/>
      <c r="AQ389" s="20"/>
      <c r="AR389" s="20"/>
      <c r="AS389" s="20"/>
      <c r="AT389" s="20"/>
      <c r="AU389" s="20"/>
    </row>
    <row r="390" spans="2:47" x14ac:dyDescent="0.2"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  <c r="AP390" s="20"/>
      <c r="AQ390" s="20"/>
      <c r="AR390" s="20"/>
      <c r="AS390" s="20"/>
      <c r="AT390" s="20"/>
      <c r="AU390" s="20"/>
    </row>
    <row r="391" spans="2:47" x14ac:dyDescent="0.2"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  <c r="AP391" s="20"/>
      <c r="AQ391" s="20"/>
      <c r="AR391" s="20"/>
      <c r="AS391" s="20"/>
      <c r="AT391" s="20"/>
      <c r="AU391" s="20"/>
    </row>
    <row r="392" spans="2:47" x14ac:dyDescent="0.2"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  <c r="AP392" s="20"/>
      <c r="AQ392" s="20"/>
      <c r="AR392" s="20"/>
      <c r="AS392" s="20"/>
      <c r="AT392" s="20"/>
      <c r="AU392" s="20"/>
    </row>
    <row r="393" spans="2:47" x14ac:dyDescent="0.2"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  <c r="AP393" s="20"/>
      <c r="AQ393" s="20"/>
      <c r="AR393" s="20"/>
      <c r="AS393" s="20"/>
      <c r="AT393" s="20"/>
      <c r="AU393" s="20"/>
    </row>
    <row r="394" spans="2:47" x14ac:dyDescent="0.2"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  <c r="AP394" s="20"/>
      <c r="AQ394" s="20"/>
      <c r="AR394" s="20"/>
      <c r="AS394" s="20"/>
      <c r="AT394" s="20"/>
      <c r="AU394" s="20"/>
    </row>
    <row r="395" spans="2:47" x14ac:dyDescent="0.2"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  <c r="AP395" s="20"/>
      <c r="AQ395" s="20"/>
      <c r="AR395" s="20"/>
      <c r="AS395" s="20"/>
      <c r="AT395" s="20"/>
      <c r="AU395" s="20"/>
    </row>
    <row r="396" spans="2:47" x14ac:dyDescent="0.2"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  <c r="AP396" s="20"/>
      <c r="AQ396" s="20"/>
      <c r="AR396" s="20"/>
      <c r="AS396" s="20"/>
      <c r="AT396" s="20"/>
      <c r="AU396" s="20"/>
    </row>
    <row r="397" spans="2:47" x14ac:dyDescent="0.2"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  <c r="AP397" s="20"/>
      <c r="AQ397" s="20"/>
      <c r="AR397" s="20"/>
      <c r="AS397" s="20"/>
      <c r="AT397" s="20"/>
      <c r="AU397" s="20"/>
    </row>
    <row r="398" spans="2:47" x14ac:dyDescent="0.2"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  <c r="AP398" s="20"/>
      <c r="AQ398" s="20"/>
      <c r="AR398" s="20"/>
      <c r="AS398" s="20"/>
      <c r="AT398" s="20"/>
      <c r="AU398" s="20"/>
    </row>
    <row r="399" spans="2:47" x14ac:dyDescent="0.2"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  <c r="AP399" s="20"/>
      <c r="AQ399" s="20"/>
      <c r="AR399" s="20"/>
      <c r="AS399" s="20"/>
      <c r="AT399" s="20"/>
      <c r="AU399" s="20"/>
    </row>
    <row r="400" spans="2:47" x14ac:dyDescent="0.2"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  <c r="AP400" s="20"/>
      <c r="AQ400" s="20"/>
      <c r="AR400" s="20"/>
      <c r="AS400" s="20"/>
      <c r="AT400" s="20"/>
      <c r="AU400" s="20"/>
    </row>
    <row r="401" spans="13:47" x14ac:dyDescent="0.2"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  <c r="AP401" s="20"/>
      <c r="AQ401" s="20"/>
      <c r="AR401" s="20"/>
      <c r="AS401" s="20"/>
      <c r="AT401" s="20"/>
      <c r="AU401" s="20"/>
    </row>
    <row r="402" spans="13:47" x14ac:dyDescent="0.2"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  <c r="AP402" s="20"/>
      <c r="AQ402" s="20"/>
      <c r="AR402" s="20"/>
      <c r="AS402" s="20"/>
      <c r="AT402" s="20"/>
      <c r="AU402" s="20"/>
    </row>
    <row r="403" spans="13:47" x14ac:dyDescent="0.2"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  <c r="AP403" s="20"/>
      <c r="AQ403" s="20"/>
      <c r="AR403" s="20"/>
      <c r="AS403" s="20"/>
      <c r="AT403" s="20"/>
      <c r="AU403" s="20"/>
    </row>
    <row r="404" spans="13:47" x14ac:dyDescent="0.2"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  <c r="AP404" s="20"/>
      <c r="AQ404" s="20"/>
      <c r="AR404" s="20"/>
      <c r="AS404" s="20"/>
      <c r="AT404" s="20"/>
      <c r="AU404" s="20"/>
    </row>
    <row r="405" spans="13:47" x14ac:dyDescent="0.2"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  <c r="AP405" s="20"/>
      <c r="AQ405" s="20"/>
      <c r="AR405" s="20"/>
      <c r="AS405" s="20"/>
      <c r="AT405" s="20"/>
      <c r="AU405" s="20"/>
    </row>
    <row r="406" spans="13:47" x14ac:dyDescent="0.2"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  <c r="AP406" s="20"/>
      <c r="AQ406" s="20"/>
      <c r="AR406" s="20"/>
      <c r="AS406" s="20"/>
      <c r="AT406" s="20"/>
      <c r="AU406" s="20"/>
    </row>
    <row r="407" spans="13:47" x14ac:dyDescent="0.2"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  <c r="AP407" s="20"/>
      <c r="AQ407" s="20"/>
      <c r="AR407" s="20"/>
      <c r="AS407" s="20"/>
      <c r="AT407" s="20"/>
      <c r="AU407" s="20"/>
    </row>
    <row r="408" spans="13:47" x14ac:dyDescent="0.2"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  <c r="AP408" s="20"/>
      <c r="AQ408" s="20"/>
      <c r="AR408" s="20"/>
      <c r="AS408" s="20"/>
      <c r="AT408" s="20"/>
      <c r="AU408" s="20"/>
    </row>
    <row r="409" spans="13:47" x14ac:dyDescent="0.2"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  <c r="AP409" s="20"/>
      <c r="AQ409" s="20"/>
      <c r="AR409" s="20"/>
      <c r="AS409" s="20"/>
      <c r="AT409" s="20"/>
      <c r="AU409" s="20"/>
    </row>
    <row r="410" spans="13:47" x14ac:dyDescent="0.2"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  <c r="AP410" s="20"/>
      <c r="AQ410" s="20"/>
      <c r="AR410" s="20"/>
      <c r="AS410" s="20"/>
      <c r="AT410" s="20"/>
      <c r="AU410" s="20"/>
    </row>
    <row r="411" spans="13:47" x14ac:dyDescent="0.2"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  <c r="AK411" s="20"/>
      <c r="AL411" s="20"/>
      <c r="AM411" s="20"/>
      <c r="AN411" s="20"/>
      <c r="AO411" s="20"/>
      <c r="AP411" s="20"/>
      <c r="AQ411" s="20"/>
      <c r="AR411" s="20"/>
      <c r="AS411" s="20"/>
      <c r="AT411" s="20"/>
      <c r="AU411" s="20"/>
    </row>
    <row r="412" spans="13:47" x14ac:dyDescent="0.2"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  <c r="AP412" s="20"/>
      <c r="AQ412" s="20"/>
      <c r="AR412" s="20"/>
      <c r="AS412" s="20"/>
      <c r="AT412" s="20"/>
      <c r="AU412" s="20"/>
    </row>
    <row r="413" spans="13:47" x14ac:dyDescent="0.2"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  <c r="AP413" s="20"/>
      <c r="AQ413" s="20"/>
      <c r="AR413" s="20"/>
      <c r="AS413" s="20"/>
      <c r="AT413" s="20"/>
      <c r="AU413" s="20"/>
    </row>
    <row r="414" spans="13:47" x14ac:dyDescent="0.2"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  <c r="AP414" s="20"/>
      <c r="AQ414" s="20"/>
      <c r="AR414" s="20"/>
      <c r="AS414" s="20"/>
      <c r="AT414" s="20"/>
      <c r="AU414" s="20"/>
    </row>
    <row r="415" spans="13:47" x14ac:dyDescent="0.2"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  <c r="AP415" s="20"/>
      <c r="AQ415" s="20"/>
      <c r="AR415" s="20"/>
      <c r="AS415" s="20"/>
      <c r="AT415" s="20"/>
      <c r="AU415" s="20"/>
    </row>
    <row r="416" spans="13:47" x14ac:dyDescent="0.2"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  <c r="AP416" s="20"/>
      <c r="AQ416" s="20"/>
      <c r="AR416" s="20"/>
      <c r="AS416" s="20"/>
      <c r="AT416" s="20"/>
      <c r="AU416" s="20"/>
    </row>
    <row r="417" spans="13:47" x14ac:dyDescent="0.2"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  <c r="AP417" s="20"/>
      <c r="AQ417" s="20"/>
      <c r="AR417" s="20"/>
      <c r="AS417" s="20"/>
      <c r="AT417" s="20"/>
      <c r="AU417" s="20"/>
    </row>
    <row r="418" spans="13:47" x14ac:dyDescent="0.2"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  <c r="AP418" s="20"/>
      <c r="AQ418" s="20"/>
      <c r="AR418" s="20"/>
      <c r="AS418" s="20"/>
      <c r="AT418" s="20"/>
      <c r="AU418" s="20"/>
    </row>
    <row r="419" spans="13:47" x14ac:dyDescent="0.2"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  <c r="AP419" s="20"/>
      <c r="AQ419" s="20"/>
      <c r="AR419" s="20"/>
      <c r="AS419" s="20"/>
      <c r="AT419" s="20"/>
      <c r="AU419" s="20"/>
    </row>
    <row r="420" spans="13:47" x14ac:dyDescent="0.2"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  <c r="AP420" s="20"/>
      <c r="AQ420" s="20"/>
      <c r="AR420" s="20"/>
      <c r="AS420" s="20"/>
      <c r="AT420" s="20"/>
      <c r="AU420" s="20"/>
    </row>
    <row r="421" spans="13:47" x14ac:dyDescent="0.2"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  <c r="AP421" s="20"/>
      <c r="AQ421" s="20"/>
      <c r="AR421" s="20"/>
      <c r="AS421" s="20"/>
      <c r="AT421" s="20"/>
      <c r="AU421" s="20"/>
    </row>
    <row r="422" spans="13:47" x14ac:dyDescent="0.2"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  <c r="AP422" s="20"/>
      <c r="AQ422" s="20"/>
      <c r="AR422" s="20"/>
      <c r="AS422" s="20"/>
      <c r="AT422" s="20"/>
      <c r="AU422" s="20"/>
    </row>
    <row r="423" spans="13:47" x14ac:dyDescent="0.2"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  <c r="AP423" s="20"/>
      <c r="AQ423" s="20"/>
      <c r="AR423" s="20"/>
      <c r="AS423" s="20"/>
      <c r="AT423" s="20"/>
      <c r="AU423" s="20"/>
    </row>
    <row r="424" spans="13:47" x14ac:dyDescent="0.2"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  <c r="AP424" s="20"/>
      <c r="AQ424" s="20"/>
      <c r="AR424" s="20"/>
      <c r="AS424" s="20"/>
      <c r="AT424" s="20"/>
      <c r="AU424" s="20"/>
    </row>
    <row r="425" spans="13:47" x14ac:dyDescent="0.2"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  <c r="AP425" s="20"/>
      <c r="AQ425" s="20"/>
      <c r="AR425" s="20"/>
      <c r="AS425" s="20"/>
      <c r="AT425" s="20"/>
      <c r="AU425" s="20"/>
    </row>
    <row r="426" spans="13:47" x14ac:dyDescent="0.2"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  <c r="AP426" s="20"/>
      <c r="AQ426" s="20"/>
      <c r="AR426" s="20"/>
      <c r="AS426" s="20"/>
      <c r="AT426" s="20"/>
      <c r="AU426" s="20"/>
    </row>
    <row r="427" spans="13:47" x14ac:dyDescent="0.2"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  <c r="AP427" s="20"/>
      <c r="AQ427" s="20"/>
      <c r="AR427" s="20"/>
      <c r="AS427" s="20"/>
      <c r="AT427" s="20"/>
      <c r="AU427" s="20"/>
    </row>
    <row r="428" spans="13:47" x14ac:dyDescent="0.2"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  <c r="AP428" s="20"/>
      <c r="AQ428" s="20"/>
      <c r="AR428" s="20"/>
      <c r="AS428" s="20"/>
      <c r="AT428" s="20"/>
      <c r="AU428" s="20"/>
    </row>
    <row r="429" spans="13:47" x14ac:dyDescent="0.2"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  <c r="AP429" s="20"/>
      <c r="AQ429" s="20"/>
      <c r="AR429" s="20"/>
      <c r="AS429" s="20"/>
      <c r="AT429" s="20"/>
      <c r="AU429" s="20"/>
    </row>
    <row r="430" spans="13:47" x14ac:dyDescent="0.2"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  <c r="AP430" s="20"/>
      <c r="AQ430" s="20"/>
      <c r="AR430" s="20"/>
      <c r="AS430" s="20"/>
      <c r="AT430" s="20"/>
      <c r="AU430" s="20"/>
    </row>
    <row r="431" spans="13:47" x14ac:dyDescent="0.2"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  <c r="AP431" s="20"/>
      <c r="AQ431" s="20"/>
      <c r="AR431" s="20"/>
      <c r="AS431" s="20"/>
      <c r="AT431" s="20"/>
      <c r="AU431" s="20"/>
    </row>
    <row r="432" spans="13:47" x14ac:dyDescent="0.2"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  <c r="AP432" s="20"/>
      <c r="AQ432" s="20"/>
      <c r="AR432" s="20"/>
      <c r="AS432" s="20"/>
      <c r="AT432" s="20"/>
      <c r="AU432" s="20"/>
    </row>
    <row r="433" spans="13:47" x14ac:dyDescent="0.2"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  <c r="AP433" s="20"/>
      <c r="AQ433" s="20"/>
      <c r="AR433" s="20"/>
      <c r="AS433" s="20"/>
      <c r="AT433" s="20"/>
      <c r="AU433" s="20"/>
    </row>
    <row r="434" spans="13:47" x14ac:dyDescent="0.2"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  <c r="AP434" s="20"/>
      <c r="AQ434" s="20"/>
      <c r="AR434" s="20"/>
      <c r="AS434" s="20"/>
      <c r="AT434" s="20"/>
      <c r="AU434" s="20"/>
    </row>
    <row r="435" spans="13:47" x14ac:dyDescent="0.2"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  <c r="AK435" s="20"/>
      <c r="AL435" s="20"/>
      <c r="AM435" s="20"/>
      <c r="AN435" s="20"/>
      <c r="AO435" s="20"/>
      <c r="AP435" s="20"/>
      <c r="AQ435" s="20"/>
      <c r="AR435" s="20"/>
      <c r="AS435" s="20"/>
      <c r="AT435" s="20"/>
      <c r="AU435" s="20"/>
    </row>
    <row r="436" spans="13:47" x14ac:dyDescent="0.2"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  <c r="AP436" s="20"/>
      <c r="AQ436" s="20"/>
      <c r="AR436" s="20"/>
      <c r="AS436" s="20"/>
      <c r="AT436" s="20"/>
      <c r="AU436" s="20"/>
    </row>
    <row r="437" spans="13:47" x14ac:dyDescent="0.2"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  <c r="AP437" s="20"/>
      <c r="AQ437" s="20"/>
      <c r="AR437" s="20"/>
      <c r="AS437" s="20"/>
      <c r="AT437" s="20"/>
      <c r="AU437" s="20"/>
    </row>
    <row r="438" spans="13:47" x14ac:dyDescent="0.2"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  <c r="AP438" s="20"/>
      <c r="AQ438" s="20"/>
      <c r="AR438" s="20"/>
      <c r="AS438" s="20"/>
      <c r="AT438" s="20"/>
      <c r="AU438" s="20"/>
    </row>
    <row r="439" spans="13:47" x14ac:dyDescent="0.2"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  <c r="AP439" s="20"/>
      <c r="AQ439" s="20"/>
      <c r="AR439" s="20"/>
      <c r="AS439" s="20"/>
      <c r="AT439" s="20"/>
      <c r="AU439" s="20"/>
    </row>
    <row r="440" spans="13:47" x14ac:dyDescent="0.2"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  <c r="AP440" s="20"/>
      <c r="AQ440" s="20"/>
      <c r="AR440" s="20"/>
      <c r="AS440" s="20"/>
      <c r="AT440" s="20"/>
      <c r="AU440" s="20"/>
    </row>
    <row r="441" spans="13:47" x14ac:dyDescent="0.2"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  <c r="AP441" s="20"/>
      <c r="AQ441" s="20"/>
      <c r="AR441" s="20"/>
      <c r="AS441" s="20"/>
      <c r="AT441" s="20"/>
      <c r="AU441" s="20"/>
    </row>
    <row r="442" spans="13:47" x14ac:dyDescent="0.2"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  <c r="AP442" s="20"/>
      <c r="AQ442" s="20"/>
      <c r="AR442" s="20"/>
      <c r="AS442" s="20"/>
      <c r="AT442" s="20"/>
      <c r="AU442" s="20"/>
    </row>
    <row r="443" spans="13:47" x14ac:dyDescent="0.2"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  <c r="AP443" s="20"/>
      <c r="AQ443" s="20"/>
      <c r="AR443" s="20"/>
      <c r="AS443" s="20"/>
      <c r="AT443" s="20"/>
      <c r="AU443" s="20"/>
    </row>
    <row r="444" spans="13:47" x14ac:dyDescent="0.2"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  <c r="AP444" s="20"/>
      <c r="AQ444" s="20"/>
      <c r="AR444" s="20"/>
      <c r="AS444" s="20"/>
      <c r="AT444" s="20"/>
      <c r="AU444" s="20"/>
    </row>
    <row r="445" spans="13:47" x14ac:dyDescent="0.2"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  <c r="AP445" s="20"/>
      <c r="AQ445" s="20"/>
      <c r="AR445" s="20"/>
      <c r="AS445" s="20"/>
      <c r="AT445" s="20"/>
      <c r="AU445" s="20"/>
    </row>
    <row r="446" spans="13:47" x14ac:dyDescent="0.2"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  <c r="AP446" s="20"/>
      <c r="AQ446" s="20"/>
      <c r="AR446" s="20"/>
      <c r="AS446" s="20"/>
      <c r="AT446" s="20"/>
      <c r="AU446" s="20"/>
    </row>
    <row r="447" spans="13:47" x14ac:dyDescent="0.2"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  <c r="AP447" s="20"/>
      <c r="AQ447" s="20"/>
      <c r="AR447" s="20"/>
      <c r="AS447" s="20"/>
      <c r="AT447" s="20"/>
      <c r="AU447" s="20"/>
    </row>
    <row r="448" spans="13:47" x14ac:dyDescent="0.2"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  <c r="AP448" s="20"/>
      <c r="AQ448" s="20"/>
      <c r="AR448" s="20"/>
      <c r="AS448" s="20"/>
      <c r="AT448" s="20"/>
      <c r="AU448" s="20"/>
    </row>
    <row r="449" spans="13:47" x14ac:dyDescent="0.2"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  <c r="AP449" s="20"/>
      <c r="AQ449" s="20"/>
      <c r="AR449" s="20"/>
      <c r="AS449" s="20"/>
      <c r="AT449" s="20"/>
      <c r="AU449" s="20"/>
    </row>
    <row r="450" spans="13:47" x14ac:dyDescent="0.2"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  <c r="AP450" s="20"/>
      <c r="AQ450" s="20"/>
      <c r="AR450" s="20"/>
      <c r="AS450" s="20"/>
      <c r="AT450" s="20"/>
      <c r="AU450" s="20"/>
    </row>
    <row r="451" spans="13:47" x14ac:dyDescent="0.2"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  <c r="AK451" s="20"/>
      <c r="AL451" s="20"/>
      <c r="AM451" s="20"/>
      <c r="AN451" s="20"/>
      <c r="AO451" s="20"/>
      <c r="AP451" s="20"/>
      <c r="AQ451" s="20"/>
      <c r="AR451" s="20"/>
      <c r="AS451" s="20"/>
      <c r="AT451" s="20"/>
      <c r="AU451" s="20"/>
    </row>
    <row r="452" spans="13:47" x14ac:dyDescent="0.2"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  <c r="AP452" s="20"/>
      <c r="AQ452" s="20"/>
      <c r="AR452" s="20"/>
      <c r="AS452" s="20"/>
      <c r="AT452" s="20"/>
      <c r="AU452" s="20"/>
    </row>
    <row r="453" spans="13:47" x14ac:dyDescent="0.2"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  <c r="AP453" s="20"/>
      <c r="AQ453" s="20"/>
      <c r="AR453" s="20"/>
      <c r="AS453" s="20"/>
      <c r="AT453" s="20"/>
      <c r="AU453" s="20"/>
    </row>
    <row r="454" spans="13:47" x14ac:dyDescent="0.2"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  <c r="AP454" s="20"/>
      <c r="AQ454" s="20"/>
      <c r="AR454" s="20"/>
      <c r="AS454" s="20"/>
      <c r="AT454" s="20"/>
      <c r="AU454" s="20"/>
    </row>
    <row r="455" spans="13:47" x14ac:dyDescent="0.2"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  <c r="AP455" s="20"/>
      <c r="AQ455" s="20"/>
      <c r="AR455" s="20"/>
      <c r="AS455" s="20"/>
      <c r="AT455" s="20"/>
      <c r="AU455" s="20"/>
    </row>
    <row r="456" spans="13:47" x14ac:dyDescent="0.2"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  <c r="AP456" s="20"/>
      <c r="AQ456" s="20"/>
      <c r="AR456" s="20"/>
      <c r="AS456" s="20"/>
      <c r="AT456" s="20"/>
      <c r="AU456" s="20"/>
    </row>
    <row r="457" spans="13:47" x14ac:dyDescent="0.2"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  <c r="AP457" s="20"/>
      <c r="AQ457" s="20"/>
      <c r="AR457" s="20"/>
      <c r="AS457" s="20"/>
      <c r="AT457" s="20"/>
      <c r="AU457" s="20"/>
    </row>
    <row r="458" spans="13:47" x14ac:dyDescent="0.2"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  <c r="AP458" s="20"/>
      <c r="AQ458" s="20"/>
      <c r="AR458" s="20"/>
      <c r="AS458" s="20"/>
      <c r="AT458" s="20"/>
      <c r="AU458" s="20"/>
    </row>
    <row r="459" spans="13:47" x14ac:dyDescent="0.2"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  <c r="AP459" s="20"/>
      <c r="AQ459" s="20"/>
      <c r="AR459" s="20"/>
      <c r="AS459" s="20"/>
      <c r="AT459" s="20"/>
      <c r="AU459" s="20"/>
    </row>
    <row r="460" spans="13:47" x14ac:dyDescent="0.2"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  <c r="AP460" s="20"/>
      <c r="AQ460" s="20"/>
      <c r="AR460" s="20"/>
      <c r="AS460" s="20"/>
      <c r="AT460" s="20"/>
      <c r="AU460" s="20"/>
    </row>
    <row r="461" spans="13:47" x14ac:dyDescent="0.2"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  <c r="AK461" s="20"/>
      <c r="AL461" s="20"/>
      <c r="AM461" s="20"/>
      <c r="AN461" s="20"/>
      <c r="AO461" s="20"/>
      <c r="AP461" s="20"/>
      <c r="AQ461" s="20"/>
      <c r="AR461" s="20"/>
      <c r="AS461" s="20"/>
      <c r="AT461" s="20"/>
      <c r="AU461" s="20"/>
    </row>
    <row r="462" spans="13:47" x14ac:dyDescent="0.2"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  <c r="AP462" s="20"/>
      <c r="AQ462" s="20"/>
      <c r="AR462" s="20"/>
      <c r="AS462" s="20"/>
      <c r="AT462" s="20"/>
      <c r="AU462" s="20"/>
    </row>
    <row r="463" spans="13:47" x14ac:dyDescent="0.2"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  <c r="AP463" s="20"/>
      <c r="AQ463" s="20"/>
      <c r="AR463" s="20"/>
      <c r="AS463" s="20"/>
      <c r="AT463" s="20"/>
      <c r="AU463" s="20"/>
    </row>
    <row r="464" spans="13:47" x14ac:dyDescent="0.2"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  <c r="AP464" s="20"/>
      <c r="AQ464" s="20"/>
      <c r="AR464" s="20"/>
      <c r="AS464" s="20"/>
      <c r="AT464" s="20"/>
      <c r="AU464" s="20"/>
    </row>
    <row r="465" spans="13:47" x14ac:dyDescent="0.2"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  <c r="AP465" s="20"/>
      <c r="AQ465" s="20"/>
      <c r="AR465" s="20"/>
      <c r="AS465" s="20"/>
      <c r="AT465" s="20"/>
      <c r="AU465" s="20"/>
    </row>
    <row r="466" spans="13:47" x14ac:dyDescent="0.2"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  <c r="AP466" s="20"/>
      <c r="AQ466" s="20"/>
      <c r="AR466" s="20"/>
      <c r="AS466" s="20"/>
      <c r="AT466" s="20"/>
      <c r="AU466" s="20"/>
    </row>
    <row r="467" spans="13:47" x14ac:dyDescent="0.2"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  <c r="AP467" s="20"/>
      <c r="AQ467" s="20"/>
      <c r="AR467" s="20"/>
      <c r="AS467" s="20"/>
      <c r="AT467" s="20"/>
      <c r="AU467" s="20"/>
    </row>
    <row r="468" spans="13:47" x14ac:dyDescent="0.2"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  <c r="AP468" s="20"/>
      <c r="AQ468" s="20"/>
      <c r="AR468" s="20"/>
      <c r="AS468" s="20"/>
      <c r="AT468" s="20"/>
      <c r="AU468" s="20"/>
    </row>
    <row r="469" spans="13:47" x14ac:dyDescent="0.2"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  <c r="AP469" s="20"/>
      <c r="AQ469" s="20"/>
      <c r="AR469" s="20"/>
      <c r="AS469" s="20"/>
      <c r="AT469" s="20"/>
      <c r="AU469" s="20"/>
    </row>
    <row r="470" spans="13:47" x14ac:dyDescent="0.2"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  <c r="AP470" s="20"/>
      <c r="AQ470" s="20"/>
      <c r="AR470" s="20"/>
      <c r="AS470" s="20"/>
      <c r="AT470" s="20"/>
      <c r="AU470" s="20"/>
    </row>
    <row r="471" spans="13:47" x14ac:dyDescent="0.2"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  <c r="AK471" s="20"/>
      <c r="AL471" s="20"/>
      <c r="AM471" s="20"/>
      <c r="AN471" s="20"/>
      <c r="AO471" s="20"/>
      <c r="AP471" s="20"/>
      <c r="AQ471" s="20"/>
      <c r="AR471" s="20"/>
      <c r="AS471" s="20"/>
      <c r="AT471" s="20"/>
      <c r="AU471" s="20"/>
    </row>
    <row r="472" spans="13:47" x14ac:dyDescent="0.2"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0"/>
      <c r="AK472" s="20"/>
      <c r="AL472" s="20"/>
      <c r="AM472" s="20"/>
      <c r="AN472" s="20"/>
      <c r="AO472" s="20"/>
      <c r="AP472" s="20"/>
      <c r="AQ472" s="20"/>
      <c r="AR472" s="20"/>
      <c r="AS472" s="20"/>
      <c r="AT472" s="20"/>
      <c r="AU472" s="20"/>
    </row>
    <row r="473" spans="13:47" x14ac:dyDescent="0.2"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  <c r="AP473" s="20"/>
      <c r="AQ473" s="20"/>
      <c r="AR473" s="20"/>
      <c r="AS473" s="20"/>
      <c r="AT473" s="20"/>
      <c r="AU473" s="20"/>
    </row>
    <row r="474" spans="13:47" x14ac:dyDescent="0.2"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  <c r="AK474" s="20"/>
      <c r="AL474" s="20"/>
      <c r="AM474" s="20"/>
      <c r="AN474" s="20"/>
      <c r="AO474" s="20"/>
      <c r="AP474" s="20"/>
      <c r="AQ474" s="20"/>
      <c r="AR474" s="20"/>
      <c r="AS474" s="20"/>
      <c r="AT474" s="20"/>
      <c r="AU474" s="20"/>
    </row>
    <row r="475" spans="13:47" x14ac:dyDescent="0.2"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  <c r="AP475" s="20"/>
      <c r="AQ475" s="20"/>
      <c r="AR475" s="20"/>
      <c r="AS475" s="20"/>
      <c r="AT475" s="20"/>
      <c r="AU475" s="20"/>
    </row>
    <row r="476" spans="13:47" x14ac:dyDescent="0.2"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0"/>
      <c r="AK476" s="20"/>
      <c r="AL476" s="20"/>
      <c r="AM476" s="20"/>
      <c r="AN476" s="20"/>
      <c r="AO476" s="20"/>
      <c r="AP476" s="20"/>
      <c r="AQ476" s="20"/>
      <c r="AR476" s="20"/>
      <c r="AS476" s="20"/>
      <c r="AT476" s="20"/>
      <c r="AU476" s="20"/>
    </row>
    <row r="477" spans="13:47" x14ac:dyDescent="0.2"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  <c r="AK477" s="20"/>
      <c r="AL477" s="20"/>
      <c r="AM477" s="20"/>
      <c r="AN477" s="20"/>
      <c r="AO477" s="20"/>
      <c r="AP477" s="20"/>
      <c r="AQ477" s="20"/>
      <c r="AR477" s="20"/>
      <c r="AS477" s="20"/>
      <c r="AT477" s="20"/>
      <c r="AU477" s="20"/>
    </row>
    <row r="478" spans="13:47" x14ac:dyDescent="0.2"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0"/>
      <c r="AK478" s="20"/>
      <c r="AL478" s="20"/>
      <c r="AM478" s="20"/>
      <c r="AN478" s="20"/>
      <c r="AO478" s="20"/>
      <c r="AP478" s="20"/>
      <c r="AQ478" s="20"/>
      <c r="AR478" s="20"/>
      <c r="AS478" s="20"/>
      <c r="AT478" s="20"/>
      <c r="AU478" s="20"/>
    </row>
    <row r="479" spans="13:47" x14ac:dyDescent="0.2"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  <c r="AP479" s="20"/>
      <c r="AQ479" s="20"/>
      <c r="AR479" s="20"/>
      <c r="AS479" s="20"/>
      <c r="AT479" s="20"/>
      <c r="AU479" s="20"/>
    </row>
    <row r="480" spans="13:47" x14ac:dyDescent="0.2"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  <c r="AP480" s="20"/>
      <c r="AQ480" s="20"/>
      <c r="AR480" s="20"/>
      <c r="AS480" s="20"/>
      <c r="AT480" s="20"/>
      <c r="AU480" s="20"/>
    </row>
    <row r="481" spans="13:47" x14ac:dyDescent="0.2"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  <c r="AP481" s="20"/>
      <c r="AQ481" s="20"/>
      <c r="AR481" s="20"/>
      <c r="AS481" s="20"/>
      <c r="AT481" s="20"/>
      <c r="AU481" s="20"/>
    </row>
    <row r="482" spans="13:47" x14ac:dyDescent="0.2"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  <c r="AK482" s="20"/>
      <c r="AL482" s="20"/>
      <c r="AM482" s="20"/>
      <c r="AN482" s="20"/>
      <c r="AO482" s="20"/>
      <c r="AP482" s="20"/>
      <c r="AQ482" s="20"/>
      <c r="AR482" s="20"/>
      <c r="AS482" s="20"/>
      <c r="AT482" s="20"/>
      <c r="AU482" s="20"/>
    </row>
    <row r="483" spans="13:47" x14ac:dyDescent="0.2"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  <c r="AK483" s="20"/>
      <c r="AL483" s="20"/>
      <c r="AM483" s="20"/>
      <c r="AN483" s="20"/>
      <c r="AO483" s="20"/>
      <c r="AP483" s="20"/>
      <c r="AQ483" s="20"/>
      <c r="AR483" s="20"/>
      <c r="AS483" s="20"/>
      <c r="AT483" s="20"/>
      <c r="AU483" s="20"/>
    </row>
    <row r="484" spans="13:47" x14ac:dyDescent="0.2"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  <c r="AP484" s="20"/>
      <c r="AQ484" s="20"/>
      <c r="AR484" s="20"/>
      <c r="AS484" s="20"/>
      <c r="AT484" s="20"/>
      <c r="AU484" s="20"/>
    </row>
    <row r="485" spans="13:47" x14ac:dyDescent="0.2"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  <c r="AP485" s="20"/>
      <c r="AQ485" s="20"/>
      <c r="AR485" s="20"/>
      <c r="AS485" s="20"/>
      <c r="AT485" s="20"/>
      <c r="AU485" s="20"/>
    </row>
    <row r="486" spans="13:47" x14ac:dyDescent="0.2"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  <c r="AP486" s="20"/>
      <c r="AQ486" s="20"/>
      <c r="AR486" s="20"/>
      <c r="AS486" s="20"/>
      <c r="AT486" s="20"/>
      <c r="AU486" s="20"/>
    </row>
    <row r="487" spans="13:47" x14ac:dyDescent="0.2"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  <c r="AP487" s="20"/>
      <c r="AQ487" s="20"/>
      <c r="AR487" s="20"/>
      <c r="AS487" s="20"/>
      <c r="AT487" s="20"/>
      <c r="AU487" s="20"/>
    </row>
    <row r="488" spans="13:47" x14ac:dyDescent="0.2"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  <c r="AP488" s="20"/>
      <c r="AQ488" s="20"/>
      <c r="AR488" s="20"/>
      <c r="AS488" s="20"/>
      <c r="AT488" s="20"/>
      <c r="AU488" s="20"/>
    </row>
    <row r="489" spans="13:47" x14ac:dyDescent="0.2"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  <c r="AL489" s="20"/>
      <c r="AM489" s="20"/>
      <c r="AN489" s="20"/>
      <c r="AO489" s="20"/>
      <c r="AP489" s="20"/>
      <c r="AQ489" s="20"/>
      <c r="AR489" s="20"/>
      <c r="AS489" s="20"/>
      <c r="AT489" s="20"/>
      <c r="AU489" s="20"/>
    </row>
    <row r="490" spans="13:47" x14ac:dyDescent="0.2"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  <c r="AP490" s="20"/>
      <c r="AQ490" s="20"/>
      <c r="AR490" s="20"/>
      <c r="AS490" s="20"/>
      <c r="AT490" s="20"/>
      <c r="AU490" s="20"/>
    </row>
    <row r="491" spans="13:47" x14ac:dyDescent="0.2"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  <c r="AP491" s="20"/>
      <c r="AQ491" s="20"/>
      <c r="AR491" s="20"/>
      <c r="AS491" s="20"/>
      <c r="AT491" s="20"/>
      <c r="AU491" s="20"/>
    </row>
    <row r="492" spans="13:47" x14ac:dyDescent="0.2"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  <c r="AP492" s="20"/>
      <c r="AQ492" s="20"/>
      <c r="AR492" s="20"/>
      <c r="AS492" s="20"/>
      <c r="AT492" s="20"/>
      <c r="AU492" s="20"/>
    </row>
    <row r="493" spans="13:47" x14ac:dyDescent="0.2"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  <c r="AP493" s="20"/>
      <c r="AQ493" s="20"/>
      <c r="AR493" s="20"/>
      <c r="AS493" s="20"/>
      <c r="AT493" s="20"/>
      <c r="AU493" s="20"/>
    </row>
    <row r="494" spans="13:47" x14ac:dyDescent="0.2"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  <c r="AP494" s="20"/>
      <c r="AQ494" s="20"/>
      <c r="AR494" s="20"/>
      <c r="AS494" s="20"/>
      <c r="AT494" s="20"/>
      <c r="AU494" s="20"/>
    </row>
    <row r="495" spans="13:47" x14ac:dyDescent="0.2"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  <c r="AL495" s="20"/>
      <c r="AM495" s="20"/>
      <c r="AN495" s="20"/>
      <c r="AO495" s="20"/>
      <c r="AP495" s="20"/>
      <c r="AQ495" s="20"/>
      <c r="AR495" s="20"/>
      <c r="AS495" s="20"/>
      <c r="AT495" s="20"/>
      <c r="AU495" s="20"/>
    </row>
    <row r="496" spans="13:47" x14ac:dyDescent="0.2"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  <c r="AP496" s="20"/>
      <c r="AQ496" s="20"/>
      <c r="AR496" s="20"/>
      <c r="AS496" s="20"/>
      <c r="AT496" s="20"/>
      <c r="AU496" s="20"/>
    </row>
    <row r="497" spans="13:47" x14ac:dyDescent="0.2"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  <c r="AP497" s="20"/>
      <c r="AQ497" s="20"/>
      <c r="AR497" s="20"/>
      <c r="AS497" s="20"/>
      <c r="AT497" s="20"/>
      <c r="AU497" s="20"/>
    </row>
    <row r="498" spans="13:47" x14ac:dyDescent="0.2"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  <c r="AP498" s="20"/>
      <c r="AQ498" s="20"/>
      <c r="AR498" s="20"/>
      <c r="AS498" s="20"/>
      <c r="AT498" s="20"/>
      <c r="AU498" s="20"/>
    </row>
    <row r="499" spans="13:47" x14ac:dyDescent="0.2"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  <c r="AP499" s="20"/>
      <c r="AQ499" s="20"/>
      <c r="AR499" s="20"/>
      <c r="AS499" s="20"/>
      <c r="AT499" s="20"/>
      <c r="AU499" s="20"/>
    </row>
    <row r="500" spans="13:47" x14ac:dyDescent="0.2"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  <c r="AP500" s="20"/>
      <c r="AQ500" s="20"/>
      <c r="AR500" s="20"/>
      <c r="AS500" s="20"/>
      <c r="AT500" s="20"/>
      <c r="AU500" s="20"/>
    </row>
    <row r="501" spans="13:47" x14ac:dyDescent="0.2"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  <c r="AP501" s="20"/>
      <c r="AQ501" s="20"/>
      <c r="AR501" s="20"/>
      <c r="AS501" s="20"/>
      <c r="AT501" s="20"/>
      <c r="AU501" s="20"/>
    </row>
    <row r="502" spans="13:47" x14ac:dyDescent="0.2"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  <c r="AP502" s="20"/>
      <c r="AQ502" s="20"/>
      <c r="AR502" s="20"/>
      <c r="AS502" s="20"/>
      <c r="AT502" s="20"/>
      <c r="AU502" s="20"/>
    </row>
    <row r="503" spans="13:47" x14ac:dyDescent="0.2"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  <c r="AL503" s="20"/>
      <c r="AM503" s="20"/>
      <c r="AN503" s="20"/>
      <c r="AO503" s="20"/>
      <c r="AP503" s="20"/>
      <c r="AQ503" s="20"/>
      <c r="AR503" s="20"/>
      <c r="AS503" s="20"/>
      <c r="AT503" s="20"/>
      <c r="AU503" s="20"/>
    </row>
    <row r="504" spans="13:47" x14ac:dyDescent="0.2"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  <c r="AP504" s="20"/>
      <c r="AQ504" s="20"/>
      <c r="AR504" s="20"/>
      <c r="AS504" s="20"/>
      <c r="AT504" s="20"/>
      <c r="AU504" s="20"/>
    </row>
    <row r="505" spans="13:47" x14ac:dyDescent="0.2"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  <c r="AP505" s="20"/>
      <c r="AQ505" s="20"/>
      <c r="AR505" s="20"/>
      <c r="AS505" s="20"/>
      <c r="AT505" s="20"/>
      <c r="AU505" s="20"/>
    </row>
    <row r="506" spans="13:47" x14ac:dyDescent="0.2"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  <c r="AP506" s="20"/>
      <c r="AQ506" s="20"/>
      <c r="AR506" s="20"/>
      <c r="AS506" s="20"/>
      <c r="AT506" s="20"/>
      <c r="AU506" s="20"/>
    </row>
    <row r="507" spans="13:47" x14ac:dyDescent="0.2"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  <c r="AL507" s="20"/>
      <c r="AM507" s="20"/>
      <c r="AN507" s="20"/>
      <c r="AO507" s="20"/>
      <c r="AP507" s="20"/>
      <c r="AQ507" s="20"/>
      <c r="AR507" s="20"/>
      <c r="AS507" s="20"/>
      <c r="AT507" s="20"/>
      <c r="AU507" s="20"/>
    </row>
    <row r="508" spans="13:47" x14ac:dyDescent="0.2"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  <c r="AP508" s="20"/>
      <c r="AQ508" s="20"/>
      <c r="AR508" s="20"/>
      <c r="AS508" s="20"/>
      <c r="AT508" s="20"/>
      <c r="AU508" s="20"/>
    </row>
    <row r="509" spans="13:47" x14ac:dyDescent="0.2"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  <c r="AL509" s="20"/>
      <c r="AM509" s="20"/>
      <c r="AN509" s="20"/>
      <c r="AO509" s="20"/>
      <c r="AP509" s="20"/>
      <c r="AQ509" s="20"/>
      <c r="AR509" s="20"/>
      <c r="AS509" s="20"/>
      <c r="AT509" s="20"/>
      <c r="AU509" s="20"/>
    </row>
    <row r="510" spans="13:47" x14ac:dyDescent="0.2"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  <c r="AL510" s="20"/>
      <c r="AM510" s="20"/>
      <c r="AN510" s="20"/>
      <c r="AO510" s="20"/>
      <c r="AP510" s="20"/>
      <c r="AQ510" s="20"/>
      <c r="AR510" s="20"/>
      <c r="AS510" s="20"/>
      <c r="AT510" s="20"/>
      <c r="AU510" s="20"/>
    </row>
    <row r="511" spans="13:47" x14ac:dyDescent="0.2"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  <c r="AP511" s="20"/>
      <c r="AQ511" s="20"/>
      <c r="AR511" s="20"/>
      <c r="AS511" s="20"/>
      <c r="AT511" s="20"/>
      <c r="AU511" s="20"/>
    </row>
    <row r="512" spans="13:47" x14ac:dyDescent="0.2"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  <c r="AP512" s="20"/>
      <c r="AQ512" s="20"/>
      <c r="AR512" s="20"/>
      <c r="AS512" s="20"/>
      <c r="AT512" s="20"/>
      <c r="AU512" s="20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45:F4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20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5"/>
      <c r="B1" s="25"/>
      <c r="C1" s="25"/>
      <c r="D1" s="25"/>
      <c r="E1" s="20"/>
      <c r="F1" s="20"/>
      <c r="G1" s="20"/>
      <c r="H1" s="20"/>
      <c r="I1" s="20"/>
    </row>
    <row r="2" spans="1:11" x14ac:dyDescent="0.2">
      <c r="A2" s="20"/>
      <c r="H2" s="26"/>
      <c r="I2" s="27"/>
    </row>
    <row r="3" spans="1:11" ht="20.25" x14ac:dyDescent="0.25">
      <c r="A3" s="20"/>
      <c r="B3" s="28" t="s">
        <v>2</v>
      </c>
      <c r="C3" s="28"/>
      <c r="D3" s="28"/>
      <c r="E3" s="28"/>
      <c r="F3" s="28"/>
      <c r="G3" s="28"/>
      <c r="H3" s="28"/>
      <c r="I3" s="28"/>
      <c r="J3" s="29"/>
      <c r="K3" s="30"/>
    </row>
    <row r="4" spans="1:11" ht="12.75" customHeight="1" x14ac:dyDescent="0.25">
      <c r="A4" s="20"/>
      <c r="B4" s="31"/>
      <c r="C4" s="32"/>
      <c r="D4" s="32"/>
      <c r="E4" s="32"/>
      <c r="F4" s="32"/>
      <c r="G4" s="32"/>
      <c r="H4" s="33" t="s">
        <v>3</v>
      </c>
      <c r="I4" s="34">
        <v>43051</v>
      </c>
      <c r="J4" s="29"/>
      <c r="K4" s="30"/>
    </row>
    <row r="5" spans="1:11" x14ac:dyDescent="0.2">
      <c r="A5" s="20"/>
      <c r="B5" s="26" t="s">
        <v>0</v>
      </c>
      <c r="C5" s="35"/>
      <c r="D5" s="35"/>
      <c r="E5" s="35"/>
      <c r="F5" s="4"/>
      <c r="I5" s="20"/>
    </row>
    <row r="6" spans="1:11" ht="3" customHeight="1" x14ac:dyDescent="0.2">
      <c r="A6" s="20"/>
      <c r="B6" s="26"/>
      <c r="C6" s="26"/>
      <c r="D6" s="3"/>
      <c r="E6" s="3"/>
      <c r="F6" s="3"/>
      <c r="I6" s="20"/>
    </row>
    <row r="7" spans="1:11" ht="13.5" customHeight="1" x14ac:dyDescent="0.2">
      <c r="A7" s="20"/>
      <c r="B7" s="36" t="s">
        <v>10</v>
      </c>
      <c r="C7" s="37"/>
      <c r="E7" s="38" t="s">
        <v>50</v>
      </c>
      <c r="F7" s="38"/>
      <c r="G7" s="38"/>
      <c r="H7" s="38"/>
      <c r="I7" s="39">
        <v>20</v>
      </c>
    </row>
    <row r="8" spans="1:11" ht="3" customHeight="1" x14ac:dyDescent="0.2">
      <c r="A8" s="20"/>
      <c r="B8" s="26"/>
      <c r="C8" s="26"/>
      <c r="D8" s="1"/>
      <c r="E8" s="40"/>
      <c r="F8" s="40"/>
      <c r="G8" s="40"/>
      <c r="H8" s="40"/>
      <c r="I8" s="41"/>
    </row>
    <row r="9" spans="1:11" x14ac:dyDescent="0.2">
      <c r="A9" s="20"/>
      <c r="B9" s="42" t="s">
        <v>1</v>
      </c>
      <c r="E9" s="38" t="s">
        <v>4</v>
      </c>
      <c r="F9" s="38"/>
      <c r="G9" s="38"/>
      <c r="H9" s="38"/>
      <c r="I9" s="8">
        <v>1</v>
      </c>
    </row>
    <row r="10" spans="1:11" ht="3" customHeight="1" x14ac:dyDescent="0.2">
      <c r="A10" s="20"/>
      <c r="B10" s="43"/>
      <c r="C10" s="44"/>
      <c r="D10" s="1"/>
      <c r="E10" s="40"/>
      <c r="F10" s="40"/>
      <c r="G10" s="40"/>
      <c r="H10" s="40"/>
      <c r="I10" s="45"/>
    </row>
    <row r="11" spans="1:11" ht="13.5" x14ac:dyDescent="0.25">
      <c r="A11" s="20"/>
      <c r="B11" s="43"/>
      <c r="C11" s="9" t="s">
        <v>37</v>
      </c>
      <c r="E11" s="38" t="s">
        <v>41</v>
      </c>
      <c r="F11" s="38"/>
      <c r="G11" s="38"/>
      <c r="H11" s="38"/>
      <c r="I11" s="16">
        <v>2359.27124</v>
      </c>
    </row>
    <row r="12" spans="1:11" ht="3" customHeight="1" x14ac:dyDescent="0.2">
      <c r="A12" s="20"/>
      <c r="E12" s="40"/>
      <c r="F12" s="40"/>
      <c r="G12" s="40"/>
      <c r="H12" s="40"/>
      <c r="I12" s="45"/>
    </row>
    <row r="13" spans="1:11" x14ac:dyDescent="0.2">
      <c r="A13" s="20"/>
      <c r="E13" s="38" t="s">
        <v>5</v>
      </c>
      <c r="F13" s="38"/>
      <c r="G13" s="38"/>
      <c r="H13" s="38"/>
      <c r="I13" s="46">
        <v>1</v>
      </c>
    </row>
    <row r="14" spans="1:11" x14ac:dyDescent="0.2">
      <c r="A14" s="20"/>
      <c r="I14" s="20"/>
      <c r="J14" s="12"/>
    </row>
    <row r="15" spans="1:11" x14ac:dyDescent="0.2">
      <c r="A15" s="20"/>
      <c r="F15" s="47"/>
      <c r="G15" s="47"/>
      <c r="H15" s="47"/>
      <c r="I15" s="48"/>
      <c r="J15" s="12"/>
    </row>
    <row r="16" spans="1:11" ht="12.75" customHeight="1" x14ac:dyDescent="0.2">
      <c r="A16" s="49" t="s">
        <v>6</v>
      </c>
      <c r="B16" s="50"/>
      <c r="C16" s="51" t="s">
        <v>20</v>
      </c>
      <c r="D16" s="52" t="s">
        <v>15</v>
      </c>
      <c r="E16" s="52" t="s">
        <v>16</v>
      </c>
      <c r="F16" s="52" t="s">
        <v>17</v>
      </c>
      <c r="G16" s="52" t="s">
        <v>18</v>
      </c>
      <c r="H16" s="52" t="s">
        <v>19</v>
      </c>
      <c r="I16" s="52" t="s">
        <v>23</v>
      </c>
      <c r="J16" s="12"/>
      <c r="K16" s="53" t="s">
        <v>36</v>
      </c>
    </row>
    <row r="17" spans="1:16" s="57" customFormat="1" ht="47.25" customHeight="1" x14ac:dyDescent="0.2">
      <c r="A17" s="54"/>
      <c r="B17" s="55"/>
      <c r="C17" s="51"/>
      <c r="D17" s="52"/>
      <c r="E17" s="52"/>
      <c r="F17" s="52"/>
      <c r="G17" s="52"/>
      <c r="H17" s="52"/>
      <c r="I17" s="52"/>
      <c r="J17" s="56"/>
      <c r="K17" s="53"/>
    </row>
    <row r="18" spans="1:16" x14ac:dyDescent="0.2">
      <c r="A18" s="58">
        <v>0.16666666666666666</v>
      </c>
      <c r="B18" s="58"/>
      <c r="C18" s="59">
        <v>0</v>
      </c>
      <c r="D18" s="17">
        <f>'S1L24Z Mixed Standards 5;1'!I16</f>
        <v>0.49902505290589699</v>
      </c>
      <c r="E18" s="18">
        <f>((C18/$I$11)*(($I$7*$I$9)/D18))/1000</f>
        <v>0</v>
      </c>
      <c r="F18" s="19">
        <v>0.98684099999999997</v>
      </c>
      <c r="G18" s="19">
        <v>0.86266246400000002</v>
      </c>
      <c r="H18" s="18">
        <f>E18*F18</f>
        <v>0</v>
      </c>
      <c r="I18" s="18"/>
      <c r="J18" s="60"/>
      <c r="K18" s="21"/>
    </row>
    <row r="19" spans="1:16" x14ac:dyDescent="0.2">
      <c r="A19" s="58">
        <v>0.25</v>
      </c>
      <c r="B19" s="58"/>
      <c r="C19" s="59">
        <v>0</v>
      </c>
      <c r="D19" s="17">
        <f>'S1L24Z Mixed Standards 5;1'!I17</f>
        <v>0.49902505290589699</v>
      </c>
      <c r="E19" s="18">
        <f>((C19/$I$11)*(($I$7*$I$9)/D19))/1000</f>
        <v>0</v>
      </c>
      <c r="F19" s="19">
        <v>0.98967700000000003</v>
      </c>
      <c r="G19" s="19">
        <v>0.89225683</v>
      </c>
      <c r="H19" s="18">
        <f>E19*F19</f>
        <v>0</v>
      </c>
      <c r="I19" s="18"/>
      <c r="J19" s="60"/>
      <c r="K19" s="21"/>
    </row>
    <row r="20" spans="1:16" x14ac:dyDescent="0.2">
      <c r="A20" s="58">
        <v>0.33333333333333331</v>
      </c>
      <c r="B20" s="58"/>
      <c r="C20" s="59">
        <v>196.37097</v>
      </c>
      <c r="D20" s="17">
        <f>'S1L24Z Mixed Standards 5;1'!I18</f>
        <v>0.58399554573934276</v>
      </c>
      <c r="E20" s="18">
        <f>((C20/$I$11)*(($I$7*$I$9)/D20))/1000</f>
        <v>2.850492303913584E-3</v>
      </c>
      <c r="F20" s="61">
        <v>0.99150000000000005</v>
      </c>
      <c r="G20" s="61">
        <v>0.91139999999999999</v>
      </c>
      <c r="H20" s="18">
        <f>E20*F20</f>
        <v>2.8262631193303185E-3</v>
      </c>
      <c r="I20" s="18">
        <f>E20*G20</f>
        <v>2.5979386857868402E-3</v>
      </c>
      <c r="J20" s="60"/>
      <c r="K20" s="62">
        <f>I20/I$62*100</f>
        <v>4.6443616164710813</v>
      </c>
    </row>
    <row r="21" spans="1:16" ht="13.5" x14ac:dyDescent="0.25">
      <c r="A21" s="23">
        <v>0.41666666666666669</v>
      </c>
      <c r="B21" s="24"/>
      <c r="C21" s="16">
        <v>0</v>
      </c>
      <c r="D21" s="17">
        <f>'S1L24Z Mixed Standards 5;1'!I19</f>
        <v>0.4203728360333055</v>
      </c>
      <c r="E21" s="18">
        <f t="shared" ref="E21:E55" si="0">((C21/$I$11)*(($I$7*$I$9)/D21))/1000</f>
        <v>0</v>
      </c>
      <c r="F21" s="19">
        <v>0.99280000000000002</v>
      </c>
      <c r="G21" s="19">
        <v>0.92469999999999997</v>
      </c>
      <c r="H21" s="18">
        <f>E21*F21</f>
        <v>0</v>
      </c>
      <c r="I21" s="18">
        <f t="shared" ref="I21:I55" si="1">E21*G21</f>
        <v>0</v>
      </c>
      <c r="K21" s="21">
        <f>I$21/$I$62*100</f>
        <v>0</v>
      </c>
      <c r="N21" s="63"/>
      <c r="O21" s="13"/>
      <c r="P21" s="13"/>
    </row>
    <row r="22" spans="1:16" x14ac:dyDescent="0.2">
      <c r="A22" s="58">
        <v>0.5</v>
      </c>
      <c r="B22" s="58"/>
      <c r="C22" s="59">
        <v>0</v>
      </c>
      <c r="D22" s="17">
        <f>'S1L24Z Mixed Standards 5;1'!I20</f>
        <v>0.49829890159041151</v>
      </c>
      <c r="E22" s="18">
        <f t="shared" si="0"/>
        <v>0</v>
      </c>
      <c r="F22" s="19">
        <v>0.99370000000000003</v>
      </c>
      <c r="G22" s="19">
        <v>0.93459999999999999</v>
      </c>
      <c r="H22" s="18">
        <f t="shared" ref="H22:H55" si="2">E22*F22</f>
        <v>0</v>
      </c>
      <c r="I22" s="18"/>
      <c r="K22" s="21"/>
      <c r="N22" s="63"/>
      <c r="O22" s="13"/>
      <c r="P22" s="13"/>
    </row>
    <row r="23" spans="1:16" ht="13.5" x14ac:dyDescent="0.25">
      <c r="A23" s="58">
        <v>0.54166666666666663</v>
      </c>
      <c r="B23" s="58"/>
      <c r="C23" s="16">
        <v>0</v>
      </c>
      <c r="D23" s="17">
        <f>'S1L24Z Mixed Standards 5;1'!I21</f>
        <v>0.49902505290589699</v>
      </c>
      <c r="E23" s="18">
        <f>((C23/$I$11)*(($I$7*$I$9)/D23))/1000</f>
        <v>0</v>
      </c>
      <c r="F23" s="19">
        <v>0.99370000000000003</v>
      </c>
      <c r="G23" s="19">
        <v>0.93459999999999999</v>
      </c>
      <c r="H23" s="18">
        <f>E23*F23</f>
        <v>0</v>
      </c>
      <c r="I23" s="18">
        <f>E23*G23</f>
        <v>0</v>
      </c>
      <c r="K23" s="21">
        <f>$I$23/$I$62*100</f>
        <v>0</v>
      </c>
      <c r="N23" s="63"/>
      <c r="O23" s="13"/>
      <c r="P23" s="13"/>
    </row>
    <row r="24" spans="1:16" ht="13.5" x14ac:dyDescent="0.25">
      <c r="A24" s="58">
        <v>0.58333333333333337</v>
      </c>
      <c r="B24" s="58"/>
      <c r="C24" s="16">
        <v>319.76864999999998</v>
      </c>
      <c r="D24" s="17">
        <f>'S1L24Z Mixed Standards 5;1'!I22</f>
        <v>0.52228332313720438</v>
      </c>
      <c r="E24" s="18">
        <f>((C24/$I$11)*(($I$7*$I$9)/D24))/1000</f>
        <v>5.1901731513689479E-3</v>
      </c>
      <c r="F24" s="19">
        <v>0.99450000000000005</v>
      </c>
      <c r="G24" s="19">
        <v>0.94210000000000005</v>
      </c>
      <c r="H24" s="18">
        <f t="shared" si="2"/>
        <v>5.1616271990364187E-3</v>
      </c>
      <c r="I24" s="18">
        <f t="shared" si="1"/>
        <v>4.8896621259046863E-3</v>
      </c>
      <c r="K24" s="21">
        <f>$I$24/$I$62*100</f>
        <v>8.7412990996691313</v>
      </c>
      <c r="N24" s="63"/>
      <c r="O24" s="13"/>
      <c r="P24" s="13"/>
    </row>
    <row r="25" spans="1:16" ht="13.5" x14ac:dyDescent="0.25">
      <c r="A25" s="58">
        <v>0.58402777777777781</v>
      </c>
      <c r="B25" s="58"/>
      <c r="C25" s="16">
        <v>20.57132</v>
      </c>
      <c r="D25" s="17">
        <f>'S1L24Z Mixed Standards 5;1'!I23</f>
        <v>0.52288651467965397</v>
      </c>
      <c r="E25" s="18">
        <f>((C25/$I$11)*(($I$7*$I$9)/D25))/1000</f>
        <v>3.3350844892613318E-4</v>
      </c>
      <c r="F25" s="19">
        <v>0.99439999999999995</v>
      </c>
      <c r="G25" s="19">
        <v>0.94169999999999998</v>
      </c>
      <c r="H25" s="18">
        <f t="shared" si="2"/>
        <v>3.3164080161214685E-4</v>
      </c>
      <c r="I25" s="18">
        <f t="shared" si="1"/>
        <v>3.1406490635373964E-4</v>
      </c>
      <c r="K25" s="21">
        <f>$I$25/$I$62*100</f>
        <v>0.56145705213520691</v>
      </c>
      <c r="N25" s="63"/>
      <c r="O25" s="13"/>
      <c r="P25" s="13"/>
    </row>
    <row r="26" spans="1:16" ht="13.5" x14ac:dyDescent="0.25">
      <c r="A26" s="23">
        <v>0.625</v>
      </c>
      <c r="B26" s="24"/>
      <c r="C26" s="16">
        <v>24.222359999999998</v>
      </c>
      <c r="D26" s="17">
        <f>'S1L24Z Mixed Standards 5;1'!I24</f>
        <v>0.50984323737882487</v>
      </c>
      <c r="E26" s="18">
        <f t="shared" si="0"/>
        <v>4.027466283802782E-4</v>
      </c>
      <c r="F26" s="19">
        <v>0.99480000000000002</v>
      </c>
      <c r="G26" s="19">
        <v>0.94530000000000003</v>
      </c>
      <c r="H26" s="18">
        <f t="shared" si="2"/>
        <v>4.0065234591270076E-4</v>
      </c>
      <c r="I26" s="18">
        <f t="shared" si="1"/>
        <v>3.8071638780787698E-4</v>
      </c>
      <c r="K26" s="21">
        <f>$I$26/$I$62*100</f>
        <v>0.68061058868327018</v>
      </c>
      <c r="N26" s="63"/>
      <c r="O26" s="13"/>
      <c r="P26" s="13"/>
    </row>
    <row r="27" spans="1:16" ht="13.5" x14ac:dyDescent="0.25">
      <c r="A27" s="58">
        <v>0.66666666666666663</v>
      </c>
      <c r="B27" s="58"/>
      <c r="C27" s="16">
        <v>632.19897000000003</v>
      </c>
      <c r="D27" s="17">
        <f>'S1L24Z Mixed Standards 5;1'!I25</f>
        <v>0.52322337655136741</v>
      </c>
      <c r="E27" s="18">
        <f t="shared" si="0"/>
        <v>1.0242801746716466E-2</v>
      </c>
      <c r="F27" s="64">
        <v>0.99480000000000002</v>
      </c>
      <c r="G27" s="19">
        <v>0.94169999999999998</v>
      </c>
      <c r="H27" s="18">
        <f t="shared" si="2"/>
        <v>1.0189539177633541E-2</v>
      </c>
      <c r="I27" s="18">
        <f t="shared" si="1"/>
        <v>9.6456464048828953E-3</v>
      </c>
      <c r="K27" s="21">
        <f>$I$27/$I$62*100</f>
        <v>17.243620942240376</v>
      </c>
      <c r="N27" s="63"/>
      <c r="O27" s="13"/>
      <c r="P27" s="13"/>
    </row>
    <row r="28" spans="1:16" ht="13.5" x14ac:dyDescent="0.25">
      <c r="A28" s="58">
        <v>0.66736111111111107</v>
      </c>
      <c r="B28" s="58"/>
      <c r="C28" s="16">
        <v>437.53026999999997</v>
      </c>
      <c r="D28" s="17">
        <f>'S1L24Z Mixed Standards 5;1'!I26</f>
        <v>0.52518037315984534</v>
      </c>
      <c r="E28" s="18">
        <f t="shared" si="0"/>
        <v>7.0623906931777903E-3</v>
      </c>
      <c r="F28" s="19">
        <v>0.995</v>
      </c>
      <c r="G28" s="19">
        <v>0.94810000000000005</v>
      </c>
      <c r="H28" s="18">
        <f t="shared" si="2"/>
        <v>7.0270787397119011E-3</v>
      </c>
      <c r="I28" s="18">
        <f t="shared" si="1"/>
        <v>6.6958526162018634E-3</v>
      </c>
      <c r="K28" s="21">
        <f>$I$28/$I$62*100</f>
        <v>11.970244351943485</v>
      </c>
      <c r="N28" s="63"/>
      <c r="O28" s="13"/>
      <c r="P28" s="13"/>
    </row>
    <row r="29" spans="1:16" ht="13.5" x14ac:dyDescent="0.25">
      <c r="A29" s="58">
        <v>0.70833333333333337</v>
      </c>
      <c r="B29" s="58"/>
      <c r="C29" s="16">
        <v>47.622109999999999</v>
      </c>
      <c r="D29" s="17">
        <f>'S1L24Z Mixed Standards 5;1'!I27</f>
        <v>0.5249342140817479</v>
      </c>
      <c r="E29" s="18">
        <f t="shared" si="0"/>
        <v>7.6905230089353957E-4</v>
      </c>
      <c r="F29" s="19">
        <v>0.995</v>
      </c>
      <c r="G29" s="19">
        <v>0.94769999999999999</v>
      </c>
      <c r="H29" s="18">
        <f t="shared" si="2"/>
        <v>7.6520703938907182E-4</v>
      </c>
      <c r="I29" s="18">
        <f t="shared" si="1"/>
        <v>7.2883086555680741E-4</v>
      </c>
      <c r="K29" s="21">
        <f>$I$29/$I$62*100</f>
        <v>1.3029384085969014</v>
      </c>
      <c r="N29" s="63"/>
      <c r="O29" s="13"/>
      <c r="P29" s="13"/>
    </row>
    <row r="30" spans="1:16" ht="13.5" x14ac:dyDescent="0.25">
      <c r="A30" s="58">
        <v>0.7090277777777777</v>
      </c>
      <c r="B30" s="58"/>
      <c r="C30" s="16">
        <v>141.28729000000001</v>
      </c>
      <c r="D30" s="17">
        <f>'S1L24Z Mixed Standards 5;1'!I28</f>
        <v>0.52931603330530186</v>
      </c>
      <c r="E30" s="18">
        <f t="shared" si="0"/>
        <v>2.2627687273689867E-3</v>
      </c>
      <c r="F30" s="19">
        <v>0.99529999999999996</v>
      </c>
      <c r="G30" s="19">
        <v>0.95069999999999999</v>
      </c>
      <c r="H30" s="18">
        <f t="shared" si="2"/>
        <v>2.2521337143503522E-3</v>
      </c>
      <c r="I30" s="18">
        <f t="shared" si="1"/>
        <v>2.1512142291096954E-3</v>
      </c>
      <c r="K30" s="21">
        <f>$I$30/$I$62*100</f>
        <v>3.8457477265124549</v>
      </c>
      <c r="N30" s="63"/>
      <c r="O30" s="13"/>
      <c r="P30" s="13"/>
    </row>
    <row r="31" spans="1:16" ht="13.5" x14ac:dyDescent="0.25">
      <c r="A31" s="23">
        <v>0.75</v>
      </c>
      <c r="B31" s="24"/>
      <c r="C31" s="16"/>
      <c r="D31" s="17">
        <f>'S1L24Z Mixed Standards 5;1'!I29</f>
        <v>0.57207398693293676</v>
      </c>
      <c r="E31" s="18">
        <f>((C31/$I$11)*(($I$7*$I$9)/D31))/1000</f>
        <v>0</v>
      </c>
      <c r="F31" s="19">
        <v>0.99524199999999996</v>
      </c>
      <c r="G31" s="19">
        <v>0.95034395000000005</v>
      </c>
      <c r="H31" s="18">
        <f t="shared" si="2"/>
        <v>0</v>
      </c>
      <c r="I31" s="18">
        <f t="shared" si="1"/>
        <v>0</v>
      </c>
      <c r="K31" s="21">
        <f>$I$31/$I$62*100</f>
        <v>0</v>
      </c>
      <c r="N31" s="63"/>
      <c r="O31" s="13"/>
      <c r="P31" s="13"/>
    </row>
    <row r="32" spans="1:16" ht="13.5" x14ac:dyDescent="0.25">
      <c r="A32" s="58">
        <v>0.75069444444444444</v>
      </c>
      <c r="B32" s="58"/>
      <c r="C32" s="16">
        <v>47.505470000000003</v>
      </c>
      <c r="D32" s="17">
        <f>'S1L24Z Mixed Standards 5;1'!I30</f>
        <v>0.5560986679727572</v>
      </c>
      <c r="E32" s="18">
        <f>((C32/$I$11)*(($I$7*$I$9)/D32))/1000</f>
        <v>7.2417559768167571E-4</v>
      </c>
      <c r="F32" s="19">
        <v>0.99550000000000005</v>
      </c>
      <c r="G32" s="19">
        <v>0.95269999999999999</v>
      </c>
      <c r="H32" s="18">
        <f t="shared" si="2"/>
        <v>7.2091680749210817E-4</v>
      </c>
      <c r="I32" s="18">
        <f t="shared" si="1"/>
        <v>6.8992209191133243E-4</v>
      </c>
      <c r="K32" s="21">
        <f>$I$32/$I$62*100</f>
        <v>1.233380795150657</v>
      </c>
      <c r="N32" s="63"/>
      <c r="O32" s="13"/>
      <c r="P32" s="13"/>
    </row>
    <row r="33" spans="1:16" ht="13.5" x14ac:dyDescent="0.25">
      <c r="A33" s="58" t="s">
        <v>46</v>
      </c>
      <c r="B33" s="58"/>
      <c r="C33" s="16"/>
      <c r="D33" s="17">
        <f>'S1L24Z Mixed Standards 5;1'!I31</f>
        <v>0.57307258596630672</v>
      </c>
      <c r="E33" s="18">
        <f>((C33/$I$11)*(($I$7*$I$9)/D33))/1000</f>
        <v>0</v>
      </c>
      <c r="F33" s="19">
        <v>0.99539999999999995</v>
      </c>
      <c r="G33" s="19">
        <v>0.95240000000000002</v>
      </c>
      <c r="H33" s="18">
        <f>E33*F33</f>
        <v>0</v>
      </c>
      <c r="I33" s="18">
        <f>E33*G33</f>
        <v>0</v>
      </c>
      <c r="K33" s="21">
        <f>$I$33/$I$62*100</f>
        <v>0</v>
      </c>
      <c r="N33" s="63"/>
      <c r="O33" s="13"/>
      <c r="P33" s="13"/>
    </row>
    <row r="34" spans="1:16" ht="13.5" x14ac:dyDescent="0.25">
      <c r="A34" s="58" t="s">
        <v>47</v>
      </c>
      <c r="B34" s="58"/>
      <c r="C34" s="16">
        <v>109.60988999999999</v>
      </c>
      <c r="D34" s="17">
        <f>'S1L24Z Mixed Standards 5;1'!I32</f>
        <v>0.57307258596630672</v>
      </c>
      <c r="E34" s="18">
        <f>((C34/$I$11)*(($I$7*$I$9)/D34))/1000</f>
        <v>1.6214076970323241E-3</v>
      </c>
      <c r="F34" s="19">
        <v>0.99539999999999995</v>
      </c>
      <c r="G34" s="19">
        <v>0.95240000000000002</v>
      </c>
      <c r="H34" s="18">
        <f t="shared" si="2"/>
        <v>1.6139492216259753E-3</v>
      </c>
      <c r="I34" s="18">
        <f t="shared" si="1"/>
        <v>1.5442286906535855E-3</v>
      </c>
      <c r="K34" s="21">
        <f>$I$34/$I$62*100</f>
        <v>2.7606334580420362</v>
      </c>
      <c r="N34" s="63"/>
      <c r="O34" s="13"/>
      <c r="P34" s="13"/>
    </row>
    <row r="35" spans="1:16" ht="13.5" x14ac:dyDescent="0.25">
      <c r="A35" s="58">
        <v>0.79166666666666663</v>
      </c>
      <c r="B35" s="58"/>
      <c r="C35" s="16">
        <v>0</v>
      </c>
      <c r="D35" s="17">
        <f>'S1L24Z Mixed Standards 5;1'!I33</f>
        <v>0.49902505290589699</v>
      </c>
      <c r="E35" s="18">
        <f t="shared" si="0"/>
        <v>0</v>
      </c>
      <c r="F35" s="19">
        <v>0.99590000000000001</v>
      </c>
      <c r="G35" s="19">
        <f>0.9524+0.002</f>
        <v>0.95440000000000003</v>
      </c>
      <c r="H35" s="18">
        <f t="shared" si="2"/>
        <v>0</v>
      </c>
      <c r="I35" s="18">
        <f t="shared" si="1"/>
        <v>0</v>
      </c>
      <c r="K35" s="21">
        <f>$I$35/$I$62*100</f>
        <v>0</v>
      </c>
      <c r="N35" s="63"/>
      <c r="O35" s="13"/>
      <c r="P35" s="13"/>
    </row>
    <row r="36" spans="1:16" ht="13.5" x14ac:dyDescent="0.25">
      <c r="A36" s="58">
        <v>0.83333333333333337</v>
      </c>
      <c r="B36" s="58"/>
      <c r="C36" s="16">
        <v>37.194600000000001</v>
      </c>
      <c r="D36" s="17">
        <f>'S1L24Z Mixed Standards 5;1'!I34</f>
        <v>0.36080032307251586</v>
      </c>
      <c r="E36" s="18">
        <f t="shared" si="0"/>
        <v>8.7390675614068818E-4</v>
      </c>
      <c r="F36" s="19">
        <v>0.99590000000000001</v>
      </c>
      <c r="G36" s="19">
        <v>0.95699999999999996</v>
      </c>
      <c r="H36" s="18">
        <f t="shared" si="2"/>
        <v>8.7032373844051132E-4</v>
      </c>
      <c r="I36" s="18">
        <f t="shared" si="1"/>
        <v>8.3632876562663859E-4</v>
      </c>
      <c r="K36" s="21">
        <f>$I$36/$I$62*100</f>
        <v>1.4951135063645984</v>
      </c>
      <c r="N36" s="63"/>
      <c r="O36" s="13"/>
      <c r="P36" s="13"/>
    </row>
    <row r="37" spans="1:16" ht="13.5" x14ac:dyDescent="0.25">
      <c r="A37" s="23" t="s">
        <v>28</v>
      </c>
      <c r="B37" s="24"/>
      <c r="C37" s="16">
        <v>45.77234</v>
      </c>
      <c r="D37" s="17">
        <f>'S1L24Z Mixed Standards 5;1'!I35</f>
        <v>0.81100982709706071</v>
      </c>
      <c r="E37" s="18">
        <f t="shared" si="0"/>
        <v>4.784418055708357E-4</v>
      </c>
      <c r="F37" s="19">
        <v>0.99540499999999998</v>
      </c>
      <c r="G37" s="19">
        <v>0.95204597000000002</v>
      </c>
      <c r="H37" s="18">
        <f t="shared" si="2"/>
        <v>4.7624336547423768E-4</v>
      </c>
      <c r="I37" s="18">
        <f t="shared" si="1"/>
        <v>4.5549859287323768E-4</v>
      </c>
      <c r="K37" s="21">
        <f>$I$37/$I$62*100</f>
        <v>0.8142995031679624</v>
      </c>
      <c r="N37" s="63"/>
      <c r="O37" s="13"/>
      <c r="P37" s="13"/>
    </row>
    <row r="38" spans="1:16" ht="13.5" x14ac:dyDescent="0.25">
      <c r="A38" s="23">
        <v>0.8340277777777777</v>
      </c>
      <c r="B38" s="24"/>
      <c r="C38" s="16"/>
      <c r="D38" s="17">
        <f>'S1L24Z Mixed Standards 5;1'!I36</f>
        <v>0.57334694994039437</v>
      </c>
      <c r="E38" s="18">
        <f t="shared" si="0"/>
        <v>0</v>
      </c>
      <c r="F38" s="19">
        <v>0.99585900000000005</v>
      </c>
      <c r="G38" s="19">
        <v>0.95678210500000005</v>
      </c>
      <c r="H38" s="18">
        <f t="shared" si="2"/>
        <v>0</v>
      </c>
      <c r="I38" s="18">
        <f t="shared" si="1"/>
        <v>0</v>
      </c>
      <c r="K38" s="21">
        <f>$I$38/$I$62*100</f>
        <v>0</v>
      </c>
      <c r="N38" s="63"/>
      <c r="O38" s="13"/>
      <c r="P38" s="13"/>
    </row>
    <row r="39" spans="1:16" ht="13.5" x14ac:dyDescent="0.25">
      <c r="A39" s="23" t="s">
        <v>29</v>
      </c>
      <c r="B39" s="24"/>
      <c r="C39" s="16">
        <v>67.144390000000001</v>
      </c>
      <c r="D39" s="17">
        <f>'S1L24Z Mixed Standards 5;1'!I37</f>
        <v>0.57334694994039437</v>
      </c>
      <c r="E39" s="18">
        <f t="shared" si="0"/>
        <v>9.9276017793060935E-4</v>
      </c>
      <c r="F39" s="19">
        <v>0.99539999999999995</v>
      </c>
      <c r="G39" s="19">
        <v>0.95199999999999996</v>
      </c>
      <c r="H39" s="18">
        <f t="shared" si="2"/>
        <v>9.8819348111212849E-4</v>
      </c>
      <c r="I39" s="18">
        <f t="shared" si="1"/>
        <v>9.4510768938994003E-4</v>
      </c>
      <c r="K39" s="21">
        <f>$I$39/$I$62*100</f>
        <v>1.689578703319121</v>
      </c>
      <c r="N39" s="63"/>
      <c r="O39" s="13"/>
      <c r="P39" s="13"/>
    </row>
    <row r="40" spans="1:16" ht="13.5" x14ac:dyDescent="0.25">
      <c r="A40" s="58">
        <v>0.875</v>
      </c>
      <c r="B40" s="58"/>
      <c r="C40" s="16"/>
      <c r="D40" s="17">
        <f>'S1L24Z Mixed Standards 5;1'!I38</f>
        <v>0.57169928898171185</v>
      </c>
      <c r="E40" s="18">
        <f>((C40/$I$11)*(($I$7*$I$9)/D40))/1000</f>
        <v>0</v>
      </c>
      <c r="F40" s="19">
        <v>0.99605399999999999</v>
      </c>
      <c r="G40" s="19">
        <v>0.95881644600000004</v>
      </c>
      <c r="H40" s="18">
        <f>E40*F40</f>
        <v>0</v>
      </c>
      <c r="I40" s="18">
        <f>E40*G40</f>
        <v>0</v>
      </c>
      <c r="K40" s="21">
        <f>$I$40/$I$62*100</f>
        <v>0</v>
      </c>
      <c r="N40" s="63"/>
      <c r="O40" s="13"/>
      <c r="P40" s="65"/>
    </row>
    <row r="41" spans="1:16" ht="13.5" x14ac:dyDescent="0.25">
      <c r="A41" s="23">
        <v>0.83472222222222225</v>
      </c>
      <c r="B41" s="24"/>
      <c r="C41" s="16"/>
      <c r="D41" s="17">
        <f>'S1L24Z Mixed Standards 5;1'!I39</f>
        <v>0.57248541312805568</v>
      </c>
      <c r="E41" s="18">
        <f t="shared" ref="E41" si="3">((C41/$I$11)*(($I$7*$I$9)/D41))/1000</f>
        <v>0</v>
      </c>
      <c r="F41" s="19">
        <v>0.99583299999999997</v>
      </c>
      <c r="G41" s="19">
        <v>0.95651359599999997</v>
      </c>
      <c r="H41" s="18">
        <f t="shared" ref="H41" si="4">E41*F41</f>
        <v>0</v>
      </c>
      <c r="I41" s="18">
        <f t="shared" ref="I41" si="5">E41*G41</f>
        <v>0</v>
      </c>
      <c r="K41" s="21">
        <f>$I$41/$I$62*100</f>
        <v>0</v>
      </c>
      <c r="N41" s="63"/>
      <c r="O41" s="13"/>
      <c r="P41" s="13"/>
    </row>
    <row r="42" spans="1:16" ht="13.5" x14ac:dyDescent="0.25">
      <c r="A42" s="66" t="s">
        <v>45</v>
      </c>
      <c r="B42" s="24"/>
      <c r="C42" s="16">
        <v>109.83904</v>
      </c>
      <c r="D42" s="17">
        <f>'S1L24Z Mixed Standards 5;1'!I40</f>
        <v>0.57248541312805568</v>
      </c>
      <c r="E42" s="18">
        <f t="shared" si="0"/>
        <v>1.6264638879817193E-3</v>
      </c>
      <c r="F42" s="19">
        <v>0.99583299999999997</v>
      </c>
      <c r="G42" s="19">
        <v>0.95651359599999997</v>
      </c>
      <c r="H42" s="18">
        <f t="shared" si="2"/>
        <v>1.6196864129604993E-3</v>
      </c>
      <c r="I42" s="18">
        <f t="shared" si="1"/>
        <v>1.5557348222575355E-3</v>
      </c>
      <c r="K42" s="21">
        <f>$I$42/$I$62*100</f>
        <v>2.7812030874439193</v>
      </c>
      <c r="N42" s="63"/>
      <c r="O42" s="13"/>
      <c r="P42" s="13"/>
    </row>
    <row r="43" spans="1:16" ht="13.5" x14ac:dyDescent="0.25">
      <c r="A43" s="23">
        <v>0.91666666666666663</v>
      </c>
      <c r="B43" s="24"/>
      <c r="C43" s="16"/>
      <c r="D43" s="17">
        <f>'S1L24Z Mixed Standards 5;1'!I41</f>
        <v>0.57248541312805568</v>
      </c>
      <c r="E43" s="18">
        <f t="shared" si="0"/>
        <v>0</v>
      </c>
      <c r="F43" s="19">
        <v>0.99619999999999997</v>
      </c>
      <c r="G43" s="19">
        <v>0.96040000000000003</v>
      </c>
      <c r="H43" s="18">
        <f t="shared" si="2"/>
        <v>0</v>
      </c>
      <c r="I43" s="18">
        <f t="shared" si="1"/>
        <v>0</v>
      </c>
      <c r="K43" s="21">
        <f>$I$43/$I$62*100</f>
        <v>0</v>
      </c>
      <c r="N43" s="63"/>
      <c r="O43" s="13"/>
      <c r="P43" s="13"/>
    </row>
    <row r="44" spans="1:16" ht="13.5" x14ac:dyDescent="0.25">
      <c r="A44" s="23" t="s">
        <v>30</v>
      </c>
      <c r="B44" s="24"/>
      <c r="C44" s="16"/>
      <c r="D44" s="17">
        <f>'S1L24Z Mixed Standards 5;1'!I42</f>
        <v>0.47474204470894843</v>
      </c>
      <c r="E44" s="18">
        <f t="shared" si="0"/>
        <v>0</v>
      </c>
      <c r="F44" s="67">
        <v>0.995807</v>
      </c>
      <c r="G44" s="67">
        <v>0.95624246800000001</v>
      </c>
      <c r="H44" s="18">
        <f t="shared" si="2"/>
        <v>0</v>
      </c>
      <c r="I44" s="18">
        <f t="shared" si="1"/>
        <v>0</v>
      </c>
      <c r="K44" s="21">
        <f>$I$44/$I$62*100</f>
        <v>0</v>
      </c>
      <c r="N44" s="63"/>
      <c r="O44" s="13"/>
      <c r="P44" s="13"/>
    </row>
    <row r="45" spans="1:16" x14ac:dyDescent="0.2">
      <c r="A45" s="23">
        <v>0.91736111111111107</v>
      </c>
      <c r="B45" s="24"/>
      <c r="C45" s="68" t="s">
        <v>44</v>
      </c>
      <c r="D45" s="17">
        <f>'S1L24Z Mixed Standards 5;1'!I43</f>
        <v>0.47474204470894843</v>
      </c>
      <c r="E45" s="18" t="e">
        <f t="shared" si="0"/>
        <v>#VALUE!</v>
      </c>
      <c r="F45" s="19">
        <v>0.99619999999999997</v>
      </c>
      <c r="G45" s="19">
        <v>0.96020000000000005</v>
      </c>
      <c r="H45" s="18" t="e">
        <f t="shared" si="2"/>
        <v>#VALUE!</v>
      </c>
      <c r="I45" s="18"/>
      <c r="K45" s="21"/>
      <c r="N45" s="63"/>
      <c r="O45" s="13"/>
      <c r="P45" s="13"/>
    </row>
    <row r="46" spans="1:16" ht="13.5" x14ac:dyDescent="0.25">
      <c r="A46" s="23" t="s">
        <v>31</v>
      </c>
      <c r="B46" s="24"/>
      <c r="C46" s="16">
        <v>41.480800000000002</v>
      </c>
      <c r="D46" s="17">
        <f>'S1L24Z Mixed Standards 5;1'!I44</f>
        <v>0.75924000000000036</v>
      </c>
      <c r="E46" s="18">
        <f t="shared" si="0"/>
        <v>4.6314839691458798E-4</v>
      </c>
      <c r="F46" s="69">
        <v>0.99580000000000002</v>
      </c>
      <c r="G46" s="69">
        <v>0.95620000000000005</v>
      </c>
      <c r="H46" s="18">
        <f t="shared" si="2"/>
        <v>4.6120317364754674E-4</v>
      </c>
      <c r="I46" s="18">
        <f t="shared" si="1"/>
        <v>4.4286249712972907E-4</v>
      </c>
      <c r="K46" s="21">
        <f>$I$46/$I$62*100</f>
        <v>0.791709825292085</v>
      </c>
      <c r="N46" s="63"/>
      <c r="O46" s="13"/>
      <c r="P46" s="13"/>
    </row>
    <row r="47" spans="1:16" ht="13.5" x14ac:dyDescent="0.25">
      <c r="A47" s="23" t="s">
        <v>32</v>
      </c>
      <c r="B47" s="24"/>
      <c r="C47" s="16"/>
      <c r="D47" s="17">
        <f>'S1L24Z Mixed Standards 5;1'!I45</f>
        <v>0.56695087597379212</v>
      </c>
      <c r="E47" s="18">
        <f t="shared" si="0"/>
        <v>0</v>
      </c>
      <c r="F47" s="67">
        <v>0.99578100000000003</v>
      </c>
      <c r="G47" s="67">
        <v>0.95596872600000005</v>
      </c>
      <c r="H47" s="18">
        <f t="shared" si="2"/>
        <v>0</v>
      </c>
      <c r="I47" s="18">
        <f t="shared" si="1"/>
        <v>0</v>
      </c>
      <c r="K47" s="21">
        <f>$I$47/$I$62*100</f>
        <v>0</v>
      </c>
      <c r="N47" s="63"/>
      <c r="O47" s="13"/>
      <c r="P47" s="13"/>
    </row>
    <row r="48" spans="1:16" ht="13.5" x14ac:dyDescent="0.25">
      <c r="A48" s="66">
        <v>0.95833333333333337</v>
      </c>
      <c r="B48" s="24"/>
      <c r="C48" s="16"/>
      <c r="D48" s="17">
        <f>'S1L24Z Mixed Standards 5;1'!I46</f>
        <v>0.49902505290589699</v>
      </c>
      <c r="E48" s="18">
        <f>((C48/$I$11)*(($I$7*$I$9)/D48))/1000</f>
        <v>0</v>
      </c>
      <c r="F48" s="67">
        <v>0.99616700000000002</v>
      </c>
      <c r="G48" s="67">
        <v>0.95999944110000002</v>
      </c>
      <c r="H48" s="18">
        <f>E48*F48</f>
        <v>0</v>
      </c>
      <c r="I48" s="18">
        <f>E48*G48</f>
        <v>0</v>
      </c>
      <c r="K48" s="21">
        <f>$I$48/$I$62*100</f>
        <v>0</v>
      </c>
      <c r="N48" s="63"/>
      <c r="O48" s="13"/>
      <c r="P48" s="13"/>
    </row>
    <row r="49" spans="1:16" ht="13.5" x14ac:dyDescent="0.25">
      <c r="A49" s="66">
        <v>0.91805555555555562</v>
      </c>
      <c r="B49" s="24"/>
      <c r="C49" s="16">
        <v>14.46898</v>
      </c>
      <c r="D49" s="17">
        <f>'S1L24Z Mixed Standards 5;1'!I47</f>
        <v>0.49902505290589699</v>
      </c>
      <c r="E49" s="18">
        <f t="shared" si="0"/>
        <v>2.4579196921528716E-4</v>
      </c>
      <c r="F49" s="67">
        <v>0.99616700000000002</v>
      </c>
      <c r="G49" s="67">
        <v>0.95999944110000002</v>
      </c>
      <c r="H49" s="18">
        <f t="shared" si="2"/>
        <v>2.44849848597285E-4</v>
      </c>
      <c r="I49" s="18">
        <f t="shared" si="1"/>
        <v>2.3596015307354409E-4</v>
      </c>
      <c r="K49" s="21">
        <f>$I$49/$I$62*100</f>
        <v>0.42182838415199064</v>
      </c>
      <c r="N49" s="63"/>
      <c r="O49" s="13"/>
      <c r="P49" s="13"/>
    </row>
    <row r="50" spans="1:16" x14ac:dyDescent="0.2">
      <c r="A50" s="66" t="s">
        <v>25</v>
      </c>
      <c r="B50" s="70"/>
      <c r="C50" s="68"/>
      <c r="D50" s="17">
        <f>'S1L24Z Mixed Standards 5;1'!I48</f>
        <v>0.51761976434928081</v>
      </c>
      <c r="E50" s="18">
        <f t="shared" si="0"/>
        <v>0</v>
      </c>
      <c r="F50" s="67">
        <v>0.99575400000000003</v>
      </c>
      <c r="G50" s="67">
        <v>0.95568958100000001</v>
      </c>
      <c r="H50" s="18">
        <f t="shared" si="2"/>
        <v>0</v>
      </c>
      <c r="I50" s="18"/>
      <c r="K50" s="21"/>
      <c r="N50" s="63"/>
      <c r="O50" s="13"/>
      <c r="P50" s="13"/>
    </row>
    <row r="51" spans="1:16" ht="13.5" x14ac:dyDescent="0.25">
      <c r="A51" s="66" t="s">
        <v>33</v>
      </c>
      <c r="B51" s="24"/>
      <c r="C51" s="16">
        <v>426.31783999999999</v>
      </c>
      <c r="D51" s="17">
        <f>'S1L24Z Mixed Standards 5;1'!I49</f>
        <v>0.53474774135716341</v>
      </c>
      <c r="E51" s="18">
        <f t="shared" si="0"/>
        <v>6.758287610810077E-3</v>
      </c>
      <c r="F51" s="67">
        <v>0.99648800000000004</v>
      </c>
      <c r="G51" s="67">
        <v>0.96334507599999997</v>
      </c>
      <c r="H51" s="18">
        <f t="shared" si="2"/>
        <v>6.7345525047209122E-3</v>
      </c>
      <c r="I51" s="18">
        <f t="shared" si="1"/>
        <v>6.5105630920656915E-3</v>
      </c>
      <c r="K51" s="21">
        <f>$I$51/$I$62*100</f>
        <v>11.639000370497635</v>
      </c>
      <c r="N51" s="63"/>
      <c r="O51" s="13"/>
      <c r="P51" s="13"/>
    </row>
    <row r="52" spans="1:16" ht="13.5" x14ac:dyDescent="0.25">
      <c r="A52" s="66" t="s">
        <v>26</v>
      </c>
      <c r="B52" s="24"/>
      <c r="C52" s="16">
        <v>20.304580000000001</v>
      </c>
      <c r="D52" s="17">
        <f>'S1L24Z Mixed Standards 5;1'!I50</f>
        <v>0.51673904501390822</v>
      </c>
      <c r="E52" s="18">
        <f t="shared" si="0"/>
        <v>3.3310017001525737E-4</v>
      </c>
      <c r="F52" s="67">
        <v>0.99646900000000005</v>
      </c>
      <c r="G52" s="67">
        <v>0.96315165800000002</v>
      </c>
      <c r="H52" s="18">
        <f t="shared" si="2"/>
        <v>3.3192399331493353E-4</v>
      </c>
      <c r="I52" s="18">
        <f>E52*G52</f>
        <v>3.2082598103027704E-4</v>
      </c>
      <c r="K52" s="21">
        <f>$I$52/$I$62*100</f>
        <v>0.57354389463291378</v>
      </c>
      <c r="N52" s="63"/>
      <c r="O52" s="13"/>
      <c r="P52" s="13"/>
    </row>
    <row r="53" spans="1:16" ht="13.5" x14ac:dyDescent="0.25">
      <c r="A53" s="66" t="s">
        <v>40</v>
      </c>
      <c r="B53" s="24"/>
      <c r="C53" s="16">
        <v>17.293230000000001</v>
      </c>
      <c r="D53" s="17">
        <f>'S1L24Z Mixed Standards 5;1'!I51</f>
        <v>0.57061991775327847</v>
      </c>
      <c r="E53" s="18">
        <f t="shared" si="0"/>
        <v>2.5691017967456966E-4</v>
      </c>
      <c r="F53" s="19">
        <v>0.99609999999999999</v>
      </c>
      <c r="G53" s="19">
        <f>G54-0.003</f>
        <v>0.95305923199999998</v>
      </c>
      <c r="H53" s="18">
        <f t="shared" si="2"/>
        <v>2.5590822997383886E-4</v>
      </c>
      <c r="I53" s="18">
        <f t="shared" si="1"/>
        <v>2.4485061853362738E-4</v>
      </c>
      <c r="K53" s="21">
        <f>$I$53/$I$62*100</f>
        <v>0.43772196037889344</v>
      </c>
      <c r="N53" s="63"/>
      <c r="O53" s="13"/>
      <c r="P53" s="13"/>
    </row>
    <row r="54" spans="1:16" ht="13.5" x14ac:dyDescent="0.25">
      <c r="A54" s="23" t="s">
        <v>39</v>
      </c>
      <c r="B54" s="24"/>
      <c r="C54" s="16">
        <v>105.20956</v>
      </c>
      <c r="D54" s="17">
        <f>'S1L24Z Mixed Standards 5;1'!I52</f>
        <v>0.50773983680032553</v>
      </c>
      <c r="E54" s="18">
        <f t="shared" si="0"/>
        <v>1.7565725320877242E-3</v>
      </c>
      <c r="F54" s="69">
        <v>0.99609999999999999</v>
      </c>
      <c r="G54" s="69">
        <f>G55-0.003</f>
        <v>0.95605923199999998</v>
      </c>
      <c r="H54" s="18">
        <f t="shared" si="2"/>
        <v>1.7497218992125821E-3</v>
      </c>
      <c r="I54" s="18">
        <f t="shared" si="1"/>
        <v>1.679387385980085E-3</v>
      </c>
      <c r="K54" s="21">
        <f>$I$54/$I$62*100</f>
        <v>3.002258043002779</v>
      </c>
      <c r="N54" s="63"/>
      <c r="O54" s="13"/>
      <c r="P54" s="13"/>
    </row>
    <row r="55" spans="1:16" ht="14.25" thickBot="1" x14ac:dyDescent="0.3">
      <c r="A55" s="23" t="s">
        <v>34</v>
      </c>
      <c r="B55" s="24"/>
      <c r="C55" s="16">
        <v>763.06921</v>
      </c>
      <c r="D55" s="17">
        <f>'S1L24Z Mixed Standards 5;1'!I53</f>
        <v>0.47458077977285135</v>
      </c>
      <c r="E55" s="18">
        <f t="shared" si="0"/>
        <v>1.3630315436837376E-2</v>
      </c>
      <c r="F55" s="71">
        <v>0.99607699999999999</v>
      </c>
      <c r="G55" s="71">
        <v>0.95905923199999998</v>
      </c>
      <c r="H55" s="18">
        <f t="shared" si="2"/>
        <v>1.3576843709378663E-2</v>
      </c>
      <c r="I55" s="18">
        <f t="shared" si="1"/>
        <v>1.3072279854770998E-2</v>
      </c>
      <c r="K55" s="21">
        <f>$I$55/$I$62*100</f>
        <v>23.36944868230351</v>
      </c>
      <c r="N55" s="63"/>
      <c r="O55" s="13"/>
      <c r="P55" s="13"/>
    </row>
    <row r="56" spans="1:16" x14ac:dyDescent="0.2">
      <c r="A56" s="20"/>
      <c r="F56" s="72" t="s">
        <v>7</v>
      </c>
      <c r="G56" s="72"/>
      <c r="H56" s="7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4" t="s">
        <v>21</v>
      </c>
      <c r="K56" s="75"/>
    </row>
    <row r="57" spans="1:16" x14ac:dyDescent="0.2">
      <c r="A57" s="20"/>
      <c r="B57" s="76"/>
      <c r="C57" s="76"/>
      <c r="D57" s="76"/>
      <c r="E57" s="77"/>
      <c r="F57" s="78" t="s">
        <v>8</v>
      </c>
      <c r="G57" s="78"/>
      <c r="H57" s="79" t="s">
        <v>21</v>
      </c>
      <c r="I57" s="80"/>
      <c r="K57" s="81"/>
    </row>
    <row r="58" spans="1:16" x14ac:dyDescent="0.2">
      <c r="A58" s="20"/>
      <c r="B58" s="76"/>
      <c r="C58" s="76"/>
      <c r="D58" s="76"/>
      <c r="E58" s="20"/>
      <c r="F58" s="78" t="s">
        <v>22</v>
      </c>
      <c r="G58" s="78"/>
      <c r="H58" s="79" t="s">
        <v>21</v>
      </c>
      <c r="I58" s="80"/>
      <c r="K58" s="81"/>
    </row>
    <row r="59" spans="1:16" x14ac:dyDescent="0.2">
      <c r="A59" s="20"/>
      <c r="B59" s="76"/>
      <c r="C59" s="76"/>
      <c r="D59" s="76"/>
      <c r="E59" s="20"/>
      <c r="F59" s="78" t="s">
        <v>9</v>
      </c>
      <c r="G59" s="78"/>
      <c r="H59" s="79" t="s">
        <v>21</v>
      </c>
      <c r="I59" s="80" t="e">
        <f>(((I27/I13)+(I29/I13)+(I31/I13)+(I34/I13)+(I36/I13)+(I37/I13)+(I38/I13)+(I46/I13)+(I53/I13)+(#REF!/I13)))</f>
        <v>#REF!</v>
      </c>
      <c r="K59" s="81"/>
    </row>
    <row r="60" spans="1:16" x14ac:dyDescent="0.2">
      <c r="A60" s="20"/>
      <c r="B60" s="82"/>
      <c r="C60" s="22"/>
      <c r="D60" s="22"/>
      <c r="E60" s="20"/>
      <c r="F60" s="83" t="s">
        <v>24</v>
      </c>
      <c r="G60" s="83"/>
      <c r="H60" s="79" t="s">
        <v>21</v>
      </c>
      <c r="I60" s="79" t="e">
        <f>(((I39/I13)+(I42/I13)+(I43/I13)+(I45/I13)+(I47/I13)+(I50/I13)+(I52/I13)+(I54/I13)+(I55/I13)+(#REF!/I13)+(#REF!/I13)+(#REF!/I13)))</f>
        <v>#REF!</v>
      </c>
      <c r="K60" s="81"/>
    </row>
    <row r="61" spans="1:16" x14ac:dyDescent="0.2">
      <c r="A61" s="20"/>
      <c r="B61" s="84"/>
      <c r="C61" s="85"/>
      <c r="D61" s="85"/>
      <c r="E61" s="20"/>
      <c r="F61" s="86" t="s">
        <v>27</v>
      </c>
      <c r="G61" s="86"/>
      <c r="H61" s="79" t="s">
        <v>21</v>
      </c>
      <c r="I61" s="79"/>
      <c r="J61" s="87"/>
      <c r="K61" s="88"/>
    </row>
    <row r="62" spans="1:16" x14ac:dyDescent="0.2">
      <c r="A62" s="20"/>
      <c r="G62" s="89" t="s">
        <v>35</v>
      </c>
      <c r="H62" s="11" t="s">
        <v>21</v>
      </c>
      <c r="I62" s="90">
        <f>SUM(I18:I55)</f>
        <v>5.5937476456900621E-2</v>
      </c>
      <c r="K62" s="91">
        <f>SUM(K18:K55)</f>
        <v>100.00000000000003</v>
      </c>
    </row>
    <row r="63" spans="1:16" x14ac:dyDescent="0.2">
      <c r="A63" s="20"/>
      <c r="I63" s="20"/>
    </row>
    <row r="64" spans="1:16" x14ac:dyDescent="0.2">
      <c r="A64" s="20"/>
      <c r="I64" s="20"/>
    </row>
    <row r="65" spans="1:9" x14ac:dyDescent="0.2">
      <c r="A65" s="20"/>
      <c r="I65" s="20"/>
    </row>
    <row r="66" spans="1:9" x14ac:dyDescent="0.2">
      <c r="A66" s="20"/>
      <c r="I66" s="20"/>
    </row>
    <row r="67" spans="1:9" x14ac:dyDescent="0.2">
      <c r="A67" s="20"/>
      <c r="I67" s="20"/>
    </row>
    <row r="68" spans="1:9" x14ac:dyDescent="0.2">
      <c r="A68" s="20"/>
      <c r="I68" s="20"/>
    </row>
    <row r="69" spans="1:9" x14ac:dyDescent="0.2">
      <c r="A69" s="20"/>
      <c r="I69" s="20"/>
    </row>
    <row r="70" spans="1:9" x14ac:dyDescent="0.2">
      <c r="A70" s="20"/>
      <c r="I70" s="20"/>
    </row>
    <row r="71" spans="1:9" x14ac:dyDescent="0.2">
      <c r="A71" s="20"/>
      <c r="I71" s="20"/>
    </row>
    <row r="72" spans="1:9" x14ac:dyDescent="0.2">
      <c r="A72" s="20"/>
      <c r="I72" s="20"/>
    </row>
    <row r="73" spans="1:9" x14ac:dyDescent="0.2">
      <c r="A73" s="20"/>
      <c r="I73" s="20"/>
    </row>
    <row r="74" spans="1:9" x14ac:dyDescent="0.2">
      <c r="A74" s="20"/>
      <c r="I74" s="20"/>
    </row>
    <row r="75" spans="1:9" x14ac:dyDescent="0.2">
      <c r="A75" s="20"/>
      <c r="I75" s="20"/>
    </row>
    <row r="76" spans="1:9" x14ac:dyDescent="0.2">
      <c r="A76" s="20"/>
      <c r="I76" s="20"/>
    </row>
    <row r="77" spans="1:9" x14ac:dyDescent="0.2">
      <c r="A77" s="20"/>
      <c r="I77" s="20"/>
    </row>
    <row r="78" spans="1:9" x14ac:dyDescent="0.2">
      <c r="A78" s="20"/>
      <c r="I78" s="20"/>
    </row>
    <row r="79" spans="1:9" x14ac:dyDescent="0.2">
      <c r="A79" s="20"/>
      <c r="I79" s="20"/>
    </row>
    <row r="80" spans="1:9" x14ac:dyDescent="0.2">
      <c r="A80" s="20"/>
      <c r="I80" s="20"/>
    </row>
    <row r="81" spans="1:9" x14ac:dyDescent="0.2">
      <c r="A81" s="20"/>
      <c r="I81" s="20"/>
    </row>
    <row r="82" spans="1:9" x14ac:dyDescent="0.2">
      <c r="A82" s="20"/>
      <c r="I82" s="20"/>
    </row>
    <row r="83" spans="1:9" x14ac:dyDescent="0.2">
      <c r="A83" s="20"/>
      <c r="I83" s="20"/>
    </row>
    <row r="84" spans="1:9" x14ac:dyDescent="0.2">
      <c r="A84" s="20"/>
      <c r="I84" s="20"/>
    </row>
    <row r="85" spans="1:9" x14ac:dyDescent="0.2">
      <c r="A85" s="20"/>
      <c r="I85" s="20"/>
    </row>
    <row r="86" spans="1:9" x14ac:dyDescent="0.2">
      <c r="A86" s="20"/>
      <c r="I86" s="20"/>
    </row>
    <row r="87" spans="1:9" x14ac:dyDescent="0.2">
      <c r="A87" s="20"/>
      <c r="I87" s="20"/>
    </row>
    <row r="88" spans="1:9" x14ac:dyDescent="0.2">
      <c r="A88" s="20"/>
      <c r="I88" s="20"/>
    </row>
    <row r="89" spans="1:9" x14ac:dyDescent="0.2">
      <c r="A89" s="20"/>
      <c r="I89" s="20"/>
    </row>
    <row r="90" spans="1:9" x14ac:dyDescent="0.2">
      <c r="A90" s="20"/>
      <c r="I90" s="20"/>
    </row>
    <row r="91" spans="1:9" x14ac:dyDescent="0.2">
      <c r="A91" s="20"/>
      <c r="I91" s="20"/>
    </row>
    <row r="92" spans="1:9" x14ac:dyDescent="0.2">
      <c r="A92" s="20"/>
      <c r="I92" s="20"/>
    </row>
    <row r="93" spans="1:9" x14ac:dyDescent="0.2">
      <c r="A93" s="20"/>
      <c r="I93" s="20"/>
    </row>
    <row r="94" spans="1:9" x14ac:dyDescent="0.2">
      <c r="A94" s="20"/>
      <c r="I94" s="20"/>
    </row>
    <row r="95" spans="1:9" x14ac:dyDescent="0.2">
      <c r="A95" s="20"/>
      <c r="I95" s="20"/>
    </row>
    <row r="96" spans="1:9" x14ac:dyDescent="0.2">
      <c r="A96" s="20"/>
      <c r="I96" s="20"/>
    </row>
    <row r="97" spans="1:9" x14ac:dyDescent="0.2">
      <c r="A97" s="20"/>
      <c r="I97" s="20"/>
    </row>
    <row r="98" spans="1:9" x14ac:dyDescent="0.2">
      <c r="A98" s="20"/>
      <c r="I98" s="20"/>
    </row>
    <row r="99" spans="1:9" x14ac:dyDescent="0.2">
      <c r="A99" s="20"/>
      <c r="I99" s="20"/>
    </row>
    <row r="100" spans="1:9" x14ac:dyDescent="0.2">
      <c r="A100" s="20"/>
      <c r="I100" s="20"/>
    </row>
    <row r="101" spans="1:9" x14ac:dyDescent="0.2">
      <c r="A101" s="20"/>
    </row>
    <row r="102" spans="1:9" x14ac:dyDescent="0.2">
      <c r="A102" s="20"/>
    </row>
    <row r="103" spans="1:9" x14ac:dyDescent="0.2">
      <c r="A103" s="20"/>
    </row>
    <row r="104" spans="1:9" x14ac:dyDescent="0.2">
      <c r="A104" s="20"/>
    </row>
    <row r="105" spans="1:9" x14ac:dyDescent="0.2">
      <c r="A105" s="20"/>
    </row>
    <row r="106" spans="1:9" x14ac:dyDescent="0.2">
      <c r="A106" s="20"/>
    </row>
    <row r="107" spans="1:9" x14ac:dyDescent="0.2">
      <c r="A107" s="20"/>
    </row>
    <row r="108" spans="1:9" x14ac:dyDescent="0.2">
      <c r="A108" s="20"/>
    </row>
    <row r="109" spans="1:9" x14ac:dyDescent="0.2">
      <c r="A109" s="20"/>
    </row>
    <row r="110" spans="1:9" x14ac:dyDescent="0.2">
      <c r="A110" s="20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S1L24Z Mixed Standards 5;1</vt:lpstr>
      <vt:lpstr>S1L24Z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2020-03-11T15:27:14Z</dcterms:modified>
</cp:coreProperties>
</file>