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Reaction\"/>
    </mc:Choice>
  </mc:AlternateContent>
  <xr:revisionPtr revIDLastSave="0" documentId="13_ncr:1_{8B325120-7F3E-43D8-84DC-5164D6FAD324}" xr6:coauthVersionLast="45" xr6:coauthVersionMax="45" xr10:uidLastSave="{00000000-0000-0000-0000-000000000000}"/>
  <bookViews>
    <workbookView xWindow="-120" yWindow="-120" windowWidth="29040" windowHeight="17790" tabRatio="835" activeTab="1" xr2:uid="{00000000-000D-0000-FFFF-FFFF00000000}"/>
  </bookViews>
  <sheets>
    <sheet name="LC302 Mixed Standards 5;1" sheetId="2" r:id="rId1"/>
    <sheet name="LC302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I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1" i="29" s="1"/>
  <c r="I32" i="2"/>
  <c r="D34" i="29" s="1"/>
  <c r="E34" i="29" s="1"/>
  <c r="I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I32" i="29" s="1"/>
  <c r="D42" i="29"/>
  <c r="E42" i="29" s="1"/>
  <c r="D25" i="29"/>
  <c r="E25" i="29" s="1"/>
  <c r="I25" i="29" s="1"/>
  <c r="D19" i="29"/>
  <c r="E19" i="29" s="1"/>
  <c r="E23" i="29"/>
  <c r="I23" i="29" s="1"/>
  <c r="E24" i="29"/>
  <c r="I24" i="29" s="1"/>
  <c r="H18" i="29"/>
  <c r="E49" i="29"/>
  <c r="I49" i="29" s="1"/>
  <c r="E35" i="29"/>
  <c r="I35" i="29" s="1"/>
  <c r="E30" i="29"/>
  <c r="I30" i="29" s="1"/>
  <c r="E26" i="29"/>
  <c r="I26" i="29" s="1"/>
  <c r="E22" i="29"/>
  <c r="E20" i="29"/>
  <c r="I20" i="29" s="1"/>
  <c r="E53" i="29"/>
  <c r="I53" i="29" s="1"/>
  <c r="E38" i="29"/>
  <c r="I38" i="29" s="1"/>
  <c r="E27" i="29"/>
  <c r="I27" i="29" s="1"/>
  <c r="E54" i="29"/>
  <c r="E50" i="29"/>
  <c r="E45" i="29"/>
  <c r="E39" i="29"/>
  <c r="I39" i="29" s="1"/>
  <c r="E51" i="29"/>
  <c r="E44" i="29"/>
  <c r="I44" i="29" s="1"/>
  <c r="E28" i="29"/>
  <c r="I28" i="29" s="1"/>
  <c r="E21" i="29"/>
  <c r="I21" i="29" s="1"/>
  <c r="E46" i="29"/>
  <c r="I46" i="29" s="1"/>
  <c r="E29" i="29"/>
  <c r="I29" i="29" s="1"/>
  <c r="E55" i="29"/>
  <c r="E52" i="29"/>
  <c r="I52" i="29" s="1"/>
  <c r="E47" i="29"/>
  <c r="E43" i="29"/>
  <c r="I43" i="29" s="1"/>
  <c r="H33" i="29" l="1"/>
  <c r="H19" i="29"/>
  <c r="H25" i="29"/>
  <c r="H42" i="29"/>
  <c r="I42" i="29"/>
  <c r="H23" i="29"/>
  <c r="H28" i="29"/>
  <c r="H32" i="29"/>
  <c r="H38" i="29"/>
  <c r="H20" i="29"/>
  <c r="H22" i="29"/>
  <c r="H26" i="29"/>
  <c r="H30" i="29"/>
  <c r="H35" i="29"/>
  <c r="E37" i="29"/>
  <c r="I37" i="29" s="1"/>
  <c r="E36" i="29"/>
  <c r="I36" i="29" s="1"/>
  <c r="H43" i="29"/>
  <c r="H47" i="29"/>
  <c r="I47" i="29"/>
  <c r="H52" i="29"/>
  <c r="H55" i="29"/>
  <c r="I55" i="29"/>
  <c r="H29" i="29"/>
  <c r="H34" i="29"/>
  <c r="H46" i="29"/>
  <c r="H21" i="29"/>
  <c r="H24" i="29"/>
  <c r="H44" i="29"/>
  <c r="H51" i="29"/>
  <c r="I51" i="29"/>
  <c r="H39" i="29"/>
  <c r="H45" i="29"/>
  <c r="H50" i="29"/>
  <c r="H54" i="29"/>
  <c r="I54" i="29"/>
  <c r="H27" i="29"/>
  <c r="H31" i="29"/>
  <c r="H53" i="29"/>
  <c r="H49" i="29"/>
  <c r="I60" i="29" l="1"/>
  <c r="H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<sst xmlns="http://schemas.openxmlformats.org/spreadsheetml/2006/main" count="72" uniqueCount="52">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</sst>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524.24559999999997</v>
      </c>
      <c r="F18" s="37"/>
      <c r="G18" s="45">
        <f t="shared" ref="G18:G53" si="0">G$16</f>
        <v>2.6315789473684199</v>
      </c>
      <c r="H18" s="45"/>
      <c r="I18" s="46">
        <f>(E18*1.998)/(G18*J8)</f>
        <v>0.52322337655136741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4450.8203100000001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4" t="s">
        <v>23</v>
      </c>
      <c r="J16" s="12"/>
      <c r="K16" s="85" t="s">
        <v>36</v>
      </c>
    </row>
    <row r="17" spans="1:16" s="90" customFormat="1" ht="47.25" customHeight="1" x14ac:dyDescent="0.2">
      <c r="A17" s="86"/>
      <c r="B17" s="87"/>
      <c r="C17" s="40"/>
      <c r="D17" s="83"/>
      <c r="E17" s="83"/>
      <c r="F17" s="83"/>
      <c r="G17" s="83"/>
      <c r="H17" s="83"/>
      <c r="I17" s="88"/>
      <c r="J17" s="89"/>
      <c r="K17" s="85"/>
    </row>
    <row r="18" spans="1:16" x14ac:dyDescent="0.2">
      <c r="A18" s="44">
        <v>0.16666666666666666</v>
      </c>
      <c r="B18" s="44"/>
      <c r="C18" s="91">
        <v>0</v>
      </c>
      <c r="D18" s="16">
        <f>'LC302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2"/>
      <c r="K18" s="20"/>
    </row>
    <row r="19" spans="1:16" x14ac:dyDescent="0.2">
      <c r="A19" s="44">
        <v>0.25</v>
      </c>
      <c r="B19" s="44"/>
      <c r="C19" s="91">
        <v>0</v>
      </c>
      <c r="D19" s="16">
        <f>'LC302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2"/>
      <c r="K19" s="20"/>
    </row>
    <row r="20" spans="1:16" ht="13.5" x14ac:dyDescent="0.25">
      <c r="A20" s="44">
        <v>0.33333333333333331</v>
      </c>
      <c r="B20" s="44"/>
      <c r="C20" s="15">
        <v>5450.4589800000003</v>
      </c>
      <c r="D20" s="16">
        <f>'LC302 Mixed Standards 5;1'!I18</f>
        <v>0.52322337655136741</v>
      </c>
      <c r="E20" s="17">
        <f>((C20/$I$11)*(($I$7*$I$9)/D20))/1000</f>
        <v>4.6809701411836921E-2</v>
      </c>
      <c r="F20" s="93">
        <v>0.99150000000000005</v>
      </c>
      <c r="G20" s="93">
        <v>0.91139999999999999</v>
      </c>
      <c r="H20" s="17">
        <f>E20*F20</f>
        <v>4.6411818949836307E-2</v>
      </c>
      <c r="I20" s="17">
        <f t="shared" ref="I20:I55" si="0">E20*G20</f>
        <v>4.2662361866748169E-2</v>
      </c>
      <c r="J20" s="92"/>
      <c r="K20" s="20">
        <f>I$20/$I$62*100</f>
        <v>31.510345750727488</v>
      </c>
      <c r="N20" s="94"/>
      <c r="O20" s="13"/>
      <c r="P20" s="13"/>
    </row>
    <row r="21" spans="1:16" ht="13.5" x14ac:dyDescent="0.25">
      <c r="A21" s="23">
        <v>0.41666666666666669</v>
      </c>
      <c r="B21" s="24"/>
      <c r="C21" s="15">
        <v>0</v>
      </c>
      <c r="D21" s="16">
        <f>'LC302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4"/>
      <c r="O21" s="13"/>
      <c r="P21" s="13"/>
    </row>
    <row r="22" spans="1:16" x14ac:dyDescent="0.2">
      <c r="A22" s="44">
        <v>0.5</v>
      </c>
      <c r="B22" s="44"/>
      <c r="C22" s="91">
        <v>0</v>
      </c>
      <c r="D22" s="16">
        <f>'LC302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4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'LC302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4"/>
      <c r="O23" s="13"/>
      <c r="P23" s="13"/>
    </row>
    <row r="24" spans="1:16" ht="13.5" x14ac:dyDescent="0.25">
      <c r="A24" s="44">
        <v>0.58333333333333337</v>
      </c>
      <c r="B24" s="44"/>
      <c r="C24" s="15">
        <v>1045.3050499999999</v>
      </c>
      <c r="D24" s="16">
        <f>'LC302 Mixed Standards 5;1'!I22</f>
        <v>0.52228332313720438</v>
      </c>
      <c r="E24" s="17">
        <f>((C24/$I$11)*(($I$7*$I$9)/D24))/1000</f>
        <v>8.9934603500716939E-3</v>
      </c>
      <c r="F24" s="18">
        <v>0.99450000000000005</v>
      </c>
      <c r="G24" s="18">
        <v>0.94210000000000005</v>
      </c>
      <c r="H24" s="17">
        <f t="shared" si="2"/>
        <v>8.9439963181463002E-3</v>
      </c>
      <c r="I24" s="17">
        <f t="shared" si="0"/>
        <v>8.4727389958025433E-3</v>
      </c>
      <c r="K24" s="20">
        <f>$I$24/$I$62*100</f>
        <v>6.2579501821135235</v>
      </c>
      <c r="N24" s="94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'LC302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4"/>
      <c r="O25" s="13"/>
      <c r="P25" s="13"/>
    </row>
    <row r="26" spans="1:16" ht="13.5" x14ac:dyDescent="0.25">
      <c r="A26" s="23">
        <v>0.625</v>
      </c>
      <c r="B26" s="24"/>
      <c r="C26" s="15"/>
      <c r="D26" s="16">
        <f>'LC302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4"/>
      <c r="O26" s="13"/>
      <c r="P26" s="13"/>
    </row>
    <row r="27" spans="1:16" ht="13.5" x14ac:dyDescent="0.25">
      <c r="A27" s="44">
        <v>0.66666666666666663</v>
      </c>
      <c r="B27" s="44"/>
      <c r="C27" s="15">
        <v>2498.5029300000001</v>
      </c>
      <c r="D27" s="16">
        <f>'LC302 Mixed Standards 5;1'!I25</f>
        <v>0.52322337655136741</v>
      </c>
      <c r="E27" s="17">
        <f t="shared" si="1"/>
        <v>2.1457674768134791E-2</v>
      </c>
      <c r="F27" s="95">
        <v>0.99480000000000002</v>
      </c>
      <c r="G27" s="18">
        <v>0.94169999999999998</v>
      </c>
      <c r="H27" s="17">
        <f t="shared" si="2"/>
        <v>2.1346094859340491E-2</v>
      </c>
      <c r="I27" s="17">
        <f t="shared" si="0"/>
        <v>2.0206692329152533E-2</v>
      </c>
      <c r="K27" s="20">
        <f>$I$27/$I$62*100</f>
        <v>14.924627561851899</v>
      </c>
      <c r="N27" s="94"/>
      <c r="O27" s="13"/>
      <c r="P27" s="13"/>
    </row>
    <row r="28" spans="1:16" ht="13.5" x14ac:dyDescent="0.25">
      <c r="A28" s="44">
        <v>0.66736111111111107</v>
      </c>
      <c r="B28" s="44"/>
      <c r="C28" s="15">
        <v>1542.7161900000001</v>
      </c>
      <c r="D28" s="16">
        <f>'LC302 Mixed Standards 5;1'!I26</f>
        <v>0.52518037315984534</v>
      </c>
      <c r="E28" s="17">
        <f t="shared" si="1"/>
        <v>1.3199804053884394E-2</v>
      </c>
      <c r="F28" s="18">
        <v>0.995</v>
      </c>
      <c r="G28" s="18">
        <v>0.94810000000000005</v>
      </c>
      <c r="H28" s="17">
        <f t="shared" si="2"/>
        <v>1.3133805033614972E-2</v>
      </c>
      <c r="I28" s="17">
        <f t="shared" si="0"/>
        <v>1.2514734223487796E-2</v>
      </c>
      <c r="K28" s="20">
        <f>$I$28/$I$62*100</f>
        <v>9.2433607776394862</v>
      </c>
      <c r="N28" s="94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'LC302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4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'LC302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4"/>
      <c r="O30" s="13"/>
      <c r="P30" s="13"/>
    </row>
    <row r="31" spans="1:16" ht="13.5" x14ac:dyDescent="0.25">
      <c r="A31" s="23">
        <v>0.75</v>
      </c>
      <c r="B31" s="24"/>
      <c r="C31" s="15">
        <v>542.12176999999997</v>
      </c>
      <c r="D31" s="16">
        <f>'LC302 Mixed Standards 5;1'!I29</f>
        <v>0.57207398693293676</v>
      </c>
      <c r="E31" s="17">
        <f>((C31/$I$11)*(($I$7*$I$9)/D31))/1000</f>
        <v>4.2582836002041276E-3</v>
      </c>
      <c r="F31" s="18">
        <v>0.99524199999999996</v>
      </c>
      <c r="G31" s="18">
        <v>0.95034395000000005</v>
      </c>
      <c r="H31" s="17">
        <f t="shared" si="2"/>
        <v>4.238022686834356E-3</v>
      </c>
      <c r="I31" s="17">
        <f t="shared" si="0"/>
        <v>4.0468340568382112E-3</v>
      </c>
      <c r="K31" s="20">
        <f>$I$31/$I$62*100</f>
        <v>2.9889845462630236</v>
      </c>
      <c r="N31" s="94"/>
      <c r="O31" s="13"/>
      <c r="P31" s="13"/>
    </row>
    <row r="32" spans="1:16" ht="13.5" x14ac:dyDescent="0.25">
      <c r="A32" s="44">
        <v>0.75069444444444444</v>
      </c>
      <c r="B32" s="44"/>
      <c r="C32" s="15">
        <v>207.89411999999999</v>
      </c>
      <c r="D32" s="16">
        <f>'LC302 Mixed Standards 5;1'!I30</f>
        <v>0.5560986679727572</v>
      </c>
      <c r="E32" s="17">
        <f>((C32/$I$11)*(($I$7*$I$9)/D32))/1000</f>
        <v>1.6798878374858532E-3</v>
      </c>
      <c r="F32" s="18">
        <v>0.99550000000000005</v>
      </c>
      <c r="G32" s="18">
        <v>0.95269999999999999</v>
      </c>
      <c r="H32" s="17">
        <f t="shared" si="2"/>
        <v>1.672328342217167E-3</v>
      </c>
      <c r="I32" s="17">
        <f t="shared" si="0"/>
        <v>1.6004291427727723E-3</v>
      </c>
      <c r="K32" s="20">
        <f>$I$32/$I$62*100</f>
        <v>1.1820741616655921</v>
      </c>
      <c r="N32" s="94"/>
      <c r="O32" s="13"/>
      <c r="P32" s="13"/>
    </row>
    <row r="33" spans="1:16" ht="13.5" x14ac:dyDescent="0.25">
      <c r="A33" s="44" t="s">
        <v>46</v>
      </c>
      <c r="B33" s="44"/>
      <c r="C33" s="15"/>
      <c r="D33" s="16">
        <f>'LC302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4"/>
      <c r="O33" s="13"/>
      <c r="P33" s="13"/>
    </row>
    <row r="34" spans="1:16" ht="13.5" x14ac:dyDescent="0.25">
      <c r="A34" s="44" t="s">
        <v>47</v>
      </c>
      <c r="B34" s="44"/>
      <c r="C34" s="15">
        <v>530.70141999999998</v>
      </c>
      <c r="D34" s="16">
        <f>'LC302 Mixed Standards 5;1'!I32</f>
        <v>0.57307258596630672</v>
      </c>
      <c r="E34" s="17">
        <f>((C34/$I$11)*(($I$7*$I$9)/D34))/1000</f>
        <v>4.1613146034997469E-3</v>
      </c>
      <c r="F34" s="18">
        <v>0.99539999999999995</v>
      </c>
      <c r="G34" s="18">
        <v>0.95240000000000002</v>
      </c>
      <c r="H34" s="17">
        <f t="shared" si="2"/>
        <v>4.1421725563236481E-3</v>
      </c>
      <c r="I34" s="17">
        <f t="shared" si="0"/>
        <v>3.963236028373159E-3</v>
      </c>
      <c r="K34" s="20">
        <f>$I$34/$I$62*100</f>
        <v>2.9272391888624973</v>
      </c>
      <c r="N34" s="94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'LC302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4"/>
      <c r="O35" s="13"/>
      <c r="P35" s="13"/>
    </row>
    <row r="36" spans="1:16" ht="13.5" x14ac:dyDescent="0.25">
      <c r="A36" s="44">
        <v>0.83333333333333337</v>
      </c>
      <c r="B36" s="44"/>
      <c r="C36" s="15"/>
      <c r="D36" s="16">
        <f>'LC302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2"/>
        <v>0</v>
      </c>
      <c r="I36" s="17">
        <f t="shared" si="0"/>
        <v>0</v>
      </c>
      <c r="K36" s="20">
        <f>$I$36/$I$62*100</f>
        <v>0</v>
      </c>
      <c r="N36" s="94"/>
      <c r="O36" s="13"/>
      <c r="P36" s="13"/>
    </row>
    <row r="37" spans="1:16" ht="13.5" x14ac:dyDescent="0.25">
      <c r="A37" s="23" t="s">
        <v>28</v>
      </c>
      <c r="B37" s="24"/>
      <c r="C37" s="15"/>
      <c r="D37" s="16">
        <f>'LC302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4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'LC302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4"/>
      <c r="O38" s="13"/>
      <c r="P38" s="13"/>
    </row>
    <row r="39" spans="1:16" ht="13.5" x14ac:dyDescent="0.25">
      <c r="A39" s="23" t="s">
        <v>29</v>
      </c>
      <c r="B39" s="24"/>
      <c r="C39" s="15"/>
      <c r="D39" s="16">
        <f>'LC302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4"/>
      <c r="O39" s="13"/>
      <c r="P39" s="13"/>
    </row>
    <row r="40" spans="1:16" ht="13.5" x14ac:dyDescent="0.25">
      <c r="A40" s="44">
        <v>0.875</v>
      </c>
      <c r="B40" s="44"/>
      <c r="C40" s="15"/>
      <c r="D40" s="16">
        <f>'LC302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94"/>
      <c r="O40" s="13"/>
      <c r="P40" s="96"/>
    </row>
    <row r="41" spans="1:16" ht="13.5" x14ac:dyDescent="0.25">
      <c r="A41" s="23">
        <v>0.83472222222222225</v>
      </c>
      <c r="B41" s="24"/>
      <c r="C41" s="15"/>
      <c r="D41" s="16">
        <f>'LC302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4"/>
      <c r="O41" s="13"/>
      <c r="P41" s="13"/>
    </row>
    <row r="42" spans="1:16" ht="13.5" x14ac:dyDescent="0.25">
      <c r="A42" s="50" t="s">
        <v>45</v>
      </c>
      <c r="B42" s="24"/>
      <c r="C42" s="15">
        <v>140.62327999999999</v>
      </c>
      <c r="D42" s="16">
        <f>'LC302 Mixed Standards 5;1'!I40</f>
        <v>0.57248541312805568</v>
      </c>
      <c r="E42" s="17">
        <f t="shared" si="1"/>
        <v>1.1037805390035861E-3</v>
      </c>
      <c r="F42" s="18">
        <v>0.99583299999999997</v>
      </c>
      <c r="G42" s="18">
        <v>0.95651359599999997</v>
      </c>
      <c r="H42" s="17">
        <f t="shared" si="2"/>
        <v>1.0991810854975581E-3</v>
      </c>
      <c r="I42" s="17">
        <f t="shared" si="0"/>
        <v>1.0557810925571384E-3</v>
      </c>
      <c r="K42" s="20">
        <f>$I$42/$I$62*100</f>
        <v>0.77979806573920518</v>
      </c>
      <c r="N42" s="94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'LC302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4"/>
      <c r="O43" s="13"/>
      <c r="P43" s="13"/>
    </row>
    <row r="44" spans="1:16" ht="13.5" x14ac:dyDescent="0.25">
      <c r="A44" s="23" t="s">
        <v>30</v>
      </c>
      <c r="B44" s="24"/>
      <c r="C44" s="15"/>
      <c r="D44" s="16">
        <f>'LC302 Mixed Standards 5;1'!I42</f>
        <v>0.47474204470894843</v>
      </c>
      <c r="E44" s="17">
        <f t="shared" si="1"/>
        <v>0</v>
      </c>
      <c r="F44" s="97">
        <v>0.995807</v>
      </c>
      <c r="G44" s="97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4"/>
      <c r="O44" s="13"/>
      <c r="P44" s="13"/>
    </row>
    <row r="45" spans="1:16" x14ac:dyDescent="0.2">
      <c r="A45" s="23">
        <v>0.91736111111111107</v>
      </c>
      <c r="B45" s="24"/>
      <c r="C45" s="98" t="s">
        <v>44</v>
      </c>
      <c r="D45" s="16">
        <f>'LC302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4"/>
      <c r="O45" s="13"/>
      <c r="P45" s="13"/>
    </row>
    <row r="46" spans="1:16" ht="13.5" x14ac:dyDescent="0.25">
      <c r="A46" s="23" t="s">
        <v>31</v>
      </c>
      <c r="B46" s="24"/>
      <c r="C46" s="15"/>
      <c r="D46" s="16">
        <f>'LC302 Mixed Standards 5;1'!I44</f>
        <v>0.75924000000000036</v>
      </c>
      <c r="E46" s="17">
        <f t="shared" si="1"/>
        <v>0</v>
      </c>
      <c r="F46" s="99">
        <v>0.99580000000000002</v>
      </c>
      <c r="G46" s="99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4"/>
      <c r="O46" s="13"/>
      <c r="P46" s="13"/>
    </row>
    <row r="47" spans="1:16" ht="13.5" x14ac:dyDescent="0.25">
      <c r="A47" s="23" t="s">
        <v>32</v>
      </c>
      <c r="B47" s="24"/>
      <c r="C47" s="15"/>
      <c r="D47" s="16">
        <f>'LC302 Mixed Standards 5;1'!I45</f>
        <v>0.56695087597379212</v>
      </c>
      <c r="E47" s="17">
        <f t="shared" si="1"/>
        <v>0</v>
      </c>
      <c r="F47" s="97">
        <v>0.99578100000000003</v>
      </c>
      <c r="G47" s="97">
        <v>0.95596872600000005</v>
      </c>
      <c r="H47" s="17">
        <f t="shared" si="2"/>
        <v>0</v>
      </c>
      <c r="I47" s="17">
        <f t="shared" si="0"/>
        <v>0</v>
      </c>
      <c r="K47" s="20">
        <f>$I$47/$I$62*100</f>
        <v>0</v>
      </c>
      <c r="N47" s="94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'LC302 Mixed Standards 5;1'!I46</f>
        <v>0.49902505290589699</v>
      </c>
      <c r="E48" s="17">
        <f>((C48/$I$11)*(($I$7*$I$9)/D48))/1000</f>
        <v>0</v>
      </c>
      <c r="F48" s="97">
        <v>0.99616700000000002</v>
      </c>
      <c r="G48" s="97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4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'LC302 Mixed Standards 5;1'!I47</f>
        <v>0.49902505290589699</v>
      </c>
      <c r="E49" s="17">
        <f t="shared" si="1"/>
        <v>0</v>
      </c>
      <c r="F49" s="97">
        <v>0.99616700000000002</v>
      </c>
      <c r="G49" s="97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4"/>
      <c r="O49" s="13"/>
      <c r="P49" s="13"/>
    </row>
    <row r="50" spans="1:16" x14ac:dyDescent="0.2">
      <c r="A50" s="50" t="s">
        <v>25</v>
      </c>
      <c r="B50" s="51"/>
      <c r="C50" s="98"/>
      <c r="D50" s="16">
        <f>'LC302 Mixed Standards 5;1'!I48</f>
        <v>0.51761976434928081</v>
      </c>
      <c r="E50" s="17">
        <f t="shared" si="1"/>
        <v>0</v>
      </c>
      <c r="F50" s="97">
        <v>0.99575400000000003</v>
      </c>
      <c r="G50" s="97">
        <v>0.95568958100000001</v>
      </c>
      <c r="H50" s="17">
        <f t="shared" si="2"/>
        <v>0</v>
      </c>
      <c r="I50" s="17"/>
      <c r="K50" s="20"/>
      <c r="N50" s="94"/>
      <c r="O50" s="13"/>
      <c r="P50" s="13"/>
    </row>
    <row r="51" spans="1:16" ht="13.5" x14ac:dyDescent="0.25">
      <c r="A51" s="50" t="s">
        <v>33</v>
      </c>
      <c r="B51" s="24"/>
      <c r="C51" s="15">
        <v>2231.4379899999999</v>
      </c>
      <c r="D51" s="16">
        <f>'LC302 Mixed Standards 5;1'!I49</f>
        <v>0.53474774135716341</v>
      </c>
      <c r="E51" s="17">
        <f t="shared" si="1"/>
        <v>1.8751058909985165E-2</v>
      </c>
      <c r="F51" s="97">
        <v>0.99648800000000004</v>
      </c>
      <c r="G51" s="97">
        <v>0.96334507599999997</v>
      </c>
      <c r="H51" s="17">
        <f t="shared" si="2"/>
        <v>1.8685205191093297E-2</v>
      </c>
      <c r="I51" s="17">
        <f t="shared" si="0"/>
        <v>1.8063740270720136E-2</v>
      </c>
      <c r="K51" s="20">
        <f>$I$51/$I$62*100</f>
        <v>13.34184692492077</v>
      </c>
      <c r="N51" s="94"/>
      <c r="O51" s="13"/>
      <c r="P51" s="13"/>
    </row>
    <row r="52" spans="1:16" ht="13.5" x14ac:dyDescent="0.25">
      <c r="A52" s="50" t="s">
        <v>26</v>
      </c>
      <c r="B52" s="24"/>
      <c r="C52" s="15"/>
      <c r="D52" s="16">
        <f>'LC302 Mixed Standards 5;1'!I50</f>
        <v>0.51673904501390822</v>
      </c>
      <c r="E52" s="17">
        <f t="shared" si="1"/>
        <v>0</v>
      </c>
      <c r="F52" s="97">
        <v>0.99646900000000005</v>
      </c>
      <c r="G52" s="97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4"/>
      <c r="O52" s="13"/>
      <c r="P52" s="13"/>
    </row>
    <row r="53" spans="1:16" ht="13.5" x14ac:dyDescent="0.25">
      <c r="A53" s="50" t="s">
        <v>40</v>
      </c>
      <c r="B53" s="24"/>
      <c r="C53" s="15"/>
      <c r="D53" s="16">
        <f>'LC302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4"/>
      <c r="O53" s="13"/>
      <c r="P53" s="13"/>
    </row>
    <row r="54" spans="1:16" ht="13.5" x14ac:dyDescent="0.25">
      <c r="A54" s="23" t="s">
        <v>39</v>
      </c>
      <c r="B54" s="24"/>
      <c r="C54" s="15">
        <v>449.60872999999998</v>
      </c>
      <c r="D54" s="16">
        <f>'LC302 Mixed Standards 5;1'!I52</f>
        <v>0.50773983680032553</v>
      </c>
      <c r="E54" s="17">
        <f t="shared" si="1"/>
        <v>3.9790869625254445E-3</v>
      </c>
      <c r="F54" s="99">
        <v>0.99609999999999999</v>
      </c>
      <c r="G54" s="99">
        <f>G55-0.003</f>
        <v>0.95605923199999998</v>
      </c>
      <c r="H54" s="17">
        <f t="shared" si="2"/>
        <v>3.963568523371595E-3</v>
      </c>
      <c r="I54" s="17">
        <f t="shared" si="0"/>
        <v>3.8042428254532893E-3</v>
      </c>
      <c r="K54" s="20">
        <f>$I$54/$I$62*100</f>
        <v>2.8098070876659271</v>
      </c>
      <c r="N54" s="94"/>
      <c r="O54" s="13"/>
      <c r="P54" s="13"/>
    </row>
    <row r="55" spans="1:16" ht="14.25" thickBot="1" x14ac:dyDescent="0.3">
      <c r="A55" s="23" t="s">
        <v>34</v>
      </c>
      <c r="B55" s="24"/>
      <c r="C55" s="15">
        <v>2092.4106400000001</v>
      </c>
      <c r="D55" s="16">
        <f>'LC302 Mixed Standards 5;1'!I53</f>
        <v>0.47458077977285135</v>
      </c>
      <c r="E55" s="17">
        <f t="shared" si="1"/>
        <v>1.9811926525820044E-2</v>
      </c>
      <c r="F55" s="100">
        <v>0.99607699999999999</v>
      </c>
      <c r="G55" s="100">
        <v>0.95905923199999998</v>
      </c>
      <c r="H55" s="17">
        <f t="shared" si="2"/>
        <v>1.9734204338059252E-2</v>
      </c>
      <c r="I55" s="17">
        <f t="shared" si="0"/>
        <v>1.9000811038293399E-2</v>
      </c>
      <c r="K55" s="20">
        <f>$I$55/$I$62*100</f>
        <v>14.033965752550595</v>
      </c>
      <c r="N55" s="94"/>
      <c r="O55" s="13"/>
      <c r="P55" s="13"/>
    </row>
    <row r="56" spans="1:16" x14ac:dyDescent="0.2">
      <c r="A56" s="19"/>
      <c r="F56" s="101" t="s">
        <v>7</v>
      </c>
      <c r="G56" s="101"/>
      <c r="H56" s="102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3" t="s">
        <v>21</v>
      </c>
      <c r="K56" s="104"/>
    </row>
    <row r="57" spans="1:16" x14ac:dyDescent="0.2">
      <c r="A57" s="19"/>
      <c r="B57" s="105"/>
      <c r="C57" s="105"/>
      <c r="D57" s="105"/>
      <c r="E57" s="106"/>
      <c r="F57" s="107" t="s">
        <v>8</v>
      </c>
      <c r="G57" s="107"/>
      <c r="H57" s="108" t="s">
        <v>21</v>
      </c>
      <c r="I57" s="109"/>
      <c r="K57" s="110"/>
    </row>
    <row r="58" spans="1:16" x14ac:dyDescent="0.2">
      <c r="A58" s="19"/>
      <c r="B58" s="105"/>
      <c r="C58" s="105"/>
      <c r="D58" s="105"/>
      <c r="E58" s="19"/>
      <c r="F58" s="107" t="s">
        <v>22</v>
      </c>
      <c r="G58" s="107"/>
      <c r="H58" s="108" t="s">
        <v>21</v>
      </c>
      <c r="I58" s="109"/>
      <c r="K58" s="110"/>
    </row>
    <row r="59" spans="1:16" x14ac:dyDescent="0.2">
      <c r="A59" s="19"/>
      <c r="B59" s="105"/>
      <c r="C59" s="105"/>
      <c r="D59" s="105"/>
      <c r="E59" s="19"/>
      <c r="F59" s="107" t="s">
        <v>9</v>
      </c>
      <c r="G59" s="107"/>
      <c r="H59" s="108" t="s">
        <v>21</v>
      </c>
      <c r="I59" s="109" t="e">
        <f>(((I27/I13)+(I29/I13)+(I31/I13)+(I34/I13)+(I36/I13)+(I37/I13)+(I38/I13)+(I46/I13)+(I53/I13)+(#REF!/I13)))</f>
        <v>#REF!</v>
      </c>
      <c r="K59" s="110"/>
    </row>
    <row r="60" spans="1:16" x14ac:dyDescent="0.2">
      <c r="A60" s="19"/>
      <c r="B60" s="29"/>
      <c r="C60" s="22"/>
      <c r="D60" s="22"/>
      <c r="E60" s="19"/>
      <c r="F60" s="111" t="s">
        <v>24</v>
      </c>
      <c r="G60" s="111"/>
      <c r="H60" s="108" t="s">
        <v>21</v>
      </c>
      <c r="I60" s="108" t="e">
        <f>(((I39/I13)+(I42/I13)+(I43/I13)+(I45/I13)+(I47/I13)+(I50/I13)+(I52/I13)+(I54/I13)+(I55/I13)+(#REF!/I13)+(#REF!/I13)+(#REF!/I13)))</f>
        <v>#REF!</v>
      </c>
      <c r="K60" s="110"/>
    </row>
    <row r="61" spans="1:16" x14ac:dyDescent="0.2">
      <c r="A61" s="19"/>
      <c r="B61" s="112"/>
      <c r="C61" s="113"/>
      <c r="D61" s="113"/>
      <c r="E61" s="19"/>
      <c r="F61" s="114" t="s">
        <v>27</v>
      </c>
      <c r="G61" s="114"/>
      <c r="H61" s="108" t="s">
        <v>21</v>
      </c>
      <c r="I61" s="108"/>
      <c r="J61" s="28"/>
      <c r="K61" s="115"/>
    </row>
    <row r="62" spans="1:16" x14ac:dyDescent="0.2">
      <c r="A62" s="19"/>
      <c r="G62" s="116" t="s">
        <v>35</v>
      </c>
      <c r="H62" s="11" t="s">
        <v>21</v>
      </c>
      <c r="I62" s="117">
        <f>SUM(I18:I55)</f>
        <v>0.13539160187019914</v>
      </c>
      <c r="K62" s="118">
        <f>SUM(K18:K55)</f>
        <v>100.00000000000003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LC302 Mixed Standards 5;1</vt:lpstr>
      <vt:lpstr>LC302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2020-03-11T13:54:33Z</dcterms:modified>
</cp:coreProperties>
</file>