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B08EF6FD-E554-44B1-9767-C83CD93AC76B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LS201 Mixed Standards 5;1" sheetId="2" r:id="rId1"/>
    <sheet name="LS201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O20" i="29" l="1"/>
  <c r="P20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<sst xmlns="http://schemas.openxmlformats.org/spreadsheetml/2006/main" count="72" uniqueCount="52">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</sst>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C3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C3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29.904568660742225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5.6070221261213939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13.916524354214795</v>
          </cell>
        </row>
        <row r="28">
          <cell r="K28">
            <v>8.82455692932235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2.6664568306562533</v>
          </cell>
        </row>
        <row r="32">
          <cell r="K32">
            <v>5.2091108528080774</v>
          </cell>
        </row>
        <row r="33">
          <cell r="K33">
            <v>0</v>
          </cell>
        </row>
        <row r="34">
          <cell r="K34">
            <v>2.3707268044600416</v>
          </cell>
        </row>
        <row r="35">
          <cell r="K35">
            <v>0</v>
          </cell>
        </row>
        <row r="36">
          <cell r="K36">
            <v>1.4652355500579104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0.73585135439005056</v>
          </cell>
        </row>
        <row r="41">
          <cell r="K41">
            <v>0</v>
          </cell>
        </row>
        <row r="42">
          <cell r="K42">
            <v>2.8127576279290429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0.82747602217047667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13.315407647214275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1.9587610112770777</v>
          </cell>
        </row>
        <row r="55">
          <cell r="K55">
            <v>10.38554422863605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27.456996365312627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5.4884184857089835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14.488560565451413</v>
          </cell>
        </row>
        <row r="28">
          <cell r="K28">
            <v>9.1633232403640044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2.8529364035565092</v>
          </cell>
        </row>
        <row r="32">
          <cell r="K32">
            <v>5.5530847998753803</v>
          </cell>
        </row>
        <row r="33">
          <cell r="K33">
            <v>0</v>
          </cell>
        </row>
        <row r="34">
          <cell r="K34">
            <v>2.5086580689324345</v>
          </cell>
        </row>
        <row r="35">
          <cell r="K35">
            <v>0</v>
          </cell>
        </row>
        <row r="36">
          <cell r="K36">
            <v>1.5097737321349274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0.78059435286111289</v>
          </cell>
        </row>
        <row r="41">
          <cell r="K41">
            <v>0</v>
          </cell>
        </row>
        <row r="42">
          <cell r="K42">
            <v>2.9048945762509031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0.84107863989263743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14.041575550946096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1.9797792504445817</v>
          </cell>
        </row>
        <row r="55">
          <cell r="K55">
            <v>10.430325968268363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25" zoomScale="85" zoomScaleNormal="85" workbookViewId="0">
      <selection activeCell="A7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2600.2770999999998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'LS201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'LS201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'LS201 Mixed Standards 5;1'!I18</f>
        <v>0.25075909103510741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  <c r="L20" s="14">
        <f>[1]M12!$K20</f>
        <v>29.904568660742225</v>
      </c>
      <c r="M20" s="14">
        <f>[2]M12!$K20</f>
        <v>27.456996365312627</v>
      </c>
      <c r="N20" s="92">
        <f>'LS201'!$K20</f>
        <v>0</v>
      </c>
      <c r="O20" s="13">
        <f t="shared" ref="O20" si="1">AVERAGE(L20:N20)</f>
        <v>19.120521675351615</v>
      </c>
      <c r="P20" s="13">
        <f t="shared" ref="P20" si="2">STDEV(L20:N20)</f>
        <v>16.60401801939916</v>
      </c>
    </row>
    <row r="21" spans="1:16" ht="13.5" x14ac:dyDescent="0.25">
      <c r="A21" s="23">
        <v>0.41666666666666669</v>
      </c>
      <c r="B21" s="24"/>
      <c r="C21" s="15">
        <v>0</v>
      </c>
      <c r="D21" s="16">
        <f>'LS201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>'LS201'!$K21</f>
        <v>0</v>
      </c>
      <c r="O21" s="13">
        <f t="shared" ref="O21:O22" si="4">AVERAGE(L21:N21)</f>
        <v>0</v>
      </c>
      <c r="P21" s="13">
        <f t="shared" ref="P21:P23" si="5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'LS201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6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>'LS201'!$K22</f>
        <v>0</v>
      </c>
      <c r="O22" s="13">
        <f t="shared" si="4"/>
        <v>0</v>
      </c>
      <c r="P22" s="13">
        <f t="shared" si="5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'LS201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>'LS201'!$K23</f>
        <v>0</v>
      </c>
      <c r="O23" s="13">
        <f>AVERAGE(L23:N23)</f>
        <v>0</v>
      </c>
      <c r="P23" s="13">
        <f t="shared" si="5"/>
        <v>0</v>
      </c>
    </row>
    <row r="24" spans="1:16" ht="13.5" x14ac:dyDescent="0.25">
      <c r="A24" s="44">
        <v>0.58333333333333337</v>
      </c>
      <c r="B24" s="44"/>
      <c r="C24" s="15">
        <v>5108.6396500000001</v>
      </c>
      <c r="D24" s="16">
        <f>'LS201 Mixed Standards 5;1'!I22</f>
        <v>0.52228332313720438</v>
      </c>
      <c r="E24" s="17">
        <f>((C24/$I$11)*(($I$7*$I$9)/D24))/1000</f>
        <v>7.5233189736104961E-2</v>
      </c>
      <c r="F24" s="18">
        <v>0.99450000000000005</v>
      </c>
      <c r="G24" s="18">
        <v>0.94210000000000005</v>
      </c>
      <c r="H24" s="17">
        <f t="shared" si="6"/>
        <v>7.4819407192556392E-2</v>
      </c>
      <c r="I24" s="17">
        <f t="shared" si="0"/>
        <v>7.0877188050384482E-2</v>
      </c>
      <c r="K24" s="20">
        <f>$I$24/$I$62*100</f>
        <v>7.4624553464514634</v>
      </c>
      <c r="L24" s="14">
        <f>[1]M12!$K24</f>
        <v>5.6070221261213939</v>
      </c>
      <c r="M24" s="14">
        <f>[2]M12!$K24</f>
        <v>5.4884184857089835</v>
      </c>
      <c r="N24" s="92">
        <f>'LS201'!$K24</f>
        <v>7.4624553464514634</v>
      </c>
      <c r="O24" s="13">
        <f t="shared" ref="O24:O55" si="7">AVERAGE(L24:N24)</f>
        <v>6.1859653194272797</v>
      </c>
      <c r="P24" s="13">
        <f t="shared" ref="P24:P55" si="8">STDEV(L24:N24)</f>
        <v>1.1070622375001917</v>
      </c>
    </row>
    <row r="25" spans="1:16" ht="13.5" x14ac:dyDescent="0.25">
      <c r="A25" s="44">
        <v>0.58402777777777781</v>
      </c>
      <c r="B25" s="44"/>
      <c r="C25" s="15"/>
      <c r="D25" s="16">
        <f>'LS201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6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>'LS201'!$K25</f>
        <v>0</v>
      </c>
      <c r="O25" s="13">
        <f t="shared" si="7"/>
        <v>0</v>
      </c>
      <c r="P25" s="13">
        <f t="shared" si="8"/>
        <v>0</v>
      </c>
    </row>
    <row r="26" spans="1:16" ht="13.5" x14ac:dyDescent="0.25">
      <c r="A26" s="23">
        <v>0.625</v>
      </c>
      <c r="B26" s="24"/>
      <c r="C26" s="15"/>
      <c r="D26" s="16">
        <f>'LS201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6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2">
        <f>'LS201'!$K26</f>
        <v>0</v>
      </c>
      <c r="O26" s="13">
        <f t="shared" si="7"/>
        <v>0</v>
      </c>
      <c r="P26" s="13">
        <f t="shared" si="8"/>
        <v>0</v>
      </c>
    </row>
    <row r="27" spans="1:16" ht="13.5" x14ac:dyDescent="0.25">
      <c r="A27" s="44">
        <v>0.66666666666666663</v>
      </c>
      <c r="B27" s="44"/>
      <c r="C27" s="15">
        <v>11168.8</v>
      </c>
      <c r="D27" s="16">
        <f>'LS201 Mixed Standards 5;1'!I25</f>
        <v>0.52322337655136741</v>
      </c>
      <c r="E27" s="17">
        <f t="shared" si="3"/>
        <v>0.16418358686961337</v>
      </c>
      <c r="F27" s="93">
        <v>0.99480000000000002</v>
      </c>
      <c r="G27" s="18">
        <v>0.94169999999999998</v>
      </c>
      <c r="H27" s="17">
        <f t="shared" si="6"/>
        <v>0.16332983221789138</v>
      </c>
      <c r="I27" s="17">
        <f t="shared" si="0"/>
        <v>0.15461168375511491</v>
      </c>
      <c r="K27" s="20">
        <f>$I$27/$I$62*100</f>
        <v>16.278619648991015</v>
      </c>
      <c r="L27" s="14">
        <f>[1]M12!$K27</f>
        <v>13.916524354214795</v>
      </c>
      <c r="M27" s="14">
        <f>[2]M12!$K27</f>
        <v>14.488560565451413</v>
      </c>
      <c r="N27" s="92">
        <f>'LS201'!$K27</f>
        <v>16.278619648991015</v>
      </c>
      <c r="O27" s="13">
        <f t="shared" si="7"/>
        <v>14.894568189552407</v>
      </c>
      <c r="P27" s="13">
        <f t="shared" si="8"/>
        <v>1.2322764253697664</v>
      </c>
    </row>
    <row r="28" spans="1:16" ht="13.5" x14ac:dyDescent="0.25">
      <c r="A28" s="44">
        <v>0.66736111111111107</v>
      </c>
      <c r="B28" s="44"/>
      <c r="C28" s="15">
        <v>7306.1171899999999</v>
      </c>
      <c r="D28" s="16">
        <f>'LS201 Mixed Standards 5;1'!I26</f>
        <v>0.52518037315984534</v>
      </c>
      <c r="E28" s="17">
        <f t="shared" si="3"/>
        <v>0.107001166175684</v>
      </c>
      <c r="F28" s="18">
        <v>0.995</v>
      </c>
      <c r="G28" s="18">
        <v>0.94810000000000005</v>
      </c>
      <c r="H28" s="17">
        <f t="shared" si="6"/>
        <v>0.10646616034480558</v>
      </c>
      <c r="I28" s="17">
        <f t="shared" si="0"/>
        <v>0.10144780565116601</v>
      </c>
      <c r="K28" s="20">
        <f>$I$28/$I$62*100</f>
        <v>10.681147778170159</v>
      </c>
      <c r="L28" s="14">
        <f>[1]M12!$K28</f>
        <v>8.82455692932235</v>
      </c>
      <c r="M28" s="14">
        <f>[2]M12!$K28</f>
        <v>9.1633232403640044</v>
      </c>
      <c r="N28" s="92">
        <f>'LS201'!$K28</f>
        <v>10.681147778170159</v>
      </c>
      <c r="O28" s="13">
        <f t="shared" si="7"/>
        <v>9.5563426492855044</v>
      </c>
      <c r="P28" s="13">
        <f t="shared" si="8"/>
        <v>0.98872675034516522</v>
      </c>
    </row>
    <row r="29" spans="1:16" ht="13.5" x14ac:dyDescent="0.25">
      <c r="A29" s="44">
        <v>0.70833333333333337</v>
      </c>
      <c r="B29" s="44"/>
      <c r="C29" s="15"/>
      <c r="D29" s="16">
        <f>'LS201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6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2">
        <f>'LS201'!$K29</f>
        <v>0</v>
      </c>
      <c r="O29" s="13">
        <f t="shared" si="7"/>
        <v>0</v>
      </c>
      <c r="P29" s="13">
        <f t="shared" si="8"/>
        <v>0</v>
      </c>
    </row>
    <row r="30" spans="1:16" ht="13.5" x14ac:dyDescent="0.25">
      <c r="A30" s="44">
        <v>0.7090277777777777</v>
      </c>
      <c r="B30" s="44"/>
      <c r="C30" s="15"/>
      <c r="D30" s="16">
        <f>'LS201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6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2">
        <f>'LS201'!$K30</f>
        <v>0</v>
      </c>
      <c r="O30" s="13">
        <f t="shared" si="7"/>
        <v>0</v>
      </c>
      <c r="P30" s="13">
        <f t="shared" si="8"/>
        <v>0</v>
      </c>
    </row>
    <row r="31" spans="1:16" ht="13.5" x14ac:dyDescent="0.25">
      <c r="A31" s="23">
        <v>0.75</v>
      </c>
      <c r="B31" s="24"/>
      <c r="C31" s="15">
        <v>12654.9</v>
      </c>
      <c r="D31" s="16">
        <f>'LS201 Mixed Standards 5;1'!I29</f>
        <v>0.5022104795261112</v>
      </c>
      <c r="E31" s="17">
        <f>((C31/$I$11)*(($I$7*$I$9)/D31))/1000</f>
        <v>0.19381318175848478</v>
      </c>
      <c r="F31" s="18">
        <v>0.99524199999999996</v>
      </c>
      <c r="G31" s="18">
        <v>0.95034395000000005</v>
      </c>
      <c r="H31" s="17">
        <f t="shared" si="6"/>
        <v>0.19289101863967789</v>
      </c>
      <c r="I31" s="17">
        <f t="shared" si="0"/>
        <v>0.18418918471442638</v>
      </c>
      <c r="K31" s="20">
        <f>$I$31/$I$62*100</f>
        <v>19.39274968490022</v>
      </c>
      <c r="L31" s="14">
        <f>[1]M12!$K31</f>
        <v>2.6664568306562533</v>
      </c>
      <c r="M31" s="14">
        <f>[2]M12!$K31</f>
        <v>2.8529364035565092</v>
      </c>
      <c r="N31" s="92">
        <f>'LS201'!$K31</f>
        <v>19.39274968490022</v>
      </c>
      <c r="O31" s="13">
        <f t="shared" si="7"/>
        <v>8.3040476397043275</v>
      </c>
      <c r="P31" s="13">
        <f t="shared" si="8"/>
        <v>9.6035503040868164</v>
      </c>
    </row>
    <row r="32" spans="1:16" ht="13.5" x14ac:dyDescent="0.25">
      <c r="A32" s="44">
        <v>0.75069444444444444</v>
      </c>
      <c r="B32" s="44"/>
      <c r="C32" s="15">
        <v>4889.65283</v>
      </c>
      <c r="D32" s="16">
        <f>'LS201 Mixed Standards 5;1'!I30</f>
        <v>0.5560986679727572</v>
      </c>
      <c r="E32" s="17">
        <f>((C32/$I$11)*(($I$7*$I$9)/D32))/1000</f>
        <v>6.7629555729513763E-2</v>
      </c>
      <c r="F32" s="18">
        <v>0.99550000000000005</v>
      </c>
      <c r="G32" s="18">
        <v>0.95269999999999999</v>
      </c>
      <c r="H32" s="17">
        <f t="shared" si="6"/>
        <v>6.7325222728730955E-2</v>
      </c>
      <c r="I32" s="17">
        <f t="shared" si="0"/>
        <v>6.4430677743507761E-2</v>
      </c>
      <c r="K32" s="20">
        <f>$I$32/$I$62*100</f>
        <v>6.7837208109996769</v>
      </c>
      <c r="L32" s="14">
        <f>[1]M12!$K32</f>
        <v>5.2091108528080774</v>
      </c>
      <c r="M32" s="14">
        <f>[2]M12!$K32</f>
        <v>5.5530847998753803</v>
      </c>
      <c r="N32" s="92">
        <f>'LS201'!$K32</f>
        <v>6.7837208109996769</v>
      </c>
      <c r="O32" s="13">
        <f t="shared" si="7"/>
        <v>5.8486388212277118</v>
      </c>
      <c r="P32" s="13">
        <f t="shared" si="8"/>
        <v>0.827866695043464</v>
      </c>
    </row>
    <row r="33" spans="1:16" ht="13.5" x14ac:dyDescent="0.25">
      <c r="A33" s="44" t="s">
        <v>46</v>
      </c>
      <c r="B33" s="44"/>
      <c r="C33" s="15"/>
      <c r="D33" s="16">
        <f>'LS201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>'LS201'!$K33</f>
        <v>0</v>
      </c>
      <c r="O33" s="13">
        <f t="shared" si="7"/>
        <v>0</v>
      </c>
      <c r="P33" s="13">
        <f t="shared" si="8"/>
        <v>0</v>
      </c>
    </row>
    <row r="34" spans="1:16" ht="13.5" x14ac:dyDescent="0.25">
      <c r="A34" s="44" t="s">
        <v>47</v>
      </c>
      <c r="B34" s="44"/>
      <c r="C34" s="15">
        <v>1140.4294400000001</v>
      </c>
      <c r="D34" s="16">
        <f>'LS201 Mixed Standards 5;1'!I32</f>
        <v>0.57307258596630672</v>
      </c>
      <c r="E34" s="17">
        <f>((C34/$I$11)*(($I$7*$I$9)/D34))/1000</f>
        <v>1.5306262275644108E-2</v>
      </c>
      <c r="F34" s="18">
        <v>0.99539999999999995</v>
      </c>
      <c r="G34" s="18">
        <v>0.95240000000000002</v>
      </c>
      <c r="H34" s="17">
        <f t="shared" si="6"/>
        <v>1.5235853469176145E-2</v>
      </c>
      <c r="I34" s="17">
        <f t="shared" si="0"/>
        <v>1.4577684191323449E-2</v>
      </c>
      <c r="K34" s="20">
        <f>$I$34/$I$62*100</f>
        <v>1.5348424553057947</v>
      </c>
      <c r="L34" s="14">
        <f>[1]M12!$K34</f>
        <v>2.3707268044600416</v>
      </c>
      <c r="M34" s="14">
        <f>[2]M12!$K34</f>
        <v>2.5086580689324345</v>
      </c>
      <c r="N34" s="92">
        <f>'LS201'!$K34</f>
        <v>1.5348424553057947</v>
      </c>
      <c r="O34" s="13">
        <f t="shared" si="7"/>
        <v>2.1380757762327569</v>
      </c>
      <c r="P34" s="13">
        <f t="shared" si="8"/>
        <v>0.5269478987880748</v>
      </c>
    </row>
    <row r="35" spans="1:16" ht="13.5" x14ac:dyDescent="0.25">
      <c r="A35" s="44">
        <v>0.79166666666666663</v>
      </c>
      <c r="B35" s="44"/>
      <c r="C35" s="15"/>
      <c r="D35" s="16">
        <f>'LS201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6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>'LS201'!$K35</f>
        <v>0</v>
      </c>
      <c r="O35" s="13">
        <f t="shared" si="7"/>
        <v>0</v>
      </c>
      <c r="P35" s="13">
        <f t="shared" si="8"/>
        <v>0</v>
      </c>
    </row>
    <row r="36" spans="1:16" ht="13.5" x14ac:dyDescent="0.25">
      <c r="A36" s="44">
        <v>0.83333333333333337</v>
      </c>
      <c r="B36" s="44"/>
      <c r="C36" s="15">
        <v>734.54407000000003</v>
      </c>
      <c r="D36" s="16">
        <f>'LS201 Mixed Standards 5;1'!I34</f>
        <v>0.36080032307251586</v>
      </c>
      <c r="E36" s="17">
        <f t="shared" si="3"/>
        <v>1.5658901910941055E-2</v>
      </c>
      <c r="F36" s="18">
        <v>0.99590000000000001</v>
      </c>
      <c r="G36" s="18">
        <v>0.95699999999999996</v>
      </c>
      <c r="H36" s="17">
        <f t="shared" si="6"/>
        <v>1.5594700413106196E-2</v>
      </c>
      <c r="I36" s="17">
        <f t="shared" si="0"/>
        <v>1.4985569128770589E-2</v>
      </c>
      <c r="K36" s="20">
        <f>$I$36/$I$62*100</f>
        <v>1.5777874876344709</v>
      </c>
      <c r="L36" s="14">
        <f>[1]M12!$K36</f>
        <v>1.4652355500579104</v>
      </c>
      <c r="M36" s="14">
        <f>[2]M12!$K36</f>
        <v>1.5097737321349274</v>
      </c>
      <c r="N36" s="92">
        <f>'LS201'!$K36</f>
        <v>1.5777874876344709</v>
      </c>
      <c r="O36" s="13">
        <f t="shared" si="7"/>
        <v>1.5175989232757694</v>
      </c>
      <c r="P36" s="13">
        <f t="shared" si="8"/>
        <v>5.66825358938053E-2</v>
      </c>
    </row>
    <row r="37" spans="1:16" ht="13.5" x14ac:dyDescent="0.25">
      <c r="A37" s="23" t="s">
        <v>28</v>
      </c>
      <c r="B37" s="24"/>
      <c r="C37" s="15"/>
      <c r="D37" s="16">
        <f>'LS201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6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2">
        <f>'LS201'!$K37</f>
        <v>0</v>
      </c>
      <c r="O37" s="13">
        <f t="shared" si="7"/>
        <v>0</v>
      </c>
      <c r="P37" s="13">
        <f t="shared" si="8"/>
        <v>0</v>
      </c>
    </row>
    <row r="38" spans="1:16" ht="13.5" x14ac:dyDescent="0.25">
      <c r="A38" s="23">
        <v>0.8340277777777777</v>
      </c>
      <c r="B38" s="24"/>
      <c r="C38" s="15"/>
      <c r="D38" s="16">
        <f>'LS201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6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>'LS201'!$K38</f>
        <v>0</v>
      </c>
      <c r="O38" s="13">
        <f t="shared" si="7"/>
        <v>0</v>
      </c>
      <c r="P38" s="13">
        <f t="shared" si="8"/>
        <v>0</v>
      </c>
    </row>
    <row r="39" spans="1:16" ht="13.5" x14ac:dyDescent="0.25">
      <c r="A39" s="23" t="s">
        <v>29</v>
      </c>
      <c r="B39" s="24"/>
      <c r="C39" s="15"/>
      <c r="D39" s="16">
        <f>'LS201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6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2">
        <f>'LS201'!$K39</f>
        <v>0</v>
      </c>
      <c r="O39" s="13">
        <f t="shared" si="7"/>
        <v>0</v>
      </c>
      <c r="P39" s="13">
        <f t="shared" si="8"/>
        <v>0</v>
      </c>
    </row>
    <row r="40" spans="1:16" ht="13.5" x14ac:dyDescent="0.25">
      <c r="A40" s="44">
        <v>0.875</v>
      </c>
      <c r="B40" s="44"/>
      <c r="C40" s="15">
        <v>672.45141999999998</v>
      </c>
      <c r="D40" s="16">
        <f>'LS201 Mixed Standards 5;1'!I38</f>
        <v>0.57169928898171185</v>
      </c>
      <c r="E40" s="17">
        <f>((C40/$I$11)*(($I$7*$I$9)/D40))/1000</f>
        <v>9.0469799392893287E-3</v>
      </c>
      <c r="F40" s="18">
        <v>0.99605399999999999</v>
      </c>
      <c r="G40" s="18">
        <v>0.95881644600000004</v>
      </c>
      <c r="H40" s="17">
        <f>E40*F40</f>
        <v>9.0112805564488922E-3</v>
      </c>
      <c r="I40" s="17">
        <f>E40*G40</f>
        <v>8.6743931524226898E-3</v>
      </c>
      <c r="K40" s="20">
        <f>$I$40/$I$62*100</f>
        <v>0.91330191473598565</v>
      </c>
      <c r="L40" s="14">
        <f>[1]M12!$K40</f>
        <v>0.73585135439005056</v>
      </c>
      <c r="M40" s="14">
        <f>[2]M12!$K40</f>
        <v>0.78059435286111289</v>
      </c>
      <c r="N40" s="92">
        <f>'LS201'!$K40</f>
        <v>0.91330191473598565</v>
      </c>
      <c r="O40" s="13">
        <f t="shared" si="7"/>
        <v>0.80991587399571641</v>
      </c>
      <c r="P40" s="94">
        <f t="shared" si="8"/>
        <v>9.2287534602495683E-2</v>
      </c>
    </row>
    <row r="41" spans="1:16" ht="13.5" x14ac:dyDescent="0.25">
      <c r="A41" s="23">
        <v>0.83472222222222225</v>
      </c>
      <c r="B41" s="24"/>
      <c r="C41" s="15"/>
      <c r="D41" s="16">
        <f>'LS201 Mixed Standards 5;1'!I39</f>
        <v>0.57248541312805568</v>
      </c>
      <c r="E41" s="17">
        <f t="shared" ref="E41" si="9">((C41/$I$11)*(($I$7*$I$9)/D41))/1000</f>
        <v>0</v>
      </c>
      <c r="F41" s="18">
        <v>0.99583299999999997</v>
      </c>
      <c r="G41" s="18">
        <v>0.95651359599999997</v>
      </c>
      <c r="H41" s="17">
        <f t="shared" ref="H41" si="10">E41*F41</f>
        <v>0</v>
      </c>
      <c r="I41" s="17">
        <f t="shared" ref="I41" si="11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>'LS201'!$K41</f>
        <v>0</v>
      </c>
      <c r="O41" s="13">
        <f t="shared" si="7"/>
        <v>0</v>
      </c>
      <c r="P41" s="13">
        <f t="shared" si="8"/>
        <v>0</v>
      </c>
    </row>
    <row r="42" spans="1:16" ht="13.5" x14ac:dyDescent="0.25">
      <c r="A42" s="50" t="s">
        <v>45</v>
      </c>
      <c r="B42" s="24"/>
      <c r="C42" s="15">
        <v>2403.9016099999999</v>
      </c>
      <c r="D42" s="16">
        <f>'LS201 Mixed Standards 5;1'!I40</f>
        <v>0.57248541312805568</v>
      </c>
      <c r="E42" s="17">
        <f t="shared" si="3"/>
        <v>3.2297033006572724E-2</v>
      </c>
      <c r="F42" s="18">
        <v>0.99583299999999997</v>
      </c>
      <c r="G42" s="18">
        <v>0.95651359599999997</v>
      </c>
      <c r="H42" s="17">
        <f t="shared" si="6"/>
        <v>3.2162451270034337E-2</v>
      </c>
      <c r="I42" s="17">
        <f t="shared" si="0"/>
        <v>3.0892551181247566E-2</v>
      </c>
      <c r="K42" s="20">
        <f>$I$42/$I$62*100</f>
        <v>3.2525878927948781</v>
      </c>
      <c r="L42" s="14">
        <f>[1]M12!$K42</f>
        <v>2.8127576279290429</v>
      </c>
      <c r="M42" s="14">
        <f>[2]M12!$K42</f>
        <v>2.9048945762509031</v>
      </c>
      <c r="N42" s="92">
        <f>'LS201'!$K42</f>
        <v>3.2525878927948781</v>
      </c>
      <c r="O42" s="13">
        <f t="shared" si="7"/>
        <v>2.9900800323249412</v>
      </c>
      <c r="P42" s="13">
        <f t="shared" si="8"/>
        <v>0.23195923546583377</v>
      </c>
    </row>
    <row r="43" spans="1:16" ht="13.5" x14ac:dyDescent="0.25">
      <c r="A43" s="23">
        <v>0.91666666666666663</v>
      </c>
      <c r="B43" s="24"/>
      <c r="C43" s="15"/>
      <c r="D43" s="16">
        <f>'LS201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6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>'LS201'!$K43</f>
        <v>0</v>
      </c>
      <c r="O43" s="13">
        <f t="shared" si="7"/>
        <v>0</v>
      </c>
      <c r="P43" s="13">
        <f t="shared" si="8"/>
        <v>0</v>
      </c>
    </row>
    <row r="44" spans="1:16" ht="13.5" x14ac:dyDescent="0.25">
      <c r="A44" s="23" t="s">
        <v>30</v>
      </c>
      <c r="B44" s="24"/>
      <c r="C44" s="15"/>
      <c r="D44" s="16">
        <f>'LS201 Mixed Standards 5;1'!I42</f>
        <v>0.47474204470894843</v>
      </c>
      <c r="E44" s="17">
        <f t="shared" si="3"/>
        <v>0</v>
      </c>
      <c r="F44" s="95">
        <v>0.995807</v>
      </c>
      <c r="G44" s="95">
        <v>0.95624246800000001</v>
      </c>
      <c r="H44" s="17">
        <f t="shared" si="6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2">
        <f>'LS201'!$K44</f>
        <v>0</v>
      </c>
      <c r="O44" s="13">
        <f t="shared" si="7"/>
        <v>0</v>
      </c>
      <c r="P44" s="13">
        <f t="shared" si="8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'LS201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6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>'LS201'!$K45</f>
        <v>0</v>
      </c>
      <c r="O45" s="13">
        <f t="shared" si="7"/>
        <v>0</v>
      </c>
      <c r="P45" s="13">
        <f t="shared" si="8"/>
        <v>0</v>
      </c>
    </row>
    <row r="46" spans="1:16" ht="13.5" x14ac:dyDescent="0.25">
      <c r="A46" s="23" t="s">
        <v>31</v>
      </c>
      <c r="B46" s="24"/>
      <c r="C46" s="15"/>
      <c r="D46" s="16">
        <f>'LS201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6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>'LS201'!$K46</f>
        <v>0</v>
      </c>
      <c r="O46" s="13">
        <f t="shared" si="7"/>
        <v>0</v>
      </c>
      <c r="P46" s="13">
        <f t="shared" si="8"/>
        <v>0</v>
      </c>
    </row>
    <row r="47" spans="1:16" ht="13.5" x14ac:dyDescent="0.25">
      <c r="A47" s="23" t="s">
        <v>32</v>
      </c>
      <c r="B47" s="24"/>
      <c r="C47" s="15">
        <v>675.19519000000003</v>
      </c>
      <c r="D47" s="16">
        <f>'LS201 Mixed Standards 5;1'!I45</f>
        <v>0.56695087597379212</v>
      </c>
      <c r="E47" s="17">
        <f t="shared" si="3"/>
        <v>9.15997468690017E-3</v>
      </c>
      <c r="F47" s="95">
        <v>0.99578100000000003</v>
      </c>
      <c r="G47" s="95">
        <v>0.95596872600000005</v>
      </c>
      <c r="H47" s="17">
        <f t="shared" si="6"/>
        <v>9.1213287536961382E-3</v>
      </c>
      <c r="I47" s="17">
        <f t="shared" si="0"/>
        <v>8.7566493316282041E-3</v>
      </c>
      <c r="K47" s="20">
        <f>$I$47/$I$62*100</f>
        <v>0.92196243134472156</v>
      </c>
      <c r="L47" s="14">
        <f>[1]M12!$K47</f>
        <v>0.82747602217047667</v>
      </c>
      <c r="M47" s="14">
        <f>[2]M12!$K47</f>
        <v>0.84107863989263743</v>
      </c>
      <c r="N47" s="92">
        <f>'LS201'!$K47</f>
        <v>0.92196243134472156</v>
      </c>
      <c r="O47" s="13">
        <f t="shared" si="7"/>
        <v>0.86350569780261177</v>
      </c>
      <c r="P47" s="13">
        <f t="shared" si="8"/>
        <v>5.1079840196830276E-2</v>
      </c>
    </row>
    <row r="48" spans="1:16" ht="13.5" x14ac:dyDescent="0.25">
      <c r="A48" s="50">
        <v>0.95833333333333337</v>
      </c>
      <c r="B48" s="24"/>
      <c r="C48" s="15"/>
      <c r="D48" s="16">
        <f>'LS201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>'LS201'!$K48</f>
        <v>0</v>
      </c>
      <c r="O48" s="13">
        <f t="shared" si="7"/>
        <v>0</v>
      </c>
      <c r="P48" s="13">
        <f t="shared" si="8"/>
        <v>0</v>
      </c>
    </row>
    <row r="49" spans="1:16" ht="13.5" x14ac:dyDescent="0.25">
      <c r="A49" s="50">
        <v>0.91805555555555562</v>
      </c>
      <c r="B49" s="24"/>
      <c r="C49" s="15"/>
      <c r="D49" s="16">
        <f>'LS201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6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>'LS201'!$K49</f>
        <v>0</v>
      </c>
      <c r="O49" s="13">
        <f t="shared" si="7"/>
        <v>0</v>
      </c>
      <c r="P49" s="13">
        <f t="shared" si="8"/>
        <v>0</v>
      </c>
    </row>
    <row r="50" spans="1:16" x14ac:dyDescent="0.2">
      <c r="A50" s="50" t="s">
        <v>25</v>
      </c>
      <c r="B50" s="51"/>
      <c r="C50" s="96"/>
      <c r="D50" s="16">
        <f>'LS201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6"/>
        <v>0</v>
      </c>
      <c r="I50" s="17"/>
      <c r="K50" s="20"/>
      <c r="L50" s="14">
        <f>[1]M12!$K50</f>
        <v>0</v>
      </c>
      <c r="M50" s="14">
        <f>[2]M12!$K50</f>
        <v>0</v>
      </c>
      <c r="N50" s="92">
        <f>'LS201'!$K50</f>
        <v>0</v>
      </c>
      <c r="O50" s="13">
        <f t="shared" si="7"/>
        <v>0</v>
      </c>
      <c r="P50" s="13">
        <f t="shared" si="8"/>
        <v>0</v>
      </c>
    </row>
    <row r="51" spans="1:16" ht="13.5" x14ac:dyDescent="0.25">
      <c r="A51" s="50" t="s">
        <v>33</v>
      </c>
      <c r="B51" s="24"/>
      <c r="C51" s="15">
        <v>9688.2978500000008</v>
      </c>
      <c r="D51" s="16">
        <f>'LS201 Mixed Standards 5;1'!I49</f>
        <v>0.53474774135716341</v>
      </c>
      <c r="E51" s="17">
        <f t="shared" si="3"/>
        <v>0.13935061427243689</v>
      </c>
      <c r="F51" s="95">
        <v>0.99648800000000004</v>
      </c>
      <c r="G51" s="95">
        <v>0.96334507599999997</v>
      </c>
      <c r="H51" s="17">
        <f t="shared" si="6"/>
        <v>0.13886121491511211</v>
      </c>
      <c r="I51" s="17">
        <f t="shared" si="0"/>
        <v>0.13424272809692739</v>
      </c>
      <c r="K51" s="20">
        <f>$I$51/$I$62*100</f>
        <v>14.134030871780778</v>
      </c>
      <c r="L51" s="14">
        <f>[1]M12!$K51</f>
        <v>13.315407647214275</v>
      </c>
      <c r="M51" s="14">
        <f>[2]M12!$K51</f>
        <v>14.041575550946096</v>
      </c>
      <c r="N51" s="92">
        <f>'LS201'!$K51</f>
        <v>14.134030871780778</v>
      </c>
      <c r="O51" s="13">
        <f t="shared" si="7"/>
        <v>13.830338023313717</v>
      </c>
      <c r="P51" s="13">
        <f t="shared" si="8"/>
        <v>0.44833242773648985</v>
      </c>
    </row>
    <row r="52" spans="1:16" ht="13.5" x14ac:dyDescent="0.25">
      <c r="A52" s="50" t="s">
        <v>26</v>
      </c>
      <c r="B52" s="24"/>
      <c r="C52" s="15"/>
      <c r="D52" s="16">
        <f>'LS201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6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>'LS201'!$K52</f>
        <v>0</v>
      </c>
      <c r="O52" s="13">
        <f t="shared" si="7"/>
        <v>0</v>
      </c>
      <c r="P52" s="13">
        <f t="shared" si="8"/>
        <v>0</v>
      </c>
    </row>
    <row r="53" spans="1:16" ht="13.5" x14ac:dyDescent="0.25">
      <c r="A53" s="50" t="s">
        <v>40</v>
      </c>
      <c r="B53" s="24"/>
      <c r="C53" s="15"/>
      <c r="D53" s="16">
        <f>'LS201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6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>'LS201'!$K53</f>
        <v>0</v>
      </c>
      <c r="O53" s="13">
        <f t="shared" si="7"/>
        <v>0</v>
      </c>
      <c r="P53" s="13">
        <f t="shared" si="8"/>
        <v>0</v>
      </c>
    </row>
    <row r="54" spans="1:16" ht="13.5" x14ac:dyDescent="0.25">
      <c r="A54" s="23" t="s">
        <v>39</v>
      </c>
      <c r="B54" s="24"/>
      <c r="C54" s="15">
        <v>1521.9816900000001</v>
      </c>
      <c r="D54" s="16">
        <f>'LS201 Mixed Standards 5;1'!I52</f>
        <v>0.50773983680032553</v>
      </c>
      <c r="E54" s="17">
        <f t="shared" si="3"/>
        <v>2.3055712771062838E-2</v>
      </c>
      <c r="F54" s="97">
        <v>0.99609999999999999</v>
      </c>
      <c r="G54" s="97">
        <f>G55-0.003</f>
        <v>0.95605923199999998</v>
      </c>
      <c r="H54" s="17">
        <f t="shared" si="6"/>
        <v>2.2965795491255693E-2</v>
      </c>
      <c r="I54" s="17">
        <f t="shared" si="0"/>
        <v>2.2042627045114928E-2</v>
      </c>
      <c r="K54" s="20">
        <f>$I$54/$I$62*100</f>
        <v>2.3208048254640263</v>
      </c>
      <c r="L54" s="14">
        <f>[1]M12!$K54</f>
        <v>1.9587610112770777</v>
      </c>
      <c r="M54" s="14">
        <f>[2]M12!$K54</f>
        <v>1.9797792504445817</v>
      </c>
      <c r="N54" s="92">
        <f>'LS201'!$K54</f>
        <v>2.3208048254640263</v>
      </c>
      <c r="O54" s="13">
        <f t="shared" si="7"/>
        <v>2.0864483623952288</v>
      </c>
      <c r="P54" s="13">
        <f t="shared" si="8"/>
        <v>0.20323054748490241</v>
      </c>
    </row>
    <row r="55" spans="1:16" ht="14.25" thickBot="1" x14ac:dyDescent="0.3">
      <c r="A55" s="23" t="s">
        <v>34</v>
      </c>
      <c r="B55" s="24"/>
      <c r="C55" s="15">
        <v>9010.5849600000001</v>
      </c>
      <c r="D55" s="16">
        <f>'LS201 Mixed Standards 5;1'!I53</f>
        <v>0.47458077977285135</v>
      </c>
      <c r="E55" s="17">
        <f t="shared" si="3"/>
        <v>0.14603373895635779</v>
      </c>
      <c r="F55" s="98">
        <v>0.99607699999999999</v>
      </c>
      <c r="G55" s="98">
        <v>0.95905923199999998</v>
      </c>
      <c r="H55" s="17">
        <f t="shared" si="6"/>
        <v>0.145460848598432</v>
      </c>
      <c r="I55" s="17">
        <f t="shared" si="0"/>
        <v>0.14005500552957298</v>
      </c>
      <c r="K55" s="20">
        <f>$I$55/$I$62*100</f>
        <v>14.74598885142681</v>
      </c>
      <c r="L55" s="14">
        <f>[1]M12!$K55</f>
        <v>10.38554422863605</v>
      </c>
      <c r="M55" s="14">
        <f>[2]M12!$K55</f>
        <v>10.430325968268363</v>
      </c>
      <c r="N55" s="92">
        <f>'LS201'!$K55</f>
        <v>14.74598885142681</v>
      </c>
      <c r="O55" s="13">
        <f t="shared" si="7"/>
        <v>11.853953016110408</v>
      </c>
      <c r="P55" s="13">
        <f t="shared" si="8"/>
        <v>2.5046765870301142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0.94978374757160733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LS201 Mixed Standards 5;1</vt:lpstr>
      <vt:lpstr>LS201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2020-03-09T16:30:14Z</dcterms:modified>
</cp:coreProperties>
</file>