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EF14AD91-7A8B-4A17-9F97-DB0E97C13A45}" xr6:coauthVersionLast="45" xr6:coauthVersionMax="45" xr10:uidLastSave="{00000000-0000-0000-0000-000000000000}"/>
  <bookViews>
    <workbookView xWindow="-24780" yWindow="795" windowWidth="21600" windowHeight="14550" tabRatio="835" xr2:uid="{00000000-000D-0000-FFFF-FFFF00000000}"/>
  </bookViews>
  <sheets>
    <sheet name="LS2C Mixed Standards 5;1" sheetId="2" r:id="rId1"/>
    <sheet name="LS2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5" i="29" l="1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L46" i="29"/>
  <c r="M46" i="29"/>
  <c r="L47" i="29"/>
  <c r="M47" i="29"/>
  <c r="L48" i="29"/>
  <c r="M48" i="29"/>
  <c r="L49" i="29"/>
  <c r="M49" i="29"/>
  <c r="L50" i="29"/>
  <c r="M50" i="29"/>
  <c r="L51" i="29"/>
  <c r="M51" i="29"/>
  <c r="L52" i="29"/>
  <c r="M52" i="29"/>
  <c r="L53" i="29"/>
  <c r="M53" i="29"/>
  <c r="L54" i="29"/>
  <c r="M54" i="29"/>
  <c r="L55" i="29"/>
  <c r="M55" i="29"/>
  <c r="M24" i="29"/>
  <c r="L24" i="29"/>
  <c r="N45" i="29" l="1"/>
  <c r="N50" i="29"/>
  <c r="N22" i="29"/>
  <c r="G21" i="2" l="1"/>
  <c r="G46" i="2"/>
  <c r="G38" i="2"/>
  <c r="G33" i="2"/>
  <c r="G32" i="2"/>
  <c r="G31" i="2"/>
  <c r="G30" i="2"/>
  <c r="O22" i="29" l="1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46" i="29" l="1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O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<sst xmlns="http://schemas.openxmlformats.org/spreadsheetml/2006/main" count="72" uniqueCount="52">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</sst>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6" fillId="0" borderId="0" xfId="0" applyFont="1" applyFill="1" applyAlignment="1">
      <alignment horizontal="left"/>
    </xf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6" fillId="0" borderId="14" xfId="0" quotePrefix="1" applyNumberFormat="1" applyFont="1" applyFill="1" applyBorder="1" applyAlignment="1">
      <alignment horizontal="center"/>
    </xf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6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S2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S2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K24">
            <v>9.5552798232411469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20.792714153166585</v>
          </cell>
        </row>
        <row r="28">
          <cell r="K28">
            <v>10.71907290443448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21.17350103210638</v>
          </cell>
        </row>
        <row r="32">
          <cell r="K32">
            <v>6.3636274411009497</v>
          </cell>
        </row>
        <row r="33">
          <cell r="K33">
            <v>0</v>
          </cell>
        </row>
        <row r="34">
          <cell r="K34">
            <v>3.7751195643492266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2.3352660270357557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12.686653206363022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1.9764508643646281</v>
          </cell>
        </row>
        <row r="55">
          <cell r="K55">
            <v>10.622314983837848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K24">
            <v>8.9566030873710254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19.237731491633006</v>
          </cell>
        </row>
        <row r="28">
          <cell r="K28">
            <v>10.389219090424641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19.422663347528303</v>
          </cell>
        </row>
        <row r="32">
          <cell r="K32">
            <v>9.3963459851905959</v>
          </cell>
        </row>
        <row r="33">
          <cell r="K33">
            <v>0</v>
          </cell>
        </row>
        <row r="34">
          <cell r="K34">
            <v>5.748888990834379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2.2647308278775204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12.33573364168158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1.9361832395787031</v>
          </cell>
        </row>
        <row r="55">
          <cell r="K55">
            <v>10.311900297880255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activeCell="Q12" sqref="Q12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38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49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585.13649999999996</v>
      </c>
      <c r="F18" s="99"/>
      <c r="G18" s="105">
        <f t="shared" ref="G18:G53" si="0">G$16</f>
        <v>2.6315789473684199</v>
      </c>
      <c r="H18" s="105"/>
      <c r="I18" s="106">
        <f>(E18*1.998)/(G18*J8)</f>
        <v>0.58399554573934276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573.19164999999998</v>
      </c>
      <c r="F29" s="99"/>
      <c r="G29" s="105">
        <f t="shared" si="0"/>
        <v>2.6315789473684199</v>
      </c>
      <c r="H29" s="105"/>
      <c r="I29" s="106">
        <f>(E29*1.998)/(G29*J8)</f>
        <v>0.57207398693293676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42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43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45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40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39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37</v>
      </c>
      <c r="E11" s="38" t="s">
        <v>41</v>
      </c>
      <c r="F11" s="38"/>
      <c r="G11" s="38"/>
      <c r="H11" s="38"/>
      <c r="I11" s="15">
        <v>4912.4101600000004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'LS2C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'LS2C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/>
      <c r="D20" s="16">
        <f>'LS2C Mixed Standards 5;1'!I18</f>
        <v>0.58399554573934276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 t="shared" ref="I20:I55" si="0">E20*G20</f>
        <v>0</v>
      </c>
      <c r="J20" s="60"/>
      <c r="K20" s="20">
        <f>I$20/$I$62*100</f>
        <v>0</v>
      </c>
      <c r="L20" s="62"/>
      <c r="N20" s="62">
        <f>K20</f>
        <v>0</v>
      </c>
      <c r="O20" s="62">
        <f>AVERAGE(L20:N20)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'LS2C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6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58">
        <v>0.5</v>
      </c>
      <c r="B22" s="58"/>
      <c r="C22" s="59">
        <v>0</v>
      </c>
      <c r="D22" s="16">
        <f>'LS2C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62">
        <f t="shared" si="2"/>
        <v>0</v>
      </c>
      <c r="O22" s="13">
        <f t="shared" si="3"/>
        <v>0</v>
      </c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'LS2C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2">
        <f t="shared" si="2"/>
        <v>0</v>
      </c>
      <c r="O23" s="13">
        <f>AVERAGE(L23:N23)</f>
        <v>0</v>
      </c>
      <c r="P23" s="13"/>
    </row>
    <row r="24" spans="1:16" ht="13.5" x14ac:dyDescent="0.25">
      <c r="A24" s="58">
        <v>0.58333333333333337</v>
      </c>
      <c r="B24" s="58"/>
      <c r="C24" s="15">
        <v>404.62259</v>
      </c>
      <c r="D24" s="16">
        <f>'LS2C Mixed Standards 5;1'!I22</f>
        <v>0.52228332313720438</v>
      </c>
      <c r="E24" s="17">
        <f>((C24/$I$11)*(($I$7*$I$9)/D24))/1000</f>
        <v>3.1541282027776622E-3</v>
      </c>
      <c r="F24" s="18">
        <v>0.99450000000000005</v>
      </c>
      <c r="G24" s="18">
        <v>0.94210000000000005</v>
      </c>
      <c r="H24" s="17">
        <f t="shared" si="4"/>
        <v>3.1367804976623853E-3</v>
      </c>
      <c r="I24" s="17">
        <f t="shared" si="0"/>
        <v>2.9715041798368358E-3</v>
      </c>
      <c r="K24" s="20">
        <f>$I$24/$I$62*100</f>
        <v>10.162018453236209</v>
      </c>
      <c r="L24" s="14">
        <f>[1]M12!$K24</f>
        <v>9.5552798232411469</v>
      </c>
      <c r="M24" s="20">
        <f>[2]M12!$K24</f>
        <v>8.9566030873710254</v>
      </c>
      <c r="N24" s="62">
        <f t="shared" si="2"/>
        <v>10.162018453236209</v>
      </c>
      <c r="O24" s="13">
        <f t="shared" ref="O24:O55" si="5">AVERAGE(L24:N24)</f>
        <v>9.5579671212827932</v>
      </c>
      <c r="P24" s="13">
        <f t="shared" ref="P24:P55" si="6">STDEV(L24:N24)</f>
        <v>0.60271217612061501</v>
      </c>
    </row>
    <row r="25" spans="1:16" ht="13.5" x14ac:dyDescent="0.25">
      <c r="A25" s="58">
        <v>0.58402777777777781</v>
      </c>
      <c r="B25" s="58"/>
      <c r="C25" s="15"/>
      <c r="D25" s="16">
        <f>'LS2C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20">
        <f>[2]M12!$K25</f>
        <v>0</v>
      </c>
      <c r="N25" s="62">
        <f t="shared" si="2"/>
        <v>0</v>
      </c>
      <c r="O25" s="13">
        <f t="shared" si="5"/>
        <v>0</v>
      </c>
      <c r="P25" s="13">
        <f t="shared" si="6"/>
        <v>0</v>
      </c>
    </row>
    <row r="26" spans="1:16" ht="13.5" x14ac:dyDescent="0.25">
      <c r="A26" s="23">
        <v>0.625</v>
      </c>
      <c r="B26" s="24"/>
      <c r="C26" s="15"/>
      <c r="D26" s="16">
        <f>'LS2C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20">
        <f>[2]M12!$K26</f>
        <v>0</v>
      </c>
      <c r="N26" s="62">
        <f t="shared" si="2"/>
        <v>0</v>
      </c>
      <c r="O26" s="13">
        <f t="shared" si="5"/>
        <v>0</v>
      </c>
      <c r="P26" s="13">
        <f t="shared" si="6"/>
        <v>0</v>
      </c>
    </row>
    <row r="27" spans="1:16" ht="13.5" x14ac:dyDescent="0.25">
      <c r="A27" s="58">
        <v>0.66666666666666663</v>
      </c>
      <c r="B27" s="58"/>
      <c r="C27" s="15">
        <v>866.68793000000005</v>
      </c>
      <c r="D27" s="16">
        <f>'LS2C Mixed Standards 5;1'!I25</f>
        <v>0.52322337655136741</v>
      </c>
      <c r="E27" s="17">
        <f t="shared" si="1"/>
        <v>6.74389785901629E-3</v>
      </c>
      <c r="F27" s="63">
        <v>0.99480000000000002</v>
      </c>
      <c r="G27" s="18">
        <v>0.94169999999999998</v>
      </c>
      <c r="H27" s="17">
        <f t="shared" si="4"/>
        <v>6.7088295901494054E-3</v>
      </c>
      <c r="I27" s="17">
        <f t="shared" si="0"/>
        <v>6.3507286138356402E-3</v>
      </c>
      <c r="K27" s="20">
        <f>$I$27/$I$62*100</f>
        <v>21.718368024922867</v>
      </c>
      <c r="L27" s="14">
        <f>[1]M12!$K27</f>
        <v>20.792714153166585</v>
      </c>
      <c r="M27" s="20">
        <f>[2]M12!$K27</f>
        <v>19.237731491633006</v>
      </c>
      <c r="N27" s="62">
        <f t="shared" si="2"/>
        <v>21.718368024922867</v>
      </c>
      <c r="O27" s="13">
        <f t="shared" si="5"/>
        <v>20.582937889907488</v>
      </c>
      <c r="P27" s="13">
        <f t="shared" si="6"/>
        <v>1.2535525370096372</v>
      </c>
    </row>
    <row r="28" spans="1:16" ht="13.5" x14ac:dyDescent="0.25">
      <c r="A28" s="58">
        <v>0.66736111111111107</v>
      </c>
      <c r="B28" s="58"/>
      <c r="C28" s="15">
        <v>284.08447000000001</v>
      </c>
      <c r="D28" s="16">
        <f>'LS2C Mixed Standards 5;1'!I26</f>
        <v>0.52518037315984534</v>
      </c>
      <c r="E28" s="17">
        <f t="shared" si="1"/>
        <v>2.2022893580053897E-3</v>
      </c>
      <c r="F28" s="18">
        <v>0.995</v>
      </c>
      <c r="G28" s="18">
        <v>0.94810000000000005</v>
      </c>
      <c r="H28" s="17">
        <f t="shared" si="4"/>
        <v>2.1912779112153629E-3</v>
      </c>
      <c r="I28" s="17">
        <f t="shared" si="0"/>
        <v>2.0879905403249103E-3</v>
      </c>
      <c r="K28" s="20">
        <f>$I$28/$I$62*100</f>
        <v>7.1405581539950802</v>
      </c>
      <c r="L28" s="14">
        <f>[1]M12!$K28</f>
        <v>10.71907290443448</v>
      </c>
      <c r="M28" s="20">
        <f>[2]M12!$K28</f>
        <v>10.389219090424641</v>
      </c>
      <c r="N28" s="62">
        <f t="shared" si="2"/>
        <v>7.1405581539950802</v>
      </c>
      <c r="O28" s="13">
        <f t="shared" si="5"/>
        <v>9.4162833829514003</v>
      </c>
      <c r="P28" s="13">
        <f t="shared" si="6"/>
        <v>1.9777246706595444</v>
      </c>
    </row>
    <row r="29" spans="1:16" ht="13.5" x14ac:dyDescent="0.25">
      <c r="A29" s="58">
        <v>0.70833333333333337</v>
      </c>
      <c r="B29" s="58"/>
      <c r="C29" s="15"/>
      <c r="D29" s="16">
        <f>'LS2C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20">
        <f>[2]M12!$K29</f>
        <v>0</v>
      </c>
      <c r="N29" s="62">
        <f t="shared" si="2"/>
        <v>0</v>
      </c>
      <c r="O29" s="13">
        <f t="shared" si="5"/>
        <v>0</v>
      </c>
      <c r="P29" s="13">
        <f t="shared" si="6"/>
        <v>0</v>
      </c>
    </row>
    <row r="30" spans="1:16" ht="13.5" x14ac:dyDescent="0.25">
      <c r="A30" s="58">
        <v>0.7090277777777777</v>
      </c>
      <c r="B30" s="58"/>
      <c r="C30" s="15"/>
      <c r="D30" s="16">
        <f>'LS2C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20">
        <f>[2]M12!$K30</f>
        <v>0</v>
      </c>
      <c r="N30" s="62">
        <f t="shared" si="2"/>
        <v>0</v>
      </c>
      <c r="O30" s="13">
        <f t="shared" si="5"/>
        <v>0</v>
      </c>
      <c r="P30" s="13">
        <f t="shared" si="6"/>
        <v>0</v>
      </c>
    </row>
    <row r="31" spans="1:16" ht="13.5" x14ac:dyDescent="0.25">
      <c r="A31" s="23">
        <v>0.75</v>
      </c>
      <c r="B31" s="24"/>
      <c r="C31" s="15">
        <v>904.98626999999999</v>
      </c>
      <c r="D31" s="16">
        <f>'LS2C Mixed Standards 5;1'!I29</f>
        <v>0.57207398693293676</v>
      </c>
      <c r="E31" s="17">
        <f>((C31/$I$11)*(($I$7*$I$9)/D31))/1000</f>
        <v>6.4405827559763677E-3</v>
      </c>
      <c r="F31" s="18">
        <v>0.99524199999999996</v>
      </c>
      <c r="G31" s="18">
        <v>0.95034395000000005</v>
      </c>
      <c r="H31" s="17">
        <f t="shared" si="4"/>
        <v>6.4099384632234323E-3</v>
      </c>
      <c r="I31" s="17">
        <f t="shared" si="0"/>
        <v>6.1207688566164674E-3</v>
      </c>
      <c r="K31" s="20">
        <f>$I$31/$I$62*100</f>
        <v>20.931946349254464</v>
      </c>
      <c r="L31" s="14">
        <f>[1]M12!$K31</f>
        <v>21.17350103210638</v>
      </c>
      <c r="M31" s="20">
        <f>[2]M12!$K31</f>
        <v>19.422663347528303</v>
      </c>
      <c r="N31" s="62">
        <f t="shared" si="2"/>
        <v>20.931946349254464</v>
      </c>
      <c r="O31" s="13">
        <f t="shared" si="5"/>
        <v>20.509370242963048</v>
      </c>
      <c r="P31" s="13">
        <f t="shared" si="6"/>
        <v>0.94883406011851723</v>
      </c>
    </row>
    <row r="32" spans="1:16" ht="13.5" x14ac:dyDescent="0.25">
      <c r="A32" s="58">
        <v>0.75069444444444444</v>
      </c>
      <c r="B32" s="58"/>
      <c r="C32" s="15">
        <v>270.74779999999998</v>
      </c>
      <c r="D32" s="16">
        <f>'LS2C Mixed Standards 5;1'!I30</f>
        <v>0.5560986679727572</v>
      </c>
      <c r="E32" s="17">
        <f>((C32/$I$11)*(($I$7*$I$9)/D32))/1000</f>
        <v>1.982204493569359E-3</v>
      </c>
      <c r="F32" s="18">
        <v>0.99550000000000005</v>
      </c>
      <c r="G32" s="18">
        <v>0.95269999999999999</v>
      </c>
      <c r="H32" s="17">
        <f t="shared" si="4"/>
        <v>1.9732845733482969E-3</v>
      </c>
      <c r="I32" s="17">
        <f t="shared" si="0"/>
        <v>1.8884462210235283E-3</v>
      </c>
      <c r="K32" s="20">
        <f>$I$32/$I$62*100</f>
        <v>6.4581518936443221</v>
      </c>
      <c r="L32" s="14">
        <f>[1]M12!$K32</f>
        <v>6.3636274411009497</v>
      </c>
      <c r="M32" s="20">
        <f>[2]M12!$K32</f>
        <v>9.3963459851905959</v>
      </c>
      <c r="N32" s="62">
        <f t="shared" si="2"/>
        <v>6.4581518936443221</v>
      </c>
      <c r="O32" s="13">
        <f t="shared" si="5"/>
        <v>7.406041773311955</v>
      </c>
      <c r="P32" s="13">
        <f t="shared" si="6"/>
        <v>1.7243018470959692</v>
      </c>
    </row>
    <row r="33" spans="1:16" ht="13.5" x14ac:dyDescent="0.25">
      <c r="A33" s="58" t="s">
        <v>46</v>
      </c>
      <c r="B33" s="58"/>
      <c r="C33" s="15"/>
      <c r="D33" s="16">
        <f>'LS2C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20">
        <f>[2]M12!$K33</f>
        <v>0</v>
      </c>
      <c r="N33" s="62">
        <f t="shared" si="2"/>
        <v>0</v>
      </c>
      <c r="O33" s="13">
        <f t="shared" si="5"/>
        <v>0</v>
      </c>
      <c r="P33" s="13">
        <f t="shared" si="6"/>
        <v>0</v>
      </c>
    </row>
    <row r="34" spans="1:16" ht="13.5" x14ac:dyDescent="0.25">
      <c r="A34" s="58" t="s">
        <v>47</v>
      </c>
      <c r="B34" s="58"/>
      <c r="C34" s="15">
        <v>172.68485999999999</v>
      </c>
      <c r="D34" s="16">
        <f>'LS2C Mixed Standards 5;1'!I32</f>
        <v>0.57307258596630672</v>
      </c>
      <c r="E34" s="17">
        <f>((C34/$I$11)*(($I$7*$I$9)/D34))/1000</f>
        <v>1.2268176174329471E-3</v>
      </c>
      <c r="F34" s="18">
        <v>0.99539999999999995</v>
      </c>
      <c r="G34" s="18">
        <v>0.95240000000000002</v>
      </c>
      <c r="H34" s="17">
        <f t="shared" si="4"/>
        <v>1.2211742563927553E-3</v>
      </c>
      <c r="I34" s="17">
        <f t="shared" si="0"/>
        <v>1.1684210988431388E-3</v>
      </c>
      <c r="K34" s="20">
        <f>$I$34/$I$62*100</f>
        <v>3.9957933925055005</v>
      </c>
      <c r="L34" s="14">
        <f>[1]M12!$K34</f>
        <v>3.7751195643492266</v>
      </c>
      <c r="M34" s="20">
        <f>[2]M12!$K34</f>
        <v>5.748888990834379</v>
      </c>
      <c r="N34" s="62">
        <f t="shared" si="2"/>
        <v>3.9957933925055005</v>
      </c>
      <c r="O34" s="13">
        <f t="shared" si="5"/>
        <v>4.5066006492297026</v>
      </c>
      <c r="P34" s="13">
        <f t="shared" si="6"/>
        <v>1.0814964065467145</v>
      </c>
    </row>
    <row r="35" spans="1:16" ht="13.5" x14ac:dyDescent="0.25">
      <c r="A35" s="58">
        <v>0.79166666666666663</v>
      </c>
      <c r="B35" s="58"/>
      <c r="C35" s="15"/>
      <c r="D35" s="16">
        <f>'LS2C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20">
        <f>[2]M12!$K35</f>
        <v>0</v>
      </c>
      <c r="N35" s="62">
        <f t="shared" si="2"/>
        <v>0</v>
      </c>
      <c r="O35" s="13">
        <f t="shared" si="5"/>
        <v>0</v>
      </c>
      <c r="P35" s="13">
        <f t="shared" si="6"/>
        <v>0</v>
      </c>
    </row>
    <row r="36" spans="1:16" ht="13.5" x14ac:dyDescent="0.25">
      <c r="A36" s="58">
        <v>0.83333333333333337</v>
      </c>
      <c r="B36" s="58"/>
      <c r="C36" s="15"/>
      <c r="D36" s="16">
        <f>'LS2C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L36" s="14">
        <f>[1]M12!$K36</f>
        <v>0</v>
      </c>
      <c r="M36" s="20">
        <f>[2]M12!$K36</f>
        <v>0</v>
      </c>
      <c r="N36" s="62">
        <f t="shared" si="2"/>
        <v>0</v>
      </c>
      <c r="O36" s="13">
        <f t="shared" si="5"/>
        <v>0</v>
      </c>
      <c r="P36" s="13">
        <f t="shared" si="6"/>
        <v>0</v>
      </c>
    </row>
    <row r="37" spans="1:16" ht="13.5" x14ac:dyDescent="0.25">
      <c r="A37" s="23" t="s">
        <v>28</v>
      </c>
      <c r="B37" s="24"/>
      <c r="C37" s="15"/>
      <c r="D37" s="16">
        <f>'LS2C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20">
        <f>[2]M12!$K37</f>
        <v>0</v>
      </c>
      <c r="N37" s="62">
        <f t="shared" si="2"/>
        <v>0</v>
      </c>
      <c r="O37" s="13">
        <f t="shared" si="5"/>
        <v>0</v>
      </c>
      <c r="P37" s="13">
        <f t="shared" si="6"/>
        <v>0</v>
      </c>
    </row>
    <row r="38" spans="1:16" ht="13.5" x14ac:dyDescent="0.25">
      <c r="A38" s="23">
        <v>0.8340277777777777</v>
      </c>
      <c r="B38" s="24"/>
      <c r="C38" s="15"/>
      <c r="D38" s="16">
        <f>'LS2C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20">
        <f>[2]M12!$K38</f>
        <v>0</v>
      </c>
      <c r="N38" s="62">
        <f t="shared" si="2"/>
        <v>0</v>
      </c>
      <c r="O38" s="13">
        <f t="shared" si="5"/>
        <v>0</v>
      </c>
      <c r="P38" s="13">
        <f t="shared" si="6"/>
        <v>0</v>
      </c>
    </row>
    <row r="39" spans="1:16" ht="13.5" x14ac:dyDescent="0.25">
      <c r="A39" s="23" t="s">
        <v>29</v>
      </c>
      <c r="B39" s="24"/>
      <c r="C39" s="15"/>
      <c r="D39" s="16">
        <f>'LS2C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20">
        <f>[2]M12!$K39</f>
        <v>0</v>
      </c>
      <c r="N39" s="62">
        <f t="shared" si="2"/>
        <v>0</v>
      </c>
      <c r="O39" s="13">
        <f t="shared" si="5"/>
        <v>0</v>
      </c>
      <c r="P39" s="13">
        <f t="shared" si="6"/>
        <v>0</v>
      </c>
    </row>
    <row r="40" spans="1:16" ht="13.5" x14ac:dyDescent="0.25">
      <c r="A40" s="58">
        <v>0.875</v>
      </c>
      <c r="B40" s="58"/>
      <c r="C40" s="15"/>
      <c r="D40" s="16">
        <f>'LS2C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14">
        <f>[1]M12!$K40</f>
        <v>0</v>
      </c>
      <c r="M40" s="20">
        <f>[2]M12!$K40</f>
        <v>0</v>
      </c>
      <c r="N40" s="62">
        <f t="shared" si="2"/>
        <v>0</v>
      </c>
      <c r="O40" s="13">
        <f t="shared" si="5"/>
        <v>0</v>
      </c>
      <c r="P40" s="64">
        <f t="shared" si="6"/>
        <v>0</v>
      </c>
    </row>
    <row r="41" spans="1:16" ht="13.5" x14ac:dyDescent="0.25">
      <c r="A41" s="23">
        <v>0.83472222222222225</v>
      </c>
      <c r="B41" s="24"/>
      <c r="C41" s="15"/>
      <c r="D41" s="16">
        <f>'LS2C Mixed Standards 5;1'!I39</f>
        <v>0.57248541312805568</v>
      </c>
      <c r="E41" s="17">
        <f t="shared" ref="E41" si="7">((C41/$I$11)*(($I$7*$I$9)/D41))/1000</f>
        <v>0</v>
      </c>
      <c r="F41" s="18">
        <v>0.99583299999999997</v>
      </c>
      <c r="G41" s="18">
        <v>0.95651359599999997</v>
      </c>
      <c r="H41" s="17">
        <f t="shared" ref="H41" si="8">E41*F41</f>
        <v>0</v>
      </c>
      <c r="I41" s="17">
        <f t="shared" ref="I41" si="9">E41*G41</f>
        <v>0</v>
      </c>
      <c r="K41" s="20">
        <f>$I$41/$I$62*100</f>
        <v>0</v>
      </c>
      <c r="L41" s="14">
        <f>[1]M12!$K41</f>
        <v>0</v>
      </c>
      <c r="M41" s="20">
        <f>[2]M12!$K41</f>
        <v>0</v>
      </c>
      <c r="N41" s="62">
        <f t="shared" si="2"/>
        <v>0</v>
      </c>
      <c r="O41" s="13">
        <f t="shared" si="5"/>
        <v>0</v>
      </c>
      <c r="P41" s="13">
        <f t="shared" si="6"/>
        <v>0</v>
      </c>
    </row>
    <row r="42" spans="1:16" ht="13.5" x14ac:dyDescent="0.25">
      <c r="A42" s="65" t="s">
        <v>45</v>
      </c>
      <c r="B42" s="24"/>
      <c r="C42" s="15">
        <v>105.03443300000001</v>
      </c>
      <c r="D42" s="16">
        <f>'LS2C Mixed Standards 5;1'!I40</f>
        <v>0.57248541312805568</v>
      </c>
      <c r="E42" s="17">
        <f t="shared" si="1"/>
        <v>7.4696911390429084E-4</v>
      </c>
      <c r="F42" s="18">
        <v>0.99583299999999997</v>
      </c>
      <c r="G42" s="18">
        <v>0.95651359599999997</v>
      </c>
      <c r="H42" s="17">
        <f t="shared" si="4"/>
        <v>7.4385649360665163E-4</v>
      </c>
      <c r="I42" s="17">
        <f t="shared" si="0"/>
        <v>7.144861132415268E-4</v>
      </c>
      <c r="K42" s="20">
        <f>$I$42/$I$62*100</f>
        <v>2.4434160707591834</v>
      </c>
      <c r="L42" s="14">
        <f>[1]M12!$K42</f>
        <v>2.3352660270357557</v>
      </c>
      <c r="M42" s="20">
        <f>[2]M12!$K42</f>
        <v>2.2647308278775204</v>
      </c>
      <c r="N42" s="62">
        <f t="shared" si="2"/>
        <v>2.4434160707591834</v>
      </c>
      <c r="O42" s="13">
        <f t="shared" si="5"/>
        <v>2.3478043085574867</v>
      </c>
      <c r="P42" s="13">
        <f t="shared" si="6"/>
        <v>9.0000057686416821E-2</v>
      </c>
    </row>
    <row r="43" spans="1:16" ht="13.5" x14ac:dyDescent="0.25">
      <c r="A43" s="23">
        <v>0.91666666666666663</v>
      </c>
      <c r="B43" s="24"/>
      <c r="C43" s="15"/>
      <c r="D43" s="16">
        <f>'LS2C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20">
        <f>[2]M12!$K43</f>
        <v>0</v>
      </c>
      <c r="N43" s="62">
        <f t="shared" si="2"/>
        <v>0</v>
      </c>
      <c r="O43" s="13">
        <f t="shared" si="5"/>
        <v>0</v>
      </c>
      <c r="P43" s="13">
        <f t="shared" si="6"/>
        <v>0</v>
      </c>
    </row>
    <row r="44" spans="1:16" ht="13.5" x14ac:dyDescent="0.25">
      <c r="A44" s="23" t="s">
        <v>30</v>
      </c>
      <c r="B44" s="24"/>
      <c r="C44" s="15"/>
      <c r="D44" s="16">
        <f>'LS2C Mixed Standards 5;1'!I42</f>
        <v>0.47474204470894843</v>
      </c>
      <c r="E44" s="17">
        <f t="shared" si="1"/>
        <v>0</v>
      </c>
      <c r="F44" s="66">
        <v>0.995807</v>
      </c>
      <c r="G44" s="66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L44" s="14">
        <f>[1]M12!$K44</f>
        <v>0</v>
      </c>
      <c r="M44" s="20">
        <f>[2]M12!$K44</f>
        <v>0</v>
      </c>
      <c r="N44" s="62">
        <f t="shared" si="2"/>
        <v>0</v>
      </c>
      <c r="O44" s="13">
        <f t="shared" si="5"/>
        <v>0</v>
      </c>
      <c r="P44" s="13">
        <f t="shared" si="6"/>
        <v>0</v>
      </c>
    </row>
    <row r="45" spans="1:16" x14ac:dyDescent="0.2">
      <c r="A45" s="23">
        <v>0.91736111111111107</v>
      </c>
      <c r="B45" s="24"/>
      <c r="C45" s="67" t="s">
        <v>44</v>
      </c>
      <c r="D45" s="16">
        <f>'LS2C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L45" s="14">
        <f>[1]M12!$K45</f>
        <v>0</v>
      </c>
      <c r="M45" s="20">
        <f>[2]M12!$K45</f>
        <v>0</v>
      </c>
      <c r="N45" s="62">
        <f t="shared" si="2"/>
        <v>0</v>
      </c>
      <c r="O45" s="13">
        <f t="shared" si="5"/>
        <v>0</v>
      </c>
      <c r="P45" s="13">
        <f t="shared" si="6"/>
        <v>0</v>
      </c>
    </row>
    <row r="46" spans="1:16" ht="13.5" x14ac:dyDescent="0.25">
      <c r="A46" s="23" t="s">
        <v>31</v>
      </c>
      <c r="B46" s="24"/>
      <c r="C46" s="15"/>
      <c r="D46" s="16">
        <f>'LS2C Mixed Standards 5;1'!I44</f>
        <v>0.75924000000000036</v>
      </c>
      <c r="E46" s="17">
        <f t="shared" si="1"/>
        <v>0</v>
      </c>
      <c r="F46" s="68">
        <v>0.99580000000000002</v>
      </c>
      <c r="G46" s="68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20">
        <f>[2]M12!$K46</f>
        <v>0</v>
      </c>
      <c r="N46" s="62">
        <f t="shared" si="2"/>
        <v>0</v>
      </c>
      <c r="O46" s="13">
        <f t="shared" si="5"/>
        <v>0</v>
      </c>
      <c r="P46" s="13">
        <f t="shared" si="6"/>
        <v>0</v>
      </c>
    </row>
    <row r="47" spans="1:16" ht="13.5" x14ac:dyDescent="0.25">
      <c r="A47" s="23" t="s">
        <v>32</v>
      </c>
      <c r="B47" s="24"/>
      <c r="C47" s="15"/>
      <c r="D47" s="16">
        <f>'LS2C Mixed Standards 5;1'!I45</f>
        <v>0.56695087597379212</v>
      </c>
      <c r="E47" s="17">
        <f t="shared" si="1"/>
        <v>0</v>
      </c>
      <c r="F47" s="66">
        <v>0.99578100000000003</v>
      </c>
      <c r="G47" s="66">
        <v>0.95596872600000005</v>
      </c>
      <c r="H47" s="17">
        <f t="shared" si="4"/>
        <v>0</v>
      </c>
      <c r="I47" s="17">
        <f t="shared" si="0"/>
        <v>0</v>
      </c>
      <c r="K47" s="20">
        <f>$I$47/$I$62*100</f>
        <v>0</v>
      </c>
      <c r="L47" s="14">
        <f>[1]M12!$K47</f>
        <v>0</v>
      </c>
      <c r="M47" s="20">
        <f>[2]M12!$K47</f>
        <v>0</v>
      </c>
      <c r="N47" s="62">
        <f t="shared" si="2"/>
        <v>0</v>
      </c>
      <c r="O47" s="13">
        <f t="shared" si="5"/>
        <v>0</v>
      </c>
      <c r="P47" s="13">
        <f t="shared" si="6"/>
        <v>0</v>
      </c>
    </row>
    <row r="48" spans="1:16" ht="13.5" x14ac:dyDescent="0.25">
      <c r="A48" s="65">
        <v>0.95833333333333337</v>
      </c>
      <c r="B48" s="24"/>
      <c r="C48" s="15"/>
      <c r="D48" s="16">
        <f>'LS2C 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20">
        <f>[2]M12!$K48</f>
        <v>0</v>
      </c>
      <c r="N48" s="62">
        <f t="shared" si="2"/>
        <v>0</v>
      </c>
      <c r="O48" s="13">
        <f t="shared" si="5"/>
        <v>0</v>
      </c>
      <c r="P48" s="13">
        <f t="shared" si="6"/>
        <v>0</v>
      </c>
    </row>
    <row r="49" spans="1:16" ht="13.5" x14ac:dyDescent="0.25">
      <c r="A49" s="65">
        <v>0.91805555555555562</v>
      </c>
      <c r="B49" s="24"/>
      <c r="C49" s="15"/>
      <c r="D49" s="16">
        <f>'LS2C Mixed Standards 5;1'!I47</f>
        <v>0.49902505290589699</v>
      </c>
      <c r="E49" s="17">
        <f t="shared" si="1"/>
        <v>0</v>
      </c>
      <c r="F49" s="66">
        <v>0.99616700000000002</v>
      </c>
      <c r="G49" s="66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20">
        <f>[2]M12!$K49</f>
        <v>0</v>
      </c>
      <c r="N49" s="62">
        <f t="shared" si="2"/>
        <v>0</v>
      </c>
      <c r="O49" s="13">
        <f t="shared" si="5"/>
        <v>0</v>
      </c>
      <c r="P49" s="13">
        <f t="shared" si="6"/>
        <v>0</v>
      </c>
    </row>
    <row r="50" spans="1:16" x14ac:dyDescent="0.2">
      <c r="A50" s="65" t="s">
        <v>25</v>
      </c>
      <c r="B50" s="69"/>
      <c r="C50" s="67"/>
      <c r="D50" s="16">
        <f>'LS2C Mixed Standards 5;1'!I48</f>
        <v>0.51761976434928081</v>
      </c>
      <c r="E50" s="17">
        <f t="shared" si="1"/>
        <v>0</v>
      </c>
      <c r="F50" s="66">
        <v>0.99575400000000003</v>
      </c>
      <c r="G50" s="66">
        <v>0.95568958100000001</v>
      </c>
      <c r="H50" s="17">
        <f t="shared" si="4"/>
        <v>0</v>
      </c>
      <c r="I50" s="17"/>
      <c r="K50" s="20"/>
      <c r="L50" s="14">
        <f>[1]M12!$K50</f>
        <v>0</v>
      </c>
      <c r="M50" s="20">
        <f>[2]M12!$K50</f>
        <v>0</v>
      </c>
      <c r="N50" s="62">
        <f t="shared" si="2"/>
        <v>0</v>
      </c>
      <c r="O50" s="13">
        <f t="shared" si="5"/>
        <v>0</v>
      </c>
      <c r="P50" s="13">
        <f t="shared" si="6"/>
        <v>0</v>
      </c>
    </row>
    <row r="51" spans="1:16" ht="13.5" x14ac:dyDescent="0.25">
      <c r="A51" s="65" t="s">
        <v>33</v>
      </c>
      <c r="B51" s="24"/>
      <c r="C51" s="15">
        <v>542.65697999999998</v>
      </c>
      <c r="D51" s="16">
        <f>'LS2C Mixed Standards 5;1'!I49</f>
        <v>0.53474774135716341</v>
      </c>
      <c r="E51" s="17">
        <f t="shared" si="1"/>
        <v>4.1315385503886675E-3</v>
      </c>
      <c r="F51" s="66">
        <v>0.99648800000000004</v>
      </c>
      <c r="G51" s="66">
        <v>0.96334507599999997</v>
      </c>
      <c r="H51" s="17">
        <f t="shared" si="4"/>
        <v>4.1170285869997023E-3</v>
      </c>
      <c r="I51" s="17">
        <f t="shared" si="0"/>
        <v>3.9800973188211007E-3</v>
      </c>
      <c r="K51" s="20">
        <f>$I$51/$I$62*100</f>
        <v>13.611228506418204</v>
      </c>
      <c r="L51" s="14">
        <f>[1]M12!$K51</f>
        <v>12.686653206363022</v>
      </c>
      <c r="M51" s="20">
        <f>[2]M12!$K51</f>
        <v>12.33573364168158</v>
      </c>
      <c r="N51" s="62">
        <f t="shared" si="2"/>
        <v>13.611228506418204</v>
      </c>
      <c r="O51" s="13">
        <f t="shared" si="5"/>
        <v>12.877871784820934</v>
      </c>
      <c r="P51" s="13">
        <f t="shared" si="6"/>
        <v>0.6588969540474241</v>
      </c>
    </row>
    <row r="52" spans="1:16" ht="13.5" x14ac:dyDescent="0.25">
      <c r="A52" s="65" t="s">
        <v>26</v>
      </c>
      <c r="B52" s="24"/>
      <c r="C52" s="15"/>
      <c r="D52" s="16">
        <f>'LS2C Mixed Standards 5;1'!I50</f>
        <v>0.51673904501390822</v>
      </c>
      <c r="E52" s="17">
        <f t="shared" si="1"/>
        <v>0</v>
      </c>
      <c r="F52" s="66">
        <v>0.99646900000000005</v>
      </c>
      <c r="G52" s="66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20">
        <f>[2]M12!$K52</f>
        <v>0</v>
      </c>
      <c r="N52" s="62">
        <f t="shared" si="2"/>
        <v>0</v>
      </c>
      <c r="O52" s="13">
        <f t="shared" si="5"/>
        <v>0</v>
      </c>
      <c r="P52" s="13">
        <f t="shared" si="6"/>
        <v>0</v>
      </c>
    </row>
    <row r="53" spans="1:16" ht="13.5" x14ac:dyDescent="0.25">
      <c r="A53" s="65" t="s">
        <v>40</v>
      </c>
      <c r="B53" s="24"/>
      <c r="C53" s="15"/>
      <c r="D53" s="16">
        <f>'LS2C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20">
        <f>[2]M12!$K53</f>
        <v>0</v>
      </c>
      <c r="N53" s="62">
        <f t="shared" si="2"/>
        <v>0</v>
      </c>
      <c r="O53" s="13">
        <f t="shared" si="5"/>
        <v>0</v>
      </c>
      <c r="P53" s="13">
        <f t="shared" si="6"/>
        <v>0</v>
      </c>
    </row>
    <row r="54" spans="1:16" ht="13.5" x14ac:dyDescent="0.25">
      <c r="A54" s="23" t="s">
        <v>39</v>
      </c>
      <c r="B54" s="24"/>
      <c r="C54" s="15">
        <v>81.462459999999993</v>
      </c>
      <c r="D54" s="16">
        <f>'LS2C Mixed Standards 5;1'!I52</f>
        <v>0.50773983680032553</v>
      </c>
      <c r="E54" s="17">
        <f t="shared" si="1"/>
        <v>6.5320824276722924E-4</v>
      </c>
      <c r="F54" s="68">
        <v>0.99609999999999999</v>
      </c>
      <c r="G54" s="68">
        <f>G55-0.003</f>
        <v>0.95605923199999998</v>
      </c>
      <c r="H54" s="17">
        <f t="shared" si="4"/>
        <v>6.5066073062043704E-4</v>
      </c>
      <c r="I54" s="17">
        <f t="shared" si="0"/>
        <v>6.2450577091610669E-4</v>
      </c>
      <c r="K54" s="20">
        <f>$I$54/$I$62*100</f>
        <v>2.1356992230616516</v>
      </c>
      <c r="L54" s="14">
        <f>[1]M12!$K54</f>
        <v>1.9764508643646281</v>
      </c>
      <c r="M54" s="20">
        <f>[2]M12!$K54</f>
        <v>1.9361832395787031</v>
      </c>
      <c r="N54" s="62">
        <f t="shared" si="2"/>
        <v>2.1356992230616516</v>
      </c>
      <c r="O54" s="13">
        <f t="shared" si="5"/>
        <v>2.016111109001661</v>
      </c>
      <c r="P54" s="13">
        <f t="shared" si="6"/>
        <v>0.1055052518588246</v>
      </c>
    </row>
    <row r="55" spans="1:16" ht="14.25" thickBot="1" x14ac:dyDescent="0.3">
      <c r="A55" s="23" t="s">
        <v>34</v>
      </c>
      <c r="B55" s="24"/>
      <c r="C55" s="15">
        <v>405.26395000000002</v>
      </c>
      <c r="D55" s="16">
        <f>'LS2C Mixed Standards 5;1'!I53</f>
        <v>0.47458077977285135</v>
      </c>
      <c r="E55" s="17">
        <f t="shared" si="1"/>
        <v>3.4766678556824001E-3</v>
      </c>
      <c r="F55" s="70">
        <v>0.99607699999999999</v>
      </c>
      <c r="G55" s="70">
        <v>0.95905923199999998</v>
      </c>
      <c r="H55" s="17">
        <f t="shared" si="4"/>
        <v>3.4630288876845582E-3</v>
      </c>
      <c r="I55" s="17">
        <f t="shared" si="0"/>
        <v>3.3343304035898494E-3</v>
      </c>
      <c r="K55" s="20">
        <f>$I$55/$I$62*100</f>
        <v>11.402819932202526</v>
      </c>
      <c r="L55" s="14">
        <f>[1]M12!$K55</f>
        <v>10.622314983837848</v>
      </c>
      <c r="M55" s="20">
        <f>[2]M12!$K55</f>
        <v>10.311900297880255</v>
      </c>
      <c r="N55" s="62">
        <f>K55</f>
        <v>11.402819932202526</v>
      </c>
      <c r="O55" s="13">
        <f t="shared" si="5"/>
        <v>10.779011737973542</v>
      </c>
      <c r="P55" s="13">
        <f t="shared" si="6"/>
        <v>0.5620870188013205</v>
      </c>
    </row>
    <row r="56" spans="1:16" x14ac:dyDescent="0.2">
      <c r="A56" s="19"/>
      <c r="F56" s="71" t="s">
        <v>7</v>
      </c>
      <c r="G56" s="71"/>
      <c r="H56" s="7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35</v>
      </c>
      <c r="H62" s="11" t="s">
        <v>21</v>
      </c>
      <c r="I62" s="89">
        <f>SUM(I18:I55)</f>
        <v>2.9241279117049102E-2</v>
      </c>
      <c r="K62" s="90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LS2C Mixed Standards 5;1</vt:lpstr>
      <vt:lpstr>LS2C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2020-03-09T15:35:30Z</dcterms:modified>
</cp:coreProperties>
</file>