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E0657D33-4108-4BA2-96F7-2D3A424FC1B1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C3 Mixed Standards 5;1" sheetId="2" r:id="rId1"/>
    <sheet name="LC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L20" i="29"/>
  <c r="M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O20" i="29" l="1"/>
  <c r="P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<sst xmlns="http://schemas.openxmlformats.org/spreadsheetml/2006/main" count="72" uniqueCount="52">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</sst>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C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C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13.908741262073363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7.522957023862384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15.514183105103335</v>
          </cell>
        </row>
        <row r="28">
          <cell r="K28">
            <v>9.1156021669488165</v>
          </cell>
        </row>
        <row r="29">
          <cell r="K29">
            <v>1.2800082331614289</v>
          </cell>
        </row>
        <row r="30">
          <cell r="K30">
            <v>0</v>
          </cell>
        </row>
        <row r="31">
          <cell r="K31">
            <v>12.520213364340801</v>
          </cell>
        </row>
        <row r="32">
          <cell r="K32">
            <v>0.93534864641739301</v>
          </cell>
        </row>
        <row r="33">
          <cell r="K33">
            <v>0</v>
          </cell>
        </row>
        <row r="34">
          <cell r="K34">
            <v>5.0687852009505807</v>
          </cell>
        </row>
        <row r="35">
          <cell r="K35">
            <v>0</v>
          </cell>
        </row>
        <row r="36">
          <cell r="K36">
            <v>3.7128750662324275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0.71347501150136938</v>
          </cell>
        </row>
        <row r="40">
          <cell r="K40">
            <v>1.2350325443844357</v>
          </cell>
        </row>
        <row r="41">
          <cell r="K41">
            <v>0</v>
          </cell>
        </row>
        <row r="42">
          <cell r="K42">
            <v>2.2413434508452648</v>
          </cell>
        </row>
        <row r="43">
          <cell r="K43">
            <v>0</v>
          </cell>
        </row>
        <row r="44">
          <cell r="K44">
            <v>0.81191472929369546</v>
          </cell>
        </row>
        <row r="46">
          <cell r="K46">
            <v>0</v>
          </cell>
        </row>
        <row r="47">
          <cell r="K47">
            <v>1.1051922926154032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10.625544826792071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1.9250212121355432</v>
          </cell>
        </row>
        <row r="55">
          <cell r="K55">
            <v>11.763761863341669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13.119613505268358</v>
          </cell>
        </row>
        <row r="21">
          <cell r="K21">
            <v>0</v>
          </cell>
        </row>
        <row r="23">
          <cell r="K23">
            <v>0</v>
          </cell>
        </row>
        <row r="24">
          <cell r="K24">
            <v>7.781433053980237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16.501348509245979</v>
          </cell>
        </row>
        <row r="28">
          <cell r="K28">
            <v>9.5207650575729268</v>
          </cell>
        </row>
        <row r="29">
          <cell r="K29">
            <v>0.83792624092594648</v>
          </cell>
        </row>
        <row r="30">
          <cell r="K30">
            <v>0</v>
          </cell>
        </row>
        <row r="31">
          <cell r="K31">
            <v>13.555780874018165</v>
          </cell>
        </row>
        <row r="32">
          <cell r="K32">
            <v>0.93732531440649181</v>
          </cell>
        </row>
        <row r="33">
          <cell r="K33">
            <v>0</v>
          </cell>
        </row>
        <row r="34">
          <cell r="K34">
            <v>5.3544931676559511</v>
          </cell>
        </row>
        <row r="35">
          <cell r="K35">
            <v>0</v>
          </cell>
        </row>
        <row r="36">
          <cell r="K36">
            <v>2.0489917326820697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0.93143582104127831</v>
          </cell>
        </row>
        <row r="41">
          <cell r="K41">
            <v>0</v>
          </cell>
        </row>
        <row r="42">
          <cell r="K42">
            <v>2.2679898887775529</v>
          </cell>
        </row>
        <row r="43">
          <cell r="K43">
            <v>0</v>
          </cell>
        </row>
        <row r="44">
          <cell r="K44">
            <v>0.86445404310284601</v>
          </cell>
        </row>
        <row r="46">
          <cell r="K46">
            <v>0</v>
          </cell>
        </row>
        <row r="47">
          <cell r="K47">
            <v>1.1465554669414573</v>
          </cell>
        </row>
        <row r="48">
          <cell r="K48">
            <v>0</v>
          </cell>
        </row>
        <row r="49">
          <cell r="K49">
            <v>0</v>
          </cell>
        </row>
        <row r="51">
          <cell r="K51">
            <v>10.970792241205235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1.9967867457565704</v>
          </cell>
        </row>
        <row r="55">
          <cell r="K55">
            <v>12.164308337418911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37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1460.3470500000001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224.07234</v>
      </c>
      <c r="D20" s="16">
        <f>'LC3 Mixed Standards 5;1'!I18</f>
        <v>0.58399554573934276</v>
      </c>
      <c r="E20" s="17">
        <f>((C20/$I$11)*(($I$7*$I$9)/D20))/1000</f>
        <v>5.2547569449500238E-3</v>
      </c>
      <c r="F20" s="91">
        <v>0.99150000000000005</v>
      </c>
      <c r="G20" s="91">
        <v>0.91139999999999999</v>
      </c>
      <c r="H20" s="17">
        <f>E20*F20</f>
        <v>5.2100915109179486E-3</v>
      </c>
      <c r="I20" s="17">
        <f t="shared" ref="I20:I55" si="0">E20*G20</f>
        <v>4.789185479627452E-3</v>
      </c>
      <c r="J20" s="90"/>
      <c r="K20" s="20">
        <f>I$20/$I$62*100</f>
        <v>13.351940085408579</v>
      </c>
      <c r="L20" s="14">
        <f>[1]M12!$K20</f>
        <v>13.908741262073363</v>
      </c>
      <c r="M20" s="14">
        <f>[2]M12!$K20</f>
        <v>13.119613505268358</v>
      </c>
      <c r="N20" s="92">
        <f>K20</f>
        <v>13.351940085408579</v>
      </c>
      <c r="O20" s="13">
        <f t="shared" ref="O20:O22" si="1">AVERAGE(L20:N20)</f>
        <v>13.460098284250099</v>
      </c>
      <c r="P20" s="13">
        <f t="shared" ref="P20:P23" si="2">STDEV(L20:N20)</f>
        <v>0.40552965504695992</v>
      </c>
    </row>
    <row r="21" spans="1:16" ht="13.5" x14ac:dyDescent="0.25">
      <c r="A21" s="23">
        <v>0.41666666666666669</v>
      </c>
      <c r="B21" s="24"/>
      <c r="C21" s="15">
        <v>0</v>
      </c>
      <c r="D21" s="16">
        <f>'LC3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si="1"/>
        <v>0</v>
      </c>
      <c r="P21" s="13">
        <f t="shared" si="2"/>
        <v>0</v>
      </c>
    </row>
    <row r="22" spans="1:16" x14ac:dyDescent="0.2">
      <c r="A22" s="44">
        <v>0.5</v>
      </c>
      <c r="B22" s="44"/>
      <c r="C22" s="89">
        <v>0</v>
      </c>
      <c r="D22" s="16">
        <f>'LC3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1"/>
        <v>0</v>
      </c>
      <c r="P22" s="13">
        <f t="shared" si="2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'LC3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2"/>
        <v>0</v>
      </c>
    </row>
    <row r="24" spans="1:16" ht="13.5" x14ac:dyDescent="0.25">
      <c r="A24" s="44">
        <v>0.58333333333333337</v>
      </c>
      <c r="B24" s="44"/>
      <c r="C24" s="15">
        <v>106.89433</v>
      </c>
      <c r="D24" s="16">
        <f>'LC3 Mixed Standards 5;1'!I22</f>
        <v>0.52228332313720438</v>
      </c>
      <c r="E24" s="17">
        <f>((C24/$I$11)*(($I$7*$I$9)/D24))/1000</f>
        <v>2.8029956821193662E-3</v>
      </c>
      <c r="F24" s="18">
        <v>0.99450000000000005</v>
      </c>
      <c r="G24" s="18">
        <v>0.94210000000000005</v>
      </c>
      <c r="H24" s="17">
        <f t="shared" si="5"/>
        <v>2.7875792058677097E-3</v>
      </c>
      <c r="I24" s="17">
        <f t="shared" si="0"/>
        <v>2.640702232124655E-3</v>
      </c>
      <c r="K24" s="20">
        <f>$I$24/$I$62*100</f>
        <v>7.3621074265588531</v>
      </c>
      <c r="L24" s="14">
        <f>[1]M12!$K24</f>
        <v>7.522957023862384</v>
      </c>
      <c r="M24" s="14">
        <f>[2]M12!$K24</f>
        <v>7.781433053980237</v>
      </c>
      <c r="N24" s="92">
        <f t="shared" si="4"/>
        <v>7.3621074265588531</v>
      </c>
      <c r="O24" s="13">
        <f t="shared" ref="O24:O55" si="6">AVERAGE(L24:N24)</f>
        <v>7.5554991681338244</v>
      </c>
      <c r="P24" s="13">
        <f t="shared" ref="P24:P55" si="7">STDEV(L24:N24)</f>
        <v>0.21154843137783311</v>
      </c>
    </row>
    <row r="25" spans="1:16" ht="13.5" x14ac:dyDescent="0.25">
      <c r="A25" s="44">
        <v>0.58402777777777781</v>
      </c>
      <c r="B25" s="44"/>
      <c r="C25" s="15"/>
      <c r="D25" s="16">
        <f>'LC3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'LC3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14">
        <f>[1]M12!$K26</f>
        <v>0</v>
      </c>
      <c r="M26" s="14">
        <f>[2]M12!$K26</f>
        <v>0</v>
      </c>
      <c r="N26" s="92">
        <f t="shared" si="4"/>
        <v>0</v>
      </c>
      <c r="O26" s="13">
        <f t="shared" si="6"/>
        <v>0</v>
      </c>
      <c r="P26" s="13">
        <f t="shared" si="7"/>
        <v>0</v>
      </c>
    </row>
    <row r="27" spans="1:16" ht="13.5" x14ac:dyDescent="0.25">
      <c r="A27" s="44">
        <v>0.66666666666666663</v>
      </c>
      <c r="B27" s="44"/>
      <c r="C27" s="15">
        <v>240.97943000000001</v>
      </c>
      <c r="D27" s="16">
        <f>'LC3 Mixed Standards 5;1'!I25</f>
        <v>0.52322337655136741</v>
      </c>
      <c r="E27" s="17">
        <f t="shared" si="3"/>
        <v>6.3076378653018576E-3</v>
      </c>
      <c r="F27" s="93">
        <v>0.99480000000000002</v>
      </c>
      <c r="G27" s="18">
        <v>0.94169999999999998</v>
      </c>
      <c r="H27" s="17">
        <f t="shared" si="5"/>
        <v>6.2748381484022883E-3</v>
      </c>
      <c r="I27" s="17">
        <f t="shared" si="0"/>
        <v>5.9399025777547593E-3</v>
      </c>
      <c r="K27" s="20">
        <f>$I$27/$I$62*100</f>
        <v>16.5600651026602</v>
      </c>
      <c r="L27" s="14">
        <f>[1]M12!$K27</f>
        <v>15.514183105103335</v>
      </c>
      <c r="M27" s="14">
        <f>[2]M12!$K27</f>
        <v>16.501348509245979</v>
      </c>
      <c r="N27" s="92">
        <f t="shared" si="4"/>
        <v>16.5600651026602</v>
      </c>
      <c r="O27" s="13">
        <f t="shared" si="6"/>
        <v>16.191865572336507</v>
      </c>
      <c r="P27" s="13">
        <f t="shared" si="7"/>
        <v>0.58762407573377196</v>
      </c>
    </row>
    <row r="28" spans="1:16" ht="13.5" x14ac:dyDescent="0.25">
      <c r="A28" s="44">
        <v>0.66736111111111107</v>
      </c>
      <c r="B28" s="44"/>
      <c r="C28" s="15">
        <v>132.71297000000001</v>
      </c>
      <c r="D28" s="16">
        <f>'LC3 Mixed Standards 5;1'!I26</f>
        <v>0.52518037315984534</v>
      </c>
      <c r="E28" s="17">
        <f t="shared" si="3"/>
        <v>3.460818303179273E-3</v>
      </c>
      <c r="F28" s="18">
        <v>0.995</v>
      </c>
      <c r="G28" s="18">
        <v>0.94810000000000005</v>
      </c>
      <c r="H28" s="17">
        <f t="shared" si="5"/>
        <v>3.4435142116633764E-3</v>
      </c>
      <c r="I28" s="17">
        <f t="shared" si="0"/>
        <v>3.2812018332442688E-3</v>
      </c>
      <c r="K28" s="20">
        <f>$I$28/$I$62*100</f>
        <v>9.1477789849597251</v>
      </c>
      <c r="L28" s="14">
        <f>[1]M12!$K28</f>
        <v>9.1156021669488165</v>
      </c>
      <c r="M28" s="14">
        <f>[2]M12!$K28</f>
        <v>9.5207650575729268</v>
      </c>
      <c r="N28" s="92">
        <f t="shared" si="4"/>
        <v>9.1477789849597251</v>
      </c>
      <c r="O28" s="13">
        <f t="shared" si="6"/>
        <v>9.261382069827155</v>
      </c>
      <c r="P28" s="13">
        <f t="shared" si="7"/>
        <v>0.22520765451748911</v>
      </c>
    </row>
    <row r="29" spans="1:16" ht="13.5" x14ac:dyDescent="0.25">
      <c r="A29" s="44">
        <v>0.70833333333333337</v>
      </c>
      <c r="B29" s="44"/>
      <c r="C29" s="15">
        <v>17.636810000000001</v>
      </c>
      <c r="D29" s="16">
        <f>'LC3 Mixed Standards 5;1'!I27</f>
        <v>0.5249342140817479</v>
      </c>
      <c r="E29" s="17">
        <f t="shared" si="3"/>
        <v>4.6013903166996172E-4</v>
      </c>
      <c r="F29" s="18">
        <v>0.995</v>
      </c>
      <c r="G29" s="18">
        <v>0.94769999999999999</v>
      </c>
      <c r="H29" s="17">
        <f t="shared" si="5"/>
        <v>4.5783833651161189E-4</v>
      </c>
      <c r="I29" s="17">
        <f t="shared" si="0"/>
        <v>4.360737603136227E-4</v>
      </c>
      <c r="K29" s="20">
        <f>$I$29/$I$62*100</f>
        <v>1.2157455052209074</v>
      </c>
      <c r="L29" s="14">
        <f>[1]M12!$K29</f>
        <v>1.2800082331614289</v>
      </c>
      <c r="M29" s="14">
        <f>[2]M12!$K29</f>
        <v>0.83792624092594648</v>
      </c>
      <c r="N29" s="92">
        <f t="shared" si="4"/>
        <v>1.2157455052209074</v>
      </c>
      <c r="O29" s="13">
        <f t="shared" si="6"/>
        <v>1.1112266597694276</v>
      </c>
      <c r="P29" s="13">
        <f t="shared" si="7"/>
        <v>0.23885615703934801</v>
      </c>
    </row>
    <row r="30" spans="1:16" ht="13.5" x14ac:dyDescent="0.25">
      <c r="A30" s="44">
        <v>0.7090277777777777</v>
      </c>
      <c r="B30" s="44"/>
      <c r="C30" s="15"/>
      <c r="D30" s="16">
        <f>'LC3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14">
        <f>[1]M12!$K30</f>
        <v>0</v>
      </c>
      <c r="M30" s="14">
        <f>[2]M12!$K30</f>
        <v>0</v>
      </c>
      <c r="N30" s="92">
        <f t="shared" si="4"/>
        <v>0</v>
      </c>
      <c r="O30" s="13">
        <f t="shared" si="6"/>
        <v>0</v>
      </c>
      <c r="P30" s="13">
        <f t="shared" si="7"/>
        <v>0</v>
      </c>
    </row>
    <row r="31" spans="1:16" ht="13.5" x14ac:dyDescent="0.25">
      <c r="A31" s="23">
        <v>0.75</v>
      </c>
      <c r="B31" s="24"/>
      <c r="C31" s="15">
        <v>241.52773999999999</v>
      </c>
      <c r="D31" s="16">
        <f>'LC3 Mixed Standards 5;1'!I29</f>
        <v>0.57207398693293676</v>
      </c>
      <c r="E31" s="17">
        <f>((C31/$I$11)*(($I$7*$I$9)/D31))/1000</f>
        <v>5.7821417655551117E-3</v>
      </c>
      <c r="F31" s="18">
        <v>0.99524199999999996</v>
      </c>
      <c r="G31" s="18">
        <v>0.95034395000000005</v>
      </c>
      <c r="H31" s="17">
        <f t="shared" si="5"/>
        <v>5.7546303350346001E-3</v>
      </c>
      <c r="I31" s="17">
        <f t="shared" si="0"/>
        <v>5.4950234449376188E-3</v>
      </c>
      <c r="K31" s="20">
        <f>$I$31/$I$62*100</f>
        <v>15.319770787083794</v>
      </c>
      <c r="L31" s="14">
        <f>[1]M12!$K31</f>
        <v>12.520213364340801</v>
      </c>
      <c r="M31" s="14">
        <f>[2]M12!$K31</f>
        <v>13.555780874018165</v>
      </c>
      <c r="N31" s="92">
        <f t="shared" si="4"/>
        <v>15.319770787083794</v>
      </c>
      <c r="O31" s="13">
        <f t="shared" si="6"/>
        <v>13.798588341814252</v>
      </c>
      <c r="P31" s="13">
        <f t="shared" si="7"/>
        <v>1.4154847369795298</v>
      </c>
    </row>
    <row r="32" spans="1:16" ht="13.5" x14ac:dyDescent="0.25">
      <c r="A32" s="44">
        <v>0.75069444444444444</v>
      </c>
      <c r="B32" s="44"/>
      <c r="C32" s="15">
        <v>12.44103</v>
      </c>
      <c r="D32" s="16">
        <f>'LC3 Mixed Standards 5;1'!I30</f>
        <v>0.5560986679727572</v>
      </c>
      <c r="E32" s="17">
        <f>((C32/$I$11)*(($I$7*$I$9)/D32))/1000</f>
        <v>3.0639269065156714E-4</v>
      </c>
      <c r="F32" s="18">
        <v>0.99550000000000005</v>
      </c>
      <c r="G32" s="18">
        <v>0.95269999999999999</v>
      </c>
      <c r="H32" s="17">
        <f t="shared" si="5"/>
        <v>3.050139235436351E-4</v>
      </c>
      <c r="I32" s="17">
        <f t="shared" si="0"/>
        <v>2.9190031638374802E-4</v>
      </c>
      <c r="K32" s="20">
        <f>$I$32/$I$62*100</f>
        <v>0.81379924662487513</v>
      </c>
      <c r="L32" s="14">
        <f>[1]M12!$K32</f>
        <v>0.93534864641739301</v>
      </c>
      <c r="M32" s="14">
        <f>[2]M12!$K32</f>
        <v>0.93732531440649181</v>
      </c>
      <c r="N32" s="92">
        <f t="shared" si="4"/>
        <v>0.81379924662487513</v>
      </c>
      <c r="O32" s="13">
        <f t="shared" si="6"/>
        <v>0.89549106914958665</v>
      </c>
      <c r="P32" s="13">
        <f t="shared" si="7"/>
        <v>7.0754096733980754E-2</v>
      </c>
    </row>
    <row r="33" spans="1:16" ht="13.5" x14ac:dyDescent="0.25">
      <c r="A33" s="44" t="s">
        <v>46</v>
      </c>
      <c r="B33" s="44"/>
      <c r="C33" s="15"/>
      <c r="D33" s="16">
        <f>'LC3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89.307069999999996</v>
      </c>
      <c r="D34" s="16">
        <f>'LC3 Mixed Standards 5;1'!I32</f>
        <v>0.57307258596630672</v>
      </c>
      <c r="E34" s="17">
        <f>((C34/$I$11)*(($I$7*$I$9)/D34))/1000</f>
        <v>2.1342737628796769E-3</v>
      </c>
      <c r="F34" s="18">
        <v>0.99539999999999995</v>
      </c>
      <c r="G34" s="18">
        <v>0.95240000000000002</v>
      </c>
      <c r="H34" s="17">
        <f t="shared" si="5"/>
        <v>2.1244561035704303E-3</v>
      </c>
      <c r="I34" s="17">
        <f t="shared" si="0"/>
        <v>2.0326823317666043E-3</v>
      </c>
      <c r="K34" s="20">
        <f>$I$34/$I$62*100</f>
        <v>5.6669871780634242</v>
      </c>
      <c r="L34" s="14">
        <f>[1]M12!$K34</f>
        <v>5.0687852009505807</v>
      </c>
      <c r="M34" s="14">
        <f>[2]M12!$K34</f>
        <v>5.3544931676559511</v>
      </c>
      <c r="N34" s="92">
        <f t="shared" si="4"/>
        <v>5.6669871780634242</v>
      </c>
      <c r="O34" s="13">
        <f t="shared" si="6"/>
        <v>5.3634218488899847</v>
      </c>
      <c r="P34" s="13">
        <f t="shared" si="7"/>
        <v>0.29920092307154234</v>
      </c>
    </row>
    <row r="35" spans="1:16" ht="13.5" x14ac:dyDescent="0.25">
      <c r="A35" s="44">
        <v>0.79166666666666663</v>
      </c>
      <c r="B35" s="44"/>
      <c r="C35" s="15"/>
      <c r="D35" s="16">
        <f>'LC3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>
        <v>20.041360000000001</v>
      </c>
      <c r="D36" s="16">
        <f>'LC3 Mixed Standards 5;1'!I34</f>
        <v>0.36080032307251586</v>
      </c>
      <c r="E36" s="17">
        <f t="shared" si="3"/>
        <v>7.6073638678233178E-4</v>
      </c>
      <c r="F36" s="18">
        <v>0.99590000000000001</v>
      </c>
      <c r="G36" s="18">
        <v>0.95699999999999996</v>
      </c>
      <c r="H36" s="17">
        <f t="shared" si="5"/>
        <v>7.5761736759652422E-4</v>
      </c>
      <c r="I36" s="17">
        <f t="shared" si="0"/>
        <v>7.2802472215069153E-4</v>
      </c>
      <c r="K36" s="20">
        <f>$I$36/$I$62*100</f>
        <v>2.0296859481016418</v>
      </c>
      <c r="L36" s="14">
        <f>[1]M12!$K36</f>
        <v>3.7128750662324275</v>
      </c>
      <c r="M36" s="14">
        <f>[2]M12!$K36</f>
        <v>2.0489917326820697</v>
      </c>
      <c r="N36" s="92">
        <f t="shared" si="4"/>
        <v>2.0296859481016418</v>
      </c>
      <c r="O36" s="13">
        <f t="shared" si="6"/>
        <v>2.5971842490053798</v>
      </c>
      <c r="P36" s="13">
        <f t="shared" si="7"/>
        <v>0.9662648074224448</v>
      </c>
    </row>
    <row r="37" spans="1:16" ht="13.5" x14ac:dyDescent="0.25">
      <c r="A37" s="23" t="s">
        <v>28</v>
      </c>
      <c r="B37" s="24"/>
      <c r="C37" s="15"/>
      <c r="D37" s="16">
        <f>'LC3 Mixed Standards 5;1'!I35</f>
        <v>0.81100982709706071</v>
      </c>
      <c r="E37" s="17">
        <f t="shared" si="3"/>
        <v>0</v>
      </c>
      <c r="F37" s="18">
        <v>0.99540499999999998</v>
      </c>
      <c r="G37" s="18">
        <v>0.95204597000000002</v>
      </c>
      <c r="H37" s="17">
        <f t="shared" si="5"/>
        <v>0</v>
      </c>
      <c r="I37" s="17">
        <f t="shared" si="0"/>
        <v>0</v>
      </c>
      <c r="K37" s="20">
        <f>$I$37/$I$62*100</f>
        <v>0</v>
      </c>
      <c r="L37" s="14">
        <f>[1]M12!$K37</f>
        <v>0</v>
      </c>
      <c r="M37" s="14">
        <f>[2]M12!$K37</f>
        <v>0</v>
      </c>
      <c r="N37" s="92">
        <f t="shared" si="4"/>
        <v>0</v>
      </c>
      <c r="O37" s="13">
        <f t="shared" si="6"/>
        <v>0</v>
      </c>
      <c r="P37" s="13">
        <f t="shared" si="7"/>
        <v>0</v>
      </c>
    </row>
    <row r="38" spans="1:16" ht="13.5" x14ac:dyDescent="0.25">
      <c r="A38" s="23">
        <v>0.8340277777777777</v>
      </c>
      <c r="B38" s="24"/>
      <c r="C38" s="15"/>
      <c r="D38" s="16">
        <f>'LC3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/>
      <c r="D39" s="16">
        <f>'LC3 Mixed Standards 5;1'!I37</f>
        <v>0.57334694994039437</v>
      </c>
      <c r="E39" s="17">
        <f t="shared" si="3"/>
        <v>0</v>
      </c>
      <c r="F39" s="18">
        <v>0.99539999999999995</v>
      </c>
      <c r="G39" s="18">
        <v>0.95199999999999996</v>
      </c>
      <c r="H39" s="17">
        <f t="shared" si="5"/>
        <v>0</v>
      </c>
      <c r="I39" s="17">
        <f t="shared" si="0"/>
        <v>0</v>
      </c>
      <c r="K39" s="20">
        <f>$I$39/$I$62*100</f>
        <v>0</v>
      </c>
      <c r="L39" s="14">
        <f>[1]M12!$K39</f>
        <v>0.71347501150136938</v>
      </c>
      <c r="M39" s="14">
        <f>[2]M12!$K39</f>
        <v>0</v>
      </c>
      <c r="N39" s="92">
        <f t="shared" si="4"/>
        <v>0</v>
      </c>
      <c r="O39" s="13">
        <f t="shared" si="6"/>
        <v>0.23782500383378979</v>
      </c>
      <c r="P39" s="13">
        <f t="shared" si="7"/>
        <v>0.41192498995038695</v>
      </c>
    </row>
    <row r="40" spans="1:16" ht="13.5" x14ac:dyDescent="0.25">
      <c r="A40" s="44">
        <v>0.875</v>
      </c>
      <c r="B40" s="44"/>
      <c r="C40" s="15">
        <v>13.585290000000001</v>
      </c>
      <c r="D40" s="16">
        <f>'LC3 Mixed Standards 5;1'!I38</f>
        <v>0.57169928898171185</v>
      </c>
      <c r="E40" s="17">
        <f>((C40/$I$11)*(($I$7*$I$9)/D40))/1000</f>
        <v>3.2544318342742399E-4</v>
      </c>
      <c r="F40" s="18">
        <v>0.99605399999999999</v>
      </c>
      <c r="G40" s="18">
        <v>0.95881644600000004</v>
      </c>
      <c r="H40" s="17">
        <f>E40*F40</f>
        <v>3.2415898462561938E-4</v>
      </c>
      <c r="I40" s="17">
        <f>E40*G40</f>
        <v>3.1204027650880877E-4</v>
      </c>
      <c r="K40" s="20">
        <f>$I$40/$I$62*100</f>
        <v>0.86994815588224783</v>
      </c>
      <c r="L40" s="14">
        <f>[1]M12!$K40</f>
        <v>1.2350325443844357</v>
      </c>
      <c r="M40" s="14">
        <f>[2]M12!$K40</f>
        <v>0.93143582104127831</v>
      </c>
      <c r="N40" s="92">
        <f t="shared" si="4"/>
        <v>0.86994815588224783</v>
      </c>
      <c r="O40" s="13">
        <f t="shared" si="6"/>
        <v>1.0121388404359872</v>
      </c>
      <c r="P40" s="94">
        <f t="shared" si="7"/>
        <v>0.19546453818166432</v>
      </c>
    </row>
    <row r="41" spans="1:16" ht="13.5" x14ac:dyDescent="0.25">
      <c r="A41" s="23">
        <v>0.83472222222222225</v>
      </c>
      <c r="B41" s="24"/>
      <c r="C41" s="15"/>
      <c r="D41" s="16">
        <f>'LC3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31.730270000000001</v>
      </c>
      <c r="D42" s="16">
        <f>'LC3 Mixed Standards 5;1'!I40</f>
        <v>0.57248541312805568</v>
      </c>
      <c r="E42" s="17">
        <f t="shared" si="3"/>
        <v>7.5907250404817653E-4</v>
      </c>
      <c r="F42" s="18">
        <v>0.99583299999999997</v>
      </c>
      <c r="G42" s="18">
        <v>0.95651359599999997</v>
      </c>
      <c r="H42" s="17">
        <f t="shared" si="5"/>
        <v>7.5590944892380777E-4</v>
      </c>
      <c r="I42" s="17">
        <f t="shared" si="0"/>
        <v>7.2606317047184583E-4</v>
      </c>
      <c r="K42" s="20">
        <f>$I$42/$I$62*100</f>
        <v>2.0242172685940738</v>
      </c>
      <c r="L42" s="14">
        <f>[1]M12!$K42</f>
        <v>2.2413434508452648</v>
      </c>
      <c r="M42" s="14">
        <f>[2]M12!$K42</f>
        <v>2.2679898887775529</v>
      </c>
      <c r="N42" s="92">
        <f t="shared" si="4"/>
        <v>2.0242172685940738</v>
      </c>
      <c r="O42" s="13">
        <f t="shared" si="6"/>
        <v>2.1778502027389641</v>
      </c>
      <c r="P42" s="13">
        <f t="shared" si="7"/>
        <v>0.13371543293163998</v>
      </c>
    </row>
    <row r="43" spans="1:16" ht="13.5" x14ac:dyDescent="0.25">
      <c r="A43" s="23">
        <v>0.91666666666666663</v>
      </c>
      <c r="B43" s="24"/>
      <c r="C43" s="15"/>
      <c r="D43" s="16">
        <f>'LC3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>
        <v>10.48546</v>
      </c>
      <c r="D44" s="16">
        <f>'LC3 Mixed Standards 5;1'!I42</f>
        <v>0.47474204470894843</v>
      </c>
      <c r="E44" s="17">
        <f t="shared" si="3"/>
        <v>3.0248490712434434E-4</v>
      </c>
      <c r="F44" s="95">
        <v>0.995807</v>
      </c>
      <c r="G44" s="95">
        <v>0.95624246800000001</v>
      </c>
      <c r="H44" s="17">
        <f t="shared" si="5"/>
        <v>3.0121658790877194E-4</v>
      </c>
      <c r="I44" s="17">
        <f t="shared" si="0"/>
        <v>2.8924891412133384E-4</v>
      </c>
      <c r="K44" s="20">
        <f>$I$44/$I$62*100</f>
        <v>0.80640730820430995</v>
      </c>
      <c r="L44" s="14">
        <f>[1]M12!$K44</f>
        <v>0.81191472929369546</v>
      </c>
      <c r="M44" s="14">
        <f>[2]M12!$K44</f>
        <v>0.86445404310284601</v>
      </c>
      <c r="N44" s="92">
        <f t="shared" si="4"/>
        <v>0.80640730820430995</v>
      </c>
      <c r="O44" s="13">
        <f t="shared" si="6"/>
        <v>0.82759202686695055</v>
      </c>
      <c r="P44" s="13">
        <f t="shared" si="7"/>
        <v>3.2041989677539094E-2</v>
      </c>
    </row>
    <row r="45" spans="1:16" x14ac:dyDescent="0.2">
      <c r="A45" s="23">
        <v>0.91736111111111107</v>
      </c>
      <c r="B45" s="24"/>
      <c r="C45" s="96" t="s">
        <v>44</v>
      </c>
      <c r="D45" s="16">
        <f>'LC3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'LC3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>
        <v>17.386389999999999</v>
      </c>
      <c r="D47" s="16">
        <f>'LC3 Mixed Standards 5;1'!I45</f>
        <v>0.56695087597379212</v>
      </c>
      <c r="E47" s="17">
        <f t="shared" si="3"/>
        <v>4.1998898903510462E-4</v>
      </c>
      <c r="F47" s="95">
        <v>0.99578100000000003</v>
      </c>
      <c r="G47" s="95">
        <v>0.95596872600000005</v>
      </c>
      <c r="H47" s="17">
        <f t="shared" si="5"/>
        <v>4.1821705549036553E-4</v>
      </c>
      <c r="I47" s="17">
        <f t="shared" si="0"/>
        <v>4.0149633878191695E-4</v>
      </c>
      <c r="K47" s="20">
        <f>$I$47/$I$62*100</f>
        <v>1.119345885167945</v>
      </c>
      <c r="L47" s="14">
        <f>[1]M12!$K47</f>
        <v>1.1051922926154032</v>
      </c>
      <c r="M47" s="14">
        <f>[2]M12!$K47</f>
        <v>1.1465554669414573</v>
      </c>
      <c r="N47" s="92">
        <f t="shared" si="4"/>
        <v>1.119345885167945</v>
      </c>
      <c r="O47" s="13">
        <f t="shared" si="6"/>
        <v>1.123697881574935</v>
      </c>
      <c r="P47" s="13">
        <f t="shared" si="7"/>
        <v>2.1022201410097998E-2</v>
      </c>
    </row>
    <row r="48" spans="1:16" ht="13.5" x14ac:dyDescent="0.25">
      <c r="A48" s="50">
        <v>0.95833333333333337</v>
      </c>
      <c r="B48" s="24"/>
      <c r="C48" s="15"/>
      <c r="D48" s="16">
        <f>'LC3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'LC3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'LC3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151.1559</v>
      </c>
      <c r="D51" s="16">
        <f>'LC3 Mixed Standards 5;1'!I49</f>
        <v>0.53474774135716341</v>
      </c>
      <c r="E51" s="17">
        <f t="shared" si="3"/>
        <v>3.8712396971258122E-3</v>
      </c>
      <c r="F51" s="95">
        <v>0.99648800000000004</v>
      </c>
      <c r="G51" s="95">
        <v>0.96334507599999997</v>
      </c>
      <c r="H51" s="17">
        <f t="shared" si="5"/>
        <v>3.8576439033095066E-3</v>
      </c>
      <c r="I51" s="17">
        <f t="shared" si="0"/>
        <v>3.7293397002418826E-3</v>
      </c>
      <c r="K51" s="20">
        <f>$I$51/$I$62*100</f>
        <v>10.397158441154934</v>
      </c>
      <c r="L51" s="14">
        <f>[1]M12!$K51</f>
        <v>10.625544826792071</v>
      </c>
      <c r="M51" s="14">
        <f>[2]M12!$K51</f>
        <v>10.970792241205235</v>
      </c>
      <c r="N51" s="92">
        <f t="shared" si="4"/>
        <v>10.397158441154934</v>
      </c>
      <c r="O51" s="13">
        <f t="shared" si="6"/>
        <v>10.664498503050746</v>
      </c>
      <c r="P51" s="13">
        <f t="shared" si="7"/>
        <v>0.28879400237987352</v>
      </c>
    </row>
    <row r="52" spans="1:16" ht="13.5" x14ac:dyDescent="0.25">
      <c r="A52" s="50" t="s">
        <v>26</v>
      </c>
      <c r="B52" s="24"/>
      <c r="C52" s="15"/>
      <c r="D52" s="16">
        <f>'LC3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'LC3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26.2273</v>
      </c>
      <c r="D54" s="16">
        <f>'LC3 Mixed Standards 5;1'!I52</f>
        <v>0.50773983680032553</v>
      </c>
      <c r="E54" s="17">
        <f t="shared" si="3"/>
        <v>7.07434544396484E-4</v>
      </c>
      <c r="F54" s="97">
        <v>0.99609999999999999</v>
      </c>
      <c r="G54" s="97">
        <f>G55-0.003</f>
        <v>0.95605923199999998</v>
      </c>
      <c r="H54" s="17">
        <f t="shared" si="5"/>
        <v>7.0467554967333776E-4</v>
      </c>
      <c r="I54" s="17">
        <f t="shared" si="0"/>
        <v>6.7634932720597241E-4</v>
      </c>
      <c r="K54" s="20">
        <f>$I$54/$I$62*100</f>
        <v>1.8856182814542044</v>
      </c>
      <c r="L54" s="14">
        <f>[1]M12!$K54</f>
        <v>1.9250212121355432</v>
      </c>
      <c r="M54" s="14">
        <f>[2]M12!$K54</f>
        <v>1.9967867457565704</v>
      </c>
      <c r="N54" s="92">
        <f t="shared" si="4"/>
        <v>1.8856182814542044</v>
      </c>
      <c r="O54" s="13">
        <f t="shared" si="6"/>
        <v>1.9358087464487728</v>
      </c>
      <c r="P54" s="13">
        <f t="shared" si="7"/>
        <v>5.6363862857827053E-2</v>
      </c>
    </row>
    <row r="55" spans="1:16" ht="14.25" thickBot="1" x14ac:dyDescent="0.3">
      <c r="A55" s="23" t="s">
        <v>34</v>
      </c>
      <c r="B55" s="24"/>
      <c r="C55" s="15">
        <v>148.12638999999999</v>
      </c>
      <c r="D55" s="16">
        <f>'LC3 Mixed Standards 5;1'!I53</f>
        <v>0.47458077977285135</v>
      </c>
      <c r="E55" s="17">
        <f t="shared" si="3"/>
        <v>4.2746071822387845E-3</v>
      </c>
      <c r="F55" s="98">
        <v>0.99607699999999999</v>
      </c>
      <c r="G55" s="98">
        <v>0.95905923199999998</v>
      </c>
      <c r="H55" s="17">
        <f t="shared" si="5"/>
        <v>4.2578378982628621E-3</v>
      </c>
      <c r="I55" s="17">
        <f t="shared" si="0"/>
        <v>4.0996014812996126E-3</v>
      </c>
      <c r="K55" s="20">
        <f>$I$55/$I$62*100</f>
        <v>11.429424394860291</v>
      </c>
      <c r="L55" s="14">
        <f>[1]M12!$K55</f>
        <v>11.763761863341669</v>
      </c>
      <c r="M55" s="14">
        <f>[2]M12!$K55</f>
        <v>12.164308337418911</v>
      </c>
      <c r="N55" s="92">
        <f t="shared" si="4"/>
        <v>11.429424394860291</v>
      </c>
      <c r="O55" s="13">
        <f t="shared" si="6"/>
        <v>11.785831531873624</v>
      </c>
      <c r="P55" s="13">
        <f t="shared" si="7"/>
        <v>0.36793872446299786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3.5868835906934793E-2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LC3 Mixed Standards 5;1</vt:lpstr>
      <vt:lpstr>LC3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2020-03-06T19:53:08Z</dcterms:modified>
</cp:coreProperties>
</file>