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27D97C78-A7E9-40B6-9D17-BBDAA6F162FF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GLC_461_AND_Mixed Standards 5;1" sheetId="2" r:id="rId1"/>
    <sheet name="GLC_461_AND_M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29" l="1"/>
  <c r="G54" i="29"/>
  <c r="G53" i="29" s="1"/>
  <c r="G16" i="2" l="1"/>
  <c r="G21" i="2" l="1"/>
  <c r="I21" i="2" s="1"/>
  <c r="D23" i="29" s="1"/>
  <c r="G30" i="2"/>
  <c r="G46" i="2"/>
  <c r="I46" i="2" s="1"/>
  <c r="D48" i="29" s="1"/>
  <c r="E48" i="29" s="1"/>
  <c r="G31" i="2"/>
  <c r="I31" i="2" s="1"/>
  <c r="D33" i="29" s="1"/>
  <c r="E33" i="29" s="1"/>
  <c r="G38" i="2"/>
  <c r="I38" i="2" s="1"/>
  <c r="D40" i="29" s="1"/>
  <c r="E40" i="29" s="1"/>
  <c r="I40" i="29" s="1"/>
  <c r="G32" i="2"/>
  <c r="G33" i="2"/>
  <c r="G20" i="2"/>
  <c r="I20" i="2" s="1"/>
  <c r="D22" i="29" s="1"/>
  <c r="G19" i="2"/>
  <c r="G39" i="2"/>
  <c r="I39" i="2" s="1"/>
  <c r="D41" i="29" s="1"/>
  <c r="E41" i="29" s="1"/>
  <c r="I41" i="29" s="1"/>
  <c r="I48" i="29" l="1"/>
  <c r="H48" i="29"/>
  <c r="H40" i="29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<sst xmlns="http://schemas.openxmlformats.org/spreadsheetml/2006/main" count="72" uniqueCount="52">
  <si>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</si>
  <si>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</si>
  <si>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</si>
  <si>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</si>
  <si>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</si>
  <si>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</si>
  <si>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</si>
  <si>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</si>
  <si>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</si>
  <si>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</si>
  <si>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</si>
  <si>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</si>
  <si>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</si>
  <si>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Peak Area                      Ps</t>
    </r>
    <r>
      <rPr>
        <b/>
        <vertAlign val="subscript"/>
        <sz val="10"/>
        <color indexed="56"/>
        <rFont val="Arial"/>
        <family val="2"/>
      </rPr>
      <t>i</t>
    </r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</si>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</sst>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R15" sqref="R15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6" t="s">
        <v>39</v>
      </c>
      <c r="I2" s="36"/>
      <c r="J2" s="36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7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49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50</v>
      </c>
      <c r="G8" s="22"/>
      <c r="H8" s="22"/>
      <c r="I8" s="22"/>
      <c r="J8" s="100">
        <v>760.72333000000003</v>
      </c>
      <c r="K8" s="100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4" customFormat="1" ht="54" customHeight="1" x14ac:dyDescent="0.2">
      <c r="A15" s="101"/>
      <c r="B15" s="102"/>
      <c r="C15" s="52" t="s">
        <v>12</v>
      </c>
      <c r="D15" s="52"/>
      <c r="E15" s="52" t="s">
        <v>13</v>
      </c>
      <c r="F15" s="52"/>
      <c r="G15" s="52" t="s">
        <v>14</v>
      </c>
      <c r="H15" s="52"/>
      <c r="I15" s="103" t="s">
        <v>15</v>
      </c>
      <c r="J15" s="5"/>
      <c r="L15" s="105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</row>
    <row r="16" spans="1:47" x14ac:dyDescent="0.2">
      <c r="A16" s="87"/>
      <c r="B16" s="19"/>
      <c r="C16" s="23">
        <v>0.16666666666666666</v>
      </c>
      <c r="D16" s="23"/>
      <c r="E16" s="100">
        <v>500</v>
      </c>
      <c r="F16" s="100"/>
      <c r="G16" s="106">
        <f>3.125</f>
        <v>3.125</v>
      </c>
      <c r="H16" s="106"/>
      <c r="I16" s="107">
        <f>(E16*1.998)/(G16*J8)</f>
        <v>0.42023162349970261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23">
        <v>0.25</v>
      </c>
      <c r="D17" s="23"/>
      <c r="E17" s="100">
        <v>500</v>
      </c>
      <c r="F17" s="100"/>
      <c r="G17" s="106">
        <f>G$16</f>
        <v>3.125</v>
      </c>
      <c r="H17" s="106"/>
      <c r="I17" s="107">
        <f>(E17*1.998)/(G17*J8)</f>
        <v>0.42023162349970261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23">
        <v>0.33333333333333331</v>
      </c>
      <c r="D18" s="23"/>
      <c r="E18" s="100">
        <v>585.13649999999996</v>
      </c>
      <c r="F18" s="100"/>
      <c r="G18" s="106">
        <f t="shared" ref="G18:G53" si="0">G$16</f>
        <v>3.125</v>
      </c>
      <c r="H18" s="106"/>
      <c r="I18" s="107">
        <f>(E18*1.998)/(G18*J8)</f>
        <v>0.49178572272786741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4">
        <v>0.41666666666666669</v>
      </c>
      <c r="D19" s="25"/>
      <c r="E19" s="100">
        <v>421.19412</v>
      </c>
      <c r="F19" s="100"/>
      <c r="G19" s="106">
        <f t="shared" si="0"/>
        <v>3.125</v>
      </c>
      <c r="H19" s="106"/>
      <c r="I19" s="107">
        <f>(E19*1.998)/(G19*J8)</f>
        <v>0.35399817771225711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23">
        <v>0.5</v>
      </c>
      <c r="D20" s="23"/>
      <c r="E20" s="100">
        <v>499.27242999999999</v>
      </c>
      <c r="F20" s="100"/>
      <c r="G20" s="106">
        <f t="shared" si="0"/>
        <v>3.125</v>
      </c>
      <c r="H20" s="106"/>
      <c r="I20" s="107">
        <f>(E20*1.998)/(G20*J8)</f>
        <v>0.41962012765508322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23">
        <v>0.54166666666666663</v>
      </c>
      <c r="D21" s="23"/>
      <c r="E21" s="100">
        <v>500</v>
      </c>
      <c r="F21" s="100"/>
      <c r="G21" s="106">
        <f t="shared" si="0"/>
        <v>3.125</v>
      </c>
      <c r="H21" s="106"/>
      <c r="I21" s="107">
        <f>(E21*1.998)/(G21*J8)</f>
        <v>0.42023162349970261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23">
        <v>0.58333333333333337</v>
      </c>
      <c r="D22" s="23"/>
      <c r="E22" s="108">
        <v>523.30371000000002</v>
      </c>
      <c r="F22" s="109"/>
      <c r="G22" s="106">
        <f t="shared" si="0"/>
        <v>3.125</v>
      </c>
      <c r="H22" s="106"/>
      <c r="I22" s="107">
        <f>(E22*1.998)/(G22*J8)</f>
        <v>0.43981753527343509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23">
        <v>0.58402777777777781</v>
      </c>
      <c r="D23" s="23"/>
      <c r="E23" s="108">
        <v>523.90808000000004</v>
      </c>
      <c r="F23" s="109"/>
      <c r="G23" s="106">
        <f t="shared" si="0"/>
        <v>3.125</v>
      </c>
      <c r="H23" s="106"/>
      <c r="I23" s="107">
        <f>(E23*1.998)/(G23*J8)</f>
        <v>0.44032548604602417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4">
        <v>0.625</v>
      </c>
      <c r="D24" s="25"/>
      <c r="E24" s="100">
        <v>510.83931999999999</v>
      </c>
      <c r="F24" s="100"/>
      <c r="G24" s="106">
        <f t="shared" si="0"/>
        <v>3.125</v>
      </c>
      <c r="H24" s="106"/>
      <c r="I24" s="107">
        <f>(E24*1.998)/(G24*J8)</f>
        <v>0.42934167358216818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23">
        <v>0.66666666666666663</v>
      </c>
      <c r="D25" s="23"/>
      <c r="E25" s="100">
        <v>524.24559999999997</v>
      </c>
      <c r="F25" s="100"/>
      <c r="G25" s="106">
        <f t="shared" si="0"/>
        <v>3.125</v>
      </c>
      <c r="H25" s="106"/>
      <c r="I25" s="107">
        <f>(E25*1.998)/(G25*J8)</f>
        <v>0.44060915920115135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23">
        <v>0.66736111111111107</v>
      </c>
      <c r="D26" s="23"/>
      <c r="E26" s="100">
        <v>526.20641999999998</v>
      </c>
      <c r="F26" s="100"/>
      <c r="G26" s="106">
        <f t="shared" si="0"/>
        <v>3.125</v>
      </c>
      <c r="H26" s="106"/>
      <c r="I26" s="107">
        <f>(E26*1.998)/(G26*J8)</f>
        <v>0.44225715634513274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23">
        <v>0.70833333333333337</v>
      </c>
      <c r="D27" s="23"/>
      <c r="E27" s="100">
        <v>525.95978000000002</v>
      </c>
      <c r="F27" s="100"/>
      <c r="G27" s="106">
        <f t="shared" si="0"/>
        <v>3.125</v>
      </c>
      <c r="H27" s="106"/>
      <c r="I27" s="107">
        <f>(E27*1.998)/(G27*J8)</f>
        <v>0.44204986448989281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23">
        <v>0.7090277777777777</v>
      </c>
      <c r="D28" s="23"/>
      <c r="E28" s="100">
        <v>530.35015999999996</v>
      </c>
      <c r="F28" s="100"/>
      <c r="G28" s="106">
        <f t="shared" si="0"/>
        <v>3.125</v>
      </c>
      <c r="H28" s="106"/>
      <c r="I28" s="107">
        <f>(E28*1.998)/(G28*J8)</f>
        <v>0.44573981752025399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4">
        <v>0.75</v>
      </c>
      <c r="D29" s="25"/>
      <c r="E29" s="100">
        <v>573.19164999999998</v>
      </c>
      <c r="F29" s="100"/>
      <c r="G29" s="106">
        <f t="shared" si="0"/>
        <v>3.125</v>
      </c>
      <c r="H29" s="106"/>
      <c r="I29" s="107">
        <f>(E29*1.998)/(G29*J8)</f>
        <v>0.48174651531194657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23">
        <v>0.75069444444444444</v>
      </c>
      <c r="D30" s="23"/>
      <c r="E30" s="100">
        <v>557.18511999999998</v>
      </c>
      <c r="F30" s="100"/>
      <c r="G30" s="106">
        <f t="shared" si="0"/>
        <v>3.125</v>
      </c>
      <c r="H30" s="106"/>
      <c r="I30" s="107">
        <f>(E30*1.998)/(G30*J8)</f>
        <v>0.46829361513495321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23" t="s">
        <v>43</v>
      </c>
      <c r="D31" s="23"/>
      <c r="E31" s="100">
        <v>574.19219999999996</v>
      </c>
      <c r="F31" s="100"/>
      <c r="G31" s="106">
        <f t="shared" si="0"/>
        <v>3.125</v>
      </c>
      <c r="H31" s="106"/>
      <c r="I31" s="107">
        <f>(E31*1.998)/(G31*J8)</f>
        <v>0.48258744081373184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23" t="s">
        <v>44</v>
      </c>
      <c r="D32" s="23"/>
      <c r="E32" s="100">
        <v>574.19219999999996</v>
      </c>
      <c r="F32" s="100"/>
      <c r="G32" s="106">
        <f t="shared" si="0"/>
        <v>3.125</v>
      </c>
      <c r="H32" s="106"/>
      <c r="I32" s="107">
        <f>(E32*1.998)/(G32*J8)</f>
        <v>0.48258744081373184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23">
        <v>0.79166666666666663</v>
      </c>
      <c r="D33" s="23"/>
      <c r="E33" s="100">
        <v>500</v>
      </c>
      <c r="F33" s="100"/>
      <c r="G33" s="106">
        <f t="shared" si="0"/>
        <v>3.125</v>
      </c>
      <c r="H33" s="106"/>
      <c r="I33" s="107">
        <f>(E33*1.998)/(G33*J8)</f>
        <v>0.42023162349970261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23">
        <v>0.83333333333333337</v>
      </c>
      <c r="D34" s="23"/>
      <c r="E34" s="100">
        <v>361.50522000000001</v>
      </c>
      <c r="F34" s="100"/>
      <c r="G34" s="106">
        <f t="shared" si="0"/>
        <v>3.125</v>
      </c>
      <c r="H34" s="106"/>
      <c r="I34" s="107">
        <f>(E34*1.998)/(G34*J8)</f>
        <v>0.30383185100843429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4" t="s">
        <v>29</v>
      </c>
      <c r="D35" s="25"/>
      <c r="E35" s="100">
        <v>812.59429999999998</v>
      </c>
      <c r="F35" s="100"/>
      <c r="G35" s="106">
        <f t="shared" si="0"/>
        <v>3.125</v>
      </c>
      <c r="H35" s="106"/>
      <c r="I35" s="107">
        <f>(E35*1.998)/(G35*J8)</f>
        <v>0.68295564387120877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4">
        <v>0.8340277777777777</v>
      </c>
      <c r="D36" s="25"/>
      <c r="E36" s="100">
        <v>574.46709999999996</v>
      </c>
      <c r="F36" s="100"/>
      <c r="G36" s="106">
        <f t="shared" si="0"/>
        <v>3.125</v>
      </c>
      <c r="H36" s="106"/>
      <c r="I36" s="107">
        <f>(E36*1.998)/(G36*J8)</f>
        <v>0.48281848416033196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4" t="s">
        <v>30</v>
      </c>
      <c r="D37" s="25"/>
      <c r="E37" s="100">
        <v>574.46709999999996</v>
      </c>
      <c r="F37" s="100"/>
      <c r="G37" s="106">
        <f t="shared" si="0"/>
        <v>3.125</v>
      </c>
      <c r="H37" s="106"/>
      <c r="I37" s="107">
        <f>(E37*1.998)/(G37*J8)</f>
        <v>0.48281848416033196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23">
        <v>0.875</v>
      </c>
      <c r="D38" s="23"/>
      <c r="E38" s="100">
        <v>572.81622000000004</v>
      </c>
      <c r="F38" s="100"/>
      <c r="G38" s="106">
        <f t="shared" si="0"/>
        <v>3.125</v>
      </c>
      <c r="H38" s="106"/>
      <c r="I38" s="107">
        <f>(E38*1.998)/(G38*J8)</f>
        <v>0.48143098019512559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23">
        <v>0.83472222222222225</v>
      </c>
      <c r="D39" s="23"/>
      <c r="E39" s="100">
        <v>573.60388</v>
      </c>
      <c r="F39" s="100"/>
      <c r="G39" s="106">
        <f t="shared" si="0"/>
        <v>3.125</v>
      </c>
      <c r="H39" s="106"/>
      <c r="I39" s="107">
        <f>(E39*1.998)/(G39*J8)</f>
        <v>0.48209297947625723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46</v>
      </c>
      <c r="D40" s="23"/>
      <c r="E40" s="100">
        <v>573.60388</v>
      </c>
      <c r="F40" s="100"/>
      <c r="G40" s="106">
        <f t="shared" si="0"/>
        <v>3.125</v>
      </c>
      <c r="H40" s="106"/>
      <c r="I40" s="107">
        <f>(E40*1.998)/(G40*J8)</f>
        <v>0.48209297947625723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4">
        <v>0.91666666666666663</v>
      </c>
      <c r="D41" s="25"/>
      <c r="E41" s="100">
        <v>573.60388</v>
      </c>
      <c r="F41" s="100"/>
      <c r="G41" s="106">
        <f t="shared" si="0"/>
        <v>3.125</v>
      </c>
      <c r="H41" s="106"/>
      <c r="I41" s="107">
        <f>(E41*1.998)/(G41*J8)</f>
        <v>0.48209297947625723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4" t="s">
        <v>31</v>
      </c>
      <c r="D42" s="25"/>
      <c r="E42" s="100">
        <v>475.66955000000002</v>
      </c>
      <c r="F42" s="100"/>
      <c r="G42" s="106">
        <f t="shared" si="0"/>
        <v>3.125</v>
      </c>
      <c r="H42" s="106"/>
      <c r="I42" s="107">
        <f>(E42*1.998)/(G42*J8)</f>
        <v>0.39978277449174593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4">
        <v>0.91736111111111107</v>
      </c>
      <c r="D43" s="25"/>
      <c r="E43" s="100">
        <v>475.66955000000002</v>
      </c>
      <c r="F43" s="100"/>
      <c r="G43" s="106">
        <f t="shared" si="0"/>
        <v>3.125</v>
      </c>
      <c r="H43" s="106"/>
      <c r="I43" s="107">
        <f>(E43*1.998)/(G43*J8)</f>
        <v>0.39978277449174593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4" t="s">
        <v>32</v>
      </c>
      <c r="D44" s="25"/>
      <c r="E44" s="100">
        <v>760.72333000000003</v>
      </c>
      <c r="F44" s="100"/>
      <c r="G44" s="106">
        <f t="shared" si="0"/>
        <v>3.125</v>
      </c>
      <c r="H44" s="106"/>
      <c r="I44" s="107">
        <f>(E44*1.998)/(G44*J8)</f>
        <v>0.63936000000000004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4" t="s">
        <v>33</v>
      </c>
      <c r="D45" s="25"/>
      <c r="E45" s="100">
        <v>568.05853000000002</v>
      </c>
      <c r="F45" s="100"/>
      <c r="G45" s="106">
        <f t="shared" si="0"/>
        <v>3.125</v>
      </c>
      <c r="H45" s="106"/>
      <c r="I45" s="107">
        <f>(E45*1.998)/(G45*J8)</f>
        <v>0.47743231660950902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5"/>
      <c r="E46" s="100">
        <v>500</v>
      </c>
      <c r="F46" s="100"/>
      <c r="G46" s="106">
        <f t="shared" si="0"/>
        <v>3.125</v>
      </c>
      <c r="H46" s="106"/>
      <c r="I46" s="107">
        <f>(E46*1.998)/(G46*J8)</f>
        <v>0.42023162349970261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5"/>
      <c r="E47" s="100">
        <v>500</v>
      </c>
      <c r="F47" s="100"/>
      <c r="G47" s="106">
        <f t="shared" si="0"/>
        <v>3.125</v>
      </c>
      <c r="H47" s="106"/>
      <c r="I47" s="107">
        <f>(E47*1.998)/(G47*J8)</f>
        <v>0.42023162349970261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26</v>
      </c>
      <c r="D48" s="70"/>
      <c r="E48" s="100">
        <v>518.63103999999998</v>
      </c>
      <c r="F48" s="100"/>
      <c r="G48" s="106">
        <f t="shared" si="0"/>
        <v>3.125</v>
      </c>
      <c r="H48" s="106"/>
      <c r="I48" s="107">
        <f>(E48*1.998)/(G48*J8)</f>
        <v>0.43589032787307841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34</v>
      </c>
      <c r="D49" s="25"/>
      <c r="E49" s="100">
        <v>535.79247999999995</v>
      </c>
      <c r="F49" s="100"/>
      <c r="G49" s="106">
        <f t="shared" si="0"/>
        <v>3.125</v>
      </c>
      <c r="H49" s="106"/>
      <c r="I49" s="107">
        <f>(E49*1.998)/(G49*J8)</f>
        <v>0.4503138874586638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27</v>
      </c>
      <c r="D50" s="25"/>
      <c r="E50" s="100">
        <v>517.74860000000001</v>
      </c>
      <c r="F50" s="100"/>
      <c r="G50" s="106">
        <f t="shared" si="0"/>
        <v>3.125</v>
      </c>
      <c r="H50" s="106"/>
      <c r="I50" s="107">
        <f>(E50*1.998)/(G50*J8)</f>
        <v>0.43514866948539621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41</v>
      </c>
      <c r="D51" s="25"/>
      <c r="E51" s="100">
        <v>571.73473999999999</v>
      </c>
      <c r="F51" s="100"/>
      <c r="G51" s="106">
        <f t="shared" si="0"/>
        <v>3.125</v>
      </c>
      <c r="H51" s="106"/>
      <c r="I51" s="107">
        <f>(E51*1.998)/(G51*J8)</f>
        <v>0.48052203600276067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4" t="s">
        <v>40</v>
      </c>
      <c r="D52" s="25"/>
      <c r="E52" s="100">
        <v>508.73181</v>
      </c>
      <c r="F52" s="100"/>
      <c r="G52" s="106">
        <f t="shared" si="0"/>
        <v>3.125</v>
      </c>
      <c r="H52" s="106"/>
      <c r="I52" s="107">
        <f>(E52*1.998)/(G52*J8)</f>
        <v>0.42757038888448451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4" t="s">
        <v>35</v>
      </c>
      <c r="D53" s="25"/>
      <c r="E53" s="100">
        <v>475.50797</v>
      </c>
      <c r="F53" s="100"/>
      <c r="G53" s="106">
        <f t="shared" si="0"/>
        <v>3.125</v>
      </c>
      <c r="H53" s="106"/>
      <c r="I53" s="107">
        <f>(E53*1.998)/(G53*J8)</f>
        <v>0.39964697244029573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/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2"/>
      <c r="H55" s="112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2"/>
      <c r="H56" s="112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3"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E45:F4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6"/>
      <c r="B1" s="26"/>
      <c r="C1" s="26"/>
      <c r="D1" s="26"/>
      <c r="E1" s="19"/>
      <c r="F1" s="19"/>
      <c r="G1" s="19"/>
      <c r="H1" s="19"/>
      <c r="I1" s="19"/>
    </row>
    <row r="2" spans="1:11" x14ac:dyDescent="0.2">
      <c r="A2" s="19"/>
      <c r="H2" s="27"/>
      <c r="I2" s="28"/>
    </row>
    <row r="3" spans="1:11" ht="20.25" x14ac:dyDescent="0.25">
      <c r="A3" s="19"/>
      <c r="B3" s="29" t="s">
        <v>2</v>
      </c>
      <c r="C3" s="29"/>
      <c r="D3" s="29"/>
      <c r="E3" s="29"/>
      <c r="F3" s="29"/>
      <c r="G3" s="29"/>
      <c r="H3" s="29"/>
      <c r="I3" s="29"/>
      <c r="J3" s="30"/>
      <c r="K3" s="31"/>
    </row>
    <row r="4" spans="1:11" ht="12.75" customHeight="1" x14ac:dyDescent="0.25">
      <c r="A4" s="19"/>
      <c r="B4" s="32"/>
      <c r="C4" s="33"/>
      <c r="D4" s="33"/>
      <c r="E4" s="33"/>
      <c r="F4" s="33"/>
      <c r="G4" s="33"/>
      <c r="H4" s="34" t="s">
        <v>3</v>
      </c>
      <c r="I4" s="35">
        <v>43051</v>
      </c>
      <c r="J4" s="30"/>
      <c r="K4" s="31"/>
    </row>
    <row r="5" spans="1:11" x14ac:dyDescent="0.2">
      <c r="A5" s="19"/>
      <c r="B5" s="27" t="s">
        <v>0</v>
      </c>
      <c r="C5" s="36"/>
      <c r="D5" s="36"/>
      <c r="E5" s="36"/>
      <c r="F5" s="4"/>
      <c r="I5" s="19"/>
    </row>
    <row r="6" spans="1:11" ht="3" customHeight="1" x14ac:dyDescent="0.2">
      <c r="A6" s="19"/>
      <c r="B6" s="27"/>
      <c r="C6" s="27"/>
      <c r="D6" s="3"/>
      <c r="E6" s="3"/>
      <c r="F6" s="3"/>
      <c r="I6" s="19"/>
    </row>
    <row r="7" spans="1:11" ht="13.5" customHeight="1" x14ac:dyDescent="0.2">
      <c r="A7" s="19"/>
      <c r="B7" s="37" t="s">
        <v>10</v>
      </c>
      <c r="C7" s="38"/>
      <c r="E7" s="39" t="s">
        <v>51</v>
      </c>
      <c r="F7" s="39"/>
      <c r="G7" s="39"/>
      <c r="H7" s="39"/>
      <c r="I7" s="40">
        <v>20</v>
      </c>
    </row>
    <row r="8" spans="1:11" ht="3" customHeight="1" x14ac:dyDescent="0.2">
      <c r="A8" s="19"/>
      <c r="B8" s="27"/>
      <c r="C8" s="27"/>
      <c r="D8" s="1"/>
      <c r="E8" s="41"/>
      <c r="F8" s="41"/>
      <c r="G8" s="41"/>
      <c r="H8" s="41"/>
      <c r="I8" s="42"/>
    </row>
    <row r="9" spans="1:11" x14ac:dyDescent="0.2">
      <c r="A9" s="19"/>
      <c r="B9" s="43" t="s">
        <v>1</v>
      </c>
      <c r="E9" s="39" t="s">
        <v>4</v>
      </c>
      <c r="F9" s="39"/>
      <c r="G9" s="39"/>
      <c r="H9" s="39"/>
      <c r="I9" s="8">
        <v>1</v>
      </c>
    </row>
    <row r="10" spans="1:11" ht="3" customHeight="1" x14ac:dyDescent="0.2">
      <c r="A10" s="19"/>
      <c r="B10" s="44"/>
      <c r="C10" s="45"/>
      <c r="D10" s="1"/>
      <c r="E10" s="41"/>
      <c r="F10" s="41"/>
      <c r="G10" s="41"/>
      <c r="H10" s="41"/>
      <c r="I10" s="46"/>
    </row>
    <row r="11" spans="1:11" ht="13.5" x14ac:dyDescent="0.25">
      <c r="A11" s="19"/>
      <c r="B11" s="44"/>
      <c r="C11" s="9" t="s">
        <v>38</v>
      </c>
      <c r="E11" s="39" t="s">
        <v>42</v>
      </c>
      <c r="F11" s="39"/>
      <c r="G11" s="39"/>
      <c r="H11" s="39"/>
      <c r="I11" s="15">
        <v>3196.57764</v>
      </c>
    </row>
    <row r="12" spans="1:11" ht="3" customHeight="1" x14ac:dyDescent="0.2">
      <c r="A12" s="19"/>
      <c r="E12" s="41"/>
      <c r="F12" s="41"/>
      <c r="G12" s="41"/>
      <c r="H12" s="41"/>
      <c r="I12" s="46"/>
    </row>
    <row r="13" spans="1:11" x14ac:dyDescent="0.2">
      <c r="A13" s="19"/>
      <c r="E13" s="39" t="s">
        <v>5</v>
      </c>
      <c r="F13" s="39"/>
      <c r="G13" s="39"/>
      <c r="H13" s="39"/>
      <c r="I13" s="47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8"/>
      <c r="G15" s="48"/>
      <c r="H15" s="48"/>
      <c r="I15" s="49"/>
      <c r="J15" s="12"/>
    </row>
    <row r="16" spans="1:11" ht="12.75" customHeight="1" x14ac:dyDescent="0.2">
      <c r="A16" s="50" t="s">
        <v>6</v>
      </c>
      <c r="B16" s="51"/>
      <c r="C16" s="52" t="s">
        <v>21</v>
      </c>
      <c r="D16" s="53" t="s">
        <v>16</v>
      </c>
      <c r="E16" s="53" t="s">
        <v>17</v>
      </c>
      <c r="F16" s="53" t="s">
        <v>18</v>
      </c>
      <c r="G16" s="53" t="s">
        <v>19</v>
      </c>
      <c r="H16" s="53" t="s">
        <v>20</v>
      </c>
      <c r="I16" s="53" t="s">
        <v>24</v>
      </c>
      <c r="J16" s="12"/>
      <c r="K16" s="54" t="s">
        <v>37</v>
      </c>
    </row>
    <row r="17" spans="1:16" s="58" customFormat="1" ht="47.25" customHeight="1" x14ac:dyDescent="0.2">
      <c r="A17" s="55"/>
      <c r="B17" s="56"/>
      <c r="C17" s="52"/>
      <c r="D17" s="53"/>
      <c r="E17" s="53"/>
      <c r="F17" s="53"/>
      <c r="G17" s="53"/>
      <c r="H17" s="53"/>
      <c r="I17" s="53"/>
      <c r="J17" s="57"/>
      <c r="K17" s="54"/>
    </row>
    <row r="18" spans="1:16" x14ac:dyDescent="0.2">
      <c r="A18" s="23">
        <v>0.16666666666666666</v>
      </c>
      <c r="B18" s="23"/>
      <c r="C18" s="59">
        <v>0</v>
      </c>
      <c r="D18" s="16">
        <f>'GLC_461_AND_Mixed Standards 5;1'!I16</f>
        <v>0.42023162349970261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23">
        <v>0.25</v>
      </c>
      <c r="B19" s="23"/>
      <c r="C19" s="59">
        <v>0</v>
      </c>
      <c r="D19" s="16">
        <f>'GLC_461_AND_Mixed Standards 5;1'!I17</f>
        <v>0.42023162349970261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23">
        <v>0.33333333333333331</v>
      </c>
      <c r="B20" s="23"/>
      <c r="C20" s="59">
        <v>0</v>
      </c>
      <c r="D20" s="16">
        <f>'GLC_461_AND_Mixed Standards 5;1'!I18</f>
        <v>0.49178572272786741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/>
      <c r="J20" s="60"/>
      <c r="K20" s="62"/>
    </row>
    <row r="21" spans="1:16" ht="13.5" x14ac:dyDescent="0.25">
      <c r="A21" s="24">
        <v>0.41666666666666669</v>
      </c>
      <c r="B21" s="25"/>
      <c r="C21" s="15">
        <v>0</v>
      </c>
      <c r="D21" s="16">
        <f>'GLC_461_AND_Mixed Standards 5;1'!I19</f>
        <v>0.35399817771225711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23">
        <v>0.5</v>
      </c>
      <c r="B22" s="23"/>
      <c r="C22" s="59">
        <v>0</v>
      </c>
      <c r="D22" s="16">
        <f>'GLC_461_AND_Mixed Standards 5;1'!I20</f>
        <v>0.41962012765508322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23">
        <v>0.54166666666666663</v>
      </c>
      <c r="B23" s="23"/>
      <c r="C23" s="15">
        <v>0</v>
      </c>
      <c r="D23" s="16">
        <f>'GLC_461_AND_Mixed Standards 5;1'!I21</f>
        <v>0.42023162349970261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23">
        <v>0.58333333333333337</v>
      </c>
      <c r="B24" s="23"/>
      <c r="C24" s="15">
        <v>14302.6</v>
      </c>
      <c r="D24" s="16">
        <f>'GLC_461_AND_Mixed Standards 5;1'!I22</f>
        <v>0.43981753527343509</v>
      </c>
      <c r="E24" s="17">
        <f>((C24/$I$11)*(($I$7*$I$9)/D24))/1000</f>
        <v>0.20346381852270601</v>
      </c>
      <c r="F24" s="18">
        <v>0.99450000000000005</v>
      </c>
      <c r="G24" s="18">
        <v>0.94210000000000005</v>
      </c>
      <c r="H24" s="17">
        <f t="shared" si="2"/>
        <v>0.20234476752083114</v>
      </c>
      <c r="I24" s="17">
        <f t="shared" si="1"/>
        <v>0.19168326343024134</v>
      </c>
      <c r="K24" s="20">
        <f>$I$24/$I$62*100</f>
        <v>9.6639577316724949</v>
      </c>
      <c r="N24" s="63"/>
      <c r="O24" s="13"/>
      <c r="P24" s="13"/>
    </row>
    <row r="25" spans="1:16" ht="13.5" x14ac:dyDescent="0.25">
      <c r="A25" s="23">
        <v>0.58402777777777781</v>
      </c>
      <c r="B25" s="23"/>
      <c r="C25" s="15">
        <v>91.316289999999995</v>
      </c>
      <c r="D25" s="16">
        <f>'GLC_461_AND_Mixed Standards 5;1'!I23</f>
        <v>0.44032548604602417</v>
      </c>
      <c r="E25" s="17">
        <f>((C25/$I$11)*(($I$7*$I$9)/D25))/1000</f>
        <v>1.2975352762806163E-3</v>
      </c>
      <c r="F25" s="18">
        <v>0.99439999999999995</v>
      </c>
      <c r="G25" s="18">
        <v>0.94169999999999998</v>
      </c>
      <c r="H25" s="17">
        <f t="shared" si="2"/>
        <v>1.2902690787334448E-3</v>
      </c>
      <c r="I25" s="17">
        <f t="shared" si="1"/>
        <v>1.2218889696734563E-3</v>
      </c>
      <c r="K25" s="20">
        <f>$I$25/$I$62*100</f>
        <v>6.160310057543697E-2</v>
      </c>
      <c r="N25" s="63"/>
      <c r="O25" s="13"/>
      <c r="P25" s="13"/>
    </row>
    <row r="26" spans="1:16" ht="13.5" x14ac:dyDescent="0.25">
      <c r="A26" s="24">
        <v>0.625</v>
      </c>
      <c r="B26" s="25"/>
      <c r="C26" s="15">
        <v>1179.05664</v>
      </c>
      <c r="D26" s="16">
        <f>'GLC_461_AND_Mixed Standards 5;1'!I24</f>
        <v>0.42934167358216818</v>
      </c>
      <c r="E26" s="17">
        <f t="shared" si="0"/>
        <v>1.718210473466553E-2</v>
      </c>
      <c r="F26" s="18">
        <v>0.99480000000000002</v>
      </c>
      <c r="G26" s="18">
        <v>0.94530000000000003</v>
      </c>
      <c r="H26" s="17">
        <f t="shared" si="2"/>
        <v>1.7092757790045269E-2</v>
      </c>
      <c r="I26" s="17">
        <f t="shared" si="1"/>
        <v>1.6242243605679326E-2</v>
      </c>
      <c r="K26" s="20">
        <f>$I$26/$I$62*100</f>
        <v>0.81887355663649997</v>
      </c>
      <c r="N26" s="63"/>
      <c r="O26" s="13"/>
      <c r="P26" s="13"/>
    </row>
    <row r="27" spans="1:16" ht="13.5" x14ac:dyDescent="0.25">
      <c r="A27" s="23">
        <v>0.66666666666666663</v>
      </c>
      <c r="B27" s="23"/>
      <c r="C27" s="15">
        <v>28253.9</v>
      </c>
      <c r="D27" s="16">
        <f>'GLC_461_AND_Mixed Standards 5;1'!I25</f>
        <v>0.44060915920115135</v>
      </c>
      <c r="E27" s="17">
        <f t="shared" si="0"/>
        <v>0.40120803428806628</v>
      </c>
      <c r="F27" s="64">
        <v>0.99480000000000002</v>
      </c>
      <c r="G27" s="18">
        <v>0.94169999999999998</v>
      </c>
      <c r="H27" s="17">
        <f t="shared" si="2"/>
        <v>0.39912175250976833</v>
      </c>
      <c r="I27" s="17">
        <f t="shared" si="1"/>
        <v>0.37781760588907204</v>
      </c>
      <c r="K27" s="20">
        <f>$I$27/$I$62*100</f>
        <v>19.048159491099561</v>
      </c>
      <c r="N27" s="63"/>
      <c r="O27" s="13"/>
      <c r="P27" s="13"/>
    </row>
    <row r="28" spans="1:16" ht="13.5" x14ac:dyDescent="0.25">
      <c r="A28" s="23">
        <v>0.66736111111111107</v>
      </c>
      <c r="B28" s="23"/>
      <c r="C28" s="15">
        <v>19058.2</v>
      </c>
      <c r="D28" s="16">
        <f>'GLC_461_AND_Mixed Standards 5;1'!I26</f>
        <v>0.44225715634513274</v>
      </c>
      <c r="E28" s="17">
        <f t="shared" si="0"/>
        <v>0.26961977967913325</v>
      </c>
      <c r="F28" s="18">
        <v>0.995</v>
      </c>
      <c r="G28" s="18">
        <v>0.94810000000000005</v>
      </c>
      <c r="H28" s="17">
        <f t="shared" si="2"/>
        <v>0.2682716807807376</v>
      </c>
      <c r="I28" s="17">
        <f t="shared" si="1"/>
        <v>0.25562651311378626</v>
      </c>
      <c r="K28" s="20">
        <f>$I$28/$I$62*100</f>
        <v>12.887738729080469</v>
      </c>
      <c r="N28" s="63"/>
      <c r="O28" s="13"/>
      <c r="P28" s="13"/>
    </row>
    <row r="29" spans="1:16" ht="13.5" x14ac:dyDescent="0.25">
      <c r="A29" s="23">
        <v>0.70833333333333337</v>
      </c>
      <c r="B29" s="23"/>
      <c r="C29" s="15">
        <v>1780.4583700000001</v>
      </c>
      <c r="D29" s="16">
        <f>'GLC_461_AND_Mixed Standards 5;1'!I27</f>
        <v>0.44204986448989281</v>
      </c>
      <c r="E29" s="17">
        <f t="shared" si="0"/>
        <v>2.5200276171086427E-2</v>
      </c>
      <c r="F29" s="18">
        <v>0.995</v>
      </c>
      <c r="G29" s="18">
        <v>0.94769999999999999</v>
      </c>
      <c r="H29" s="17">
        <f t="shared" si="2"/>
        <v>2.5074274790230996E-2</v>
      </c>
      <c r="I29" s="17">
        <f t="shared" si="1"/>
        <v>2.3882301727338608E-2</v>
      </c>
      <c r="K29" s="20">
        <f>$I$29/$I$62*100</f>
        <v>1.2040568920720756</v>
      </c>
      <c r="N29" s="63"/>
      <c r="O29" s="13"/>
      <c r="P29" s="13"/>
    </row>
    <row r="30" spans="1:16" ht="13.5" x14ac:dyDescent="0.25">
      <c r="A30" s="23">
        <v>0.7090277777777777</v>
      </c>
      <c r="B30" s="23"/>
      <c r="C30" s="15">
        <v>2720.4555700000001</v>
      </c>
      <c r="D30" s="16">
        <f>'GLC_461_AND_Mixed Standards 5;1'!I28</f>
        <v>0.44573981752025399</v>
      </c>
      <c r="E30" s="17">
        <f t="shared" si="0"/>
        <v>3.8186068295614536E-2</v>
      </c>
      <c r="F30" s="18">
        <v>0.99529999999999996</v>
      </c>
      <c r="G30" s="18">
        <v>0.95069999999999999</v>
      </c>
      <c r="H30" s="17">
        <f t="shared" si="2"/>
        <v>3.8006593774625147E-2</v>
      </c>
      <c r="I30" s="17">
        <f t="shared" si="1"/>
        <v>3.6303495128640742E-2</v>
      </c>
      <c r="K30" s="20">
        <f>$I$30/$I$62*100</f>
        <v>1.8302872987283048</v>
      </c>
      <c r="N30" s="63"/>
      <c r="O30" s="13"/>
      <c r="P30" s="13"/>
    </row>
    <row r="31" spans="1:16" ht="13.5" x14ac:dyDescent="0.25">
      <c r="A31" s="24">
        <v>0.75</v>
      </c>
      <c r="B31" s="25"/>
      <c r="C31" s="15">
        <v>4956.3217800000002</v>
      </c>
      <c r="D31" s="16">
        <f>'GLC_461_AND_Mixed Standards 5;1'!I29</f>
        <v>0.48174651531194657</v>
      </c>
      <c r="E31" s="17">
        <f>((C31/$I$11)*(($I$7*$I$9)/D31))/1000</f>
        <v>6.4370317449320466E-2</v>
      </c>
      <c r="F31" s="18">
        <v>0.99524199999999996</v>
      </c>
      <c r="G31" s="18">
        <v>0.95034395000000005</v>
      </c>
      <c r="H31" s="17">
        <f t="shared" si="2"/>
        <v>6.406404347889659E-2</v>
      </c>
      <c r="I31" s="17">
        <f t="shared" si="1"/>
        <v>6.1173941747541143E-2</v>
      </c>
      <c r="K31" s="20">
        <f>$I$31/$I$62*100</f>
        <v>3.0841627836912329</v>
      </c>
      <c r="N31" s="63"/>
      <c r="O31" s="13"/>
      <c r="P31" s="13"/>
    </row>
    <row r="32" spans="1:16" ht="13.5" x14ac:dyDescent="0.25">
      <c r="A32" s="23">
        <v>0.75069444444444444</v>
      </c>
      <c r="B32" s="23"/>
      <c r="C32" s="15">
        <v>2137.4892599999998</v>
      </c>
      <c r="D32" s="16">
        <f>'GLC_461_AND_Mixed Standards 5;1'!I30</f>
        <v>0.46829361513495321</v>
      </c>
      <c r="E32" s="17">
        <f>((C32/$I$11)*(($I$7*$I$9)/D32))/1000</f>
        <v>2.85581745134619E-2</v>
      </c>
      <c r="F32" s="18">
        <v>0.99550000000000005</v>
      </c>
      <c r="G32" s="18">
        <v>0.95269999999999999</v>
      </c>
      <c r="H32" s="17">
        <f t="shared" si="2"/>
        <v>2.8429662728151322E-2</v>
      </c>
      <c r="I32" s="17">
        <f t="shared" si="1"/>
        <v>2.7207372858975152E-2</v>
      </c>
      <c r="K32" s="20">
        <f>$I$32/$I$62*100</f>
        <v>1.3716946205617835</v>
      </c>
      <c r="N32" s="63"/>
      <c r="O32" s="13"/>
      <c r="P32" s="13"/>
    </row>
    <row r="33" spans="1:16" ht="13.5" x14ac:dyDescent="0.25">
      <c r="A33" s="23" t="s">
        <v>47</v>
      </c>
      <c r="B33" s="23"/>
      <c r="C33" s="15"/>
      <c r="D33" s="16">
        <f>'GLC_461_AND_Mixed Standards 5;1'!I31</f>
        <v>0.48258744081373184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23" t="s">
        <v>48</v>
      </c>
      <c r="B34" s="23"/>
      <c r="C34" s="15">
        <v>2814.8857400000002</v>
      </c>
      <c r="D34" s="16">
        <f>'GLC_461_AND_Mixed Standards 5;1'!I32</f>
        <v>0.48258744081373184</v>
      </c>
      <c r="E34" s="17">
        <f>((C34/$I$11)*(($I$7*$I$9)/D34))/1000</f>
        <v>3.6494674461024168E-2</v>
      </c>
      <c r="F34" s="18">
        <v>0.99539999999999995</v>
      </c>
      <c r="G34" s="18">
        <v>0.95240000000000002</v>
      </c>
      <c r="H34" s="17">
        <f t="shared" si="2"/>
        <v>3.6326798958503458E-2</v>
      </c>
      <c r="I34" s="17">
        <f t="shared" si="1"/>
        <v>3.475752795667942E-2</v>
      </c>
      <c r="K34" s="20">
        <f>$I$34/$I$62*100</f>
        <v>1.7523453796633437</v>
      </c>
      <c r="N34" s="63"/>
      <c r="O34" s="13"/>
      <c r="P34" s="13"/>
    </row>
    <row r="35" spans="1:16" ht="13.5" x14ac:dyDescent="0.25">
      <c r="A35" s="23">
        <v>0.79166666666666663</v>
      </c>
      <c r="B35" s="23"/>
      <c r="C35" s="15">
        <v>0</v>
      </c>
      <c r="D35" s="16">
        <f>'GLC_461_AND_Mixed Standards 5;1'!I33</f>
        <v>0.42023162349970261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23">
        <v>0.83333333333333337</v>
      </c>
      <c r="B36" s="23"/>
      <c r="C36" s="15">
        <v>1924.2298599999999</v>
      </c>
      <c r="D36" s="16">
        <f>'GLC_461_AND_Mixed Standards 5;1'!I34</f>
        <v>0.30383185100843429</v>
      </c>
      <c r="E36" s="17">
        <f t="shared" si="0"/>
        <v>3.9624919109990615E-2</v>
      </c>
      <c r="F36" s="18">
        <v>0.99590000000000001</v>
      </c>
      <c r="G36" s="18">
        <v>0.95699999999999996</v>
      </c>
      <c r="H36" s="17">
        <f t="shared" si="2"/>
        <v>3.9462456941639655E-2</v>
      </c>
      <c r="I36" s="17">
        <f t="shared" si="1"/>
        <v>3.7921047588261016E-2</v>
      </c>
      <c r="K36" s="20">
        <f>$I$36/$I$62*100</f>
        <v>1.9118382819429771</v>
      </c>
      <c r="N36" s="63"/>
      <c r="O36" s="13"/>
      <c r="P36" s="13"/>
    </row>
    <row r="37" spans="1:16" ht="13.5" x14ac:dyDescent="0.25">
      <c r="A37" s="24" t="s">
        <v>29</v>
      </c>
      <c r="B37" s="25"/>
      <c r="C37" s="15">
        <v>2692.8725599999998</v>
      </c>
      <c r="D37" s="16">
        <f>'GLC_461_AND_Mixed Standards 5;1'!I35</f>
        <v>0.68295564387120877</v>
      </c>
      <c r="E37" s="17">
        <f t="shared" si="0"/>
        <v>2.4669937033505424E-2</v>
      </c>
      <c r="F37" s="18">
        <v>0.99540499999999998</v>
      </c>
      <c r="G37" s="18">
        <v>0.95204597000000002</v>
      </c>
      <c r="H37" s="17">
        <f t="shared" si="2"/>
        <v>2.4556578672836466E-2</v>
      </c>
      <c r="I37" s="17">
        <f t="shared" si="1"/>
        <v>2.3486914132902593E-2</v>
      </c>
      <c r="K37" s="20">
        <f>$I$37/$I$62*100</f>
        <v>1.1841229190591009</v>
      </c>
      <c r="N37" s="63"/>
      <c r="O37" s="13"/>
      <c r="P37" s="13"/>
    </row>
    <row r="38" spans="1:16" ht="13.5" x14ac:dyDescent="0.25">
      <c r="A38" s="24">
        <v>0.8340277777777777</v>
      </c>
      <c r="B38" s="25"/>
      <c r="C38" s="15">
        <v>545.30260999999996</v>
      </c>
      <c r="D38" s="16">
        <f>'GLC_461_AND_Mixed Standards 5;1'!I36</f>
        <v>0.48281848416033196</v>
      </c>
      <c r="E38" s="17">
        <f t="shared" si="0"/>
        <v>7.0664034028916209E-3</v>
      </c>
      <c r="F38" s="18">
        <v>0.99585900000000005</v>
      </c>
      <c r="G38" s="18">
        <v>0.95678210500000005</v>
      </c>
      <c r="H38" s="17">
        <f t="shared" si="2"/>
        <v>7.0371414264002469E-3</v>
      </c>
      <c r="I38" s="17">
        <f t="shared" si="1"/>
        <v>6.7610083225978085E-3</v>
      </c>
      <c r="K38" s="20">
        <f>$I$38/$I$62*100</f>
        <v>0.34086491164550448</v>
      </c>
      <c r="N38" s="63"/>
      <c r="O38" s="13"/>
      <c r="P38" s="13"/>
    </row>
    <row r="39" spans="1:16" ht="13.5" x14ac:dyDescent="0.25">
      <c r="A39" s="24" t="s">
        <v>30</v>
      </c>
      <c r="B39" s="25"/>
      <c r="C39" s="15">
        <v>2821.4545899999998</v>
      </c>
      <c r="D39" s="16">
        <f>'GLC_461_AND_Mixed Standards 5;1'!I37</f>
        <v>0.48281848416033196</v>
      </c>
      <c r="E39" s="17">
        <f t="shared" si="0"/>
        <v>3.6562334289726182E-2</v>
      </c>
      <c r="F39" s="18">
        <v>0.99539999999999995</v>
      </c>
      <c r="G39" s="18">
        <v>0.95199999999999996</v>
      </c>
      <c r="H39" s="17">
        <f t="shared" si="2"/>
        <v>3.6394147551993439E-2</v>
      </c>
      <c r="I39" s="17">
        <f t="shared" si="1"/>
        <v>3.4807342243819324E-2</v>
      </c>
      <c r="K39" s="20">
        <f>$I$39/$I$62*100</f>
        <v>1.7548568308810377</v>
      </c>
      <c r="N39" s="63"/>
      <c r="O39" s="13"/>
      <c r="P39" s="13"/>
    </row>
    <row r="40" spans="1:16" ht="13.5" x14ac:dyDescent="0.25">
      <c r="A40" s="23">
        <v>0.875</v>
      </c>
      <c r="B40" s="23"/>
      <c r="C40" s="15"/>
      <c r="D40" s="16">
        <f>'GLC_461_AND_Mixed Standards 5;1'!I38</f>
        <v>0.48143098019512559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4">
        <v>0.83472222222222225</v>
      </c>
      <c r="B41" s="25"/>
      <c r="C41" s="15">
        <v>1213.45886</v>
      </c>
      <c r="D41" s="16">
        <f>'GLC_461_AND_Mixed Standards 5;1'!I39</f>
        <v>0.48209297947625723</v>
      </c>
      <c r="E41" s="17">
        <f t="shared" ref="E41" si="3">((C41/$I$11)*(($I$7*$I$9)/D41))/1000</f>
        <v>1.5748492513917384E-2</v>
      </c>
      <c r="F41" s="18">
        <v>0.99583299999999997</v>
      </c>
      <c r="G41" s="18">
        <v>0.95651359599999997</v>
      </c>
      <c r="H41" s="17">
        <f t="shared" ref="H41" si="4">E41*F41</f>
        <v>1.5682868545611888E-2</v>
      </c>
      <c r="I41" s="17">
        <f t="shared" ref="I41" si="5">E41*G41</f>
        <v>1.5063647206066197E-2</v>
      </c>
      <c r="K41" s="20">
        <f>$I$41/$I$62*100</f>
        <v>0.75945310654223408</v>
      </c>
      <c r="N41" s="63"/>
      <c r="O41" s="13"/>
      <c r="P41" s="13"/>
    </row>
    <row r="42" spans="1:16" ht="13.5" x14ac:dyDescent="0.25">
      <c r="A42" s="66" t="s">
        <v>46</v>
      </c>
      <c r="B42" s="25"/>
      <c r="C42" s="15">
        <v>5578.3198199999997</v>
      </c>
      <c r="D42" s="16">
        <f>'GLC_461_AND_Mixed Standards 5;1'!I40</f>
        <v>0.48209297947625723</v>
      </c>
      <c r="E42" s="17">
        <f t="shared" si="0"/>
        <v>7.2396461735428727E-2</v>
      </c>
      <c r="F42" s="18">
        <v>0.99583299999999997</v>
      </c>
      <c r="G42" s="18">
        <v>0.95651359599999997</v>
      </c>
      <c r="H42" s="17">
        <f t="shared" si="2"/>
        <v>7.2094785679377188E-2</v>
      </c>
      <c r="I42" s="17">
        <f t="shared" si="1"/>
        <v>6.9248199952231332E-2</v>
      </c>
      <c r="K42" s="20">
        <f>$I$42/$I$62*100</f>
        <v>3.4912368735641484</v>
      </c>
      <c r="N42" s="63"/>
      <c r="O42" s="13"/>
      <c r="P42" s="13"/>
    </row>
    <row r="43" spans="1:16" ht="13.5" x14ac:dyDescent="0.25">
      <c r="A43" s="24">
        <v>0.91666666666666663</v>
      </c>
      <c r="B43" s="25"/>
      <c r="C43" s="15">
        <v>471.44290000000001</v>
      </c>
      <c r="D43" s="16">
        <f>'GLC_461_AND_Mixed Standards 5;1'!I41</f>
        <v>0.48209297947625723</v>
      </c>
      <c r="E43" s="17">
        <f t="shared" si="0"/>
        <v>6.118472760905551E-3</v>
      </c>
      <c r="F43" s="18">
        <v>0.99619999999999997</v>
      </c>
      <c r="G43" s="18">
        <v>0.96040000000000003</v>
      </c>
      <c r="H43" s="17">
        <f t="shared" si="2"/>
        <v>6.09522256441411E-3</v>
      </c>
      <c r="I43" s="17">
        <f t="shared" si="1"/>
        <v>5.876181239573691E-3</v>
      </c>
      <c r="K43" s="20">
        <f>$I$43/$I$62*100</f>
        <v>0.2962552186699044</v>
      </c>
      <c r="N43" s="63"/>
      <c r="O43" s="13"/>
      <c r="P43" s="13"/>
    </row>
    <row r="44" spans="1:16" ht="13.5" x14ac:dyDescent="0.25">
      <c r="A44" s="24" t="s">
        <v>31</v>
      </c>
      <c r="B44" s="25"/>
      <c r="C44" s="15">
        <v>512.62945999999999</v>
      </c>
      <c r="D44" s="16">
        <f>'GLC_461_AND_Mixed Standards 5;1'!I42</f>
        <v>0.39978277449174593</v>
      </c>
      <c r="E44" s="17">
        <f t="shared" si="0"/>
        <v>8.022767777250377E-3</v>
      </c>
      <c r="F44" s="67">
        <v>0.995807</v>
      </c>
      <c r="G44" s="67">
        <v>0.95624246800000001</v>
      </c>
      <c r="H44" s="17">
        <f t="shared" si="2"/>
        <v>7.9891283119603654E-3</v>
      </c>
      <c r="I44" s="17">
        <f t="shared" si="1"/>
        <v>7.671711259508775E-3</v>
      </c>
      <c r="K44" s="20">
        <f>$I$44/$I$62*100</f>
        <v>0.38677916900381837</v>
      </c>
      <c r="N44" s="63"/>
      <c r="O44" s="13"/>
      <c r="P44" s="13"/>
    </row>
    <row r="45" spans="1:16" x14ac:dyDescent="0.2">
      <c r="A45" s="24">
        <v>0.91736111111111107</v>
      </c>
      <c r="B45" s="25"/>
      <c r="C45" s="68" t="s">
        <v>45</v>
      </c>
      <c r="D45" s="16">
        <f>'GLC_461_AND_Mixed Standards 5;1'!I43</f>
        <v>0.39978277449174593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4" t="s">
        <v>32</v>
      </c>
      <c r="B46" s="25"/>
      <c r="C46" s="15">
        <v>174.07471000000001</v>
      </c>
      <c r="D46" s="16">
        <f>'GLC_461_AND_Mixed Standards 5;1'!I44</f>
        <v>0.63936000000000004</v>
      </c>
      <c r="E46" s="17">
        <f t="shared" si="0"/>
        <v>1.7034718316641505E-3</v>
      </c>
      <c r="F46" s="69">
        <v>0.99580000000000002</v>
      </c>
      <c r="G46" s="69">
        <v>0.95620000000000005</v>
      </c>
      <c r="H46" s="17">
        <f t="shared" si="2"/>
        <v>1.6963172499711611E-3</v>
      </c>
      <c r="I46" s="17">
        <f t="shared" si="1"/>
        <v>1.6288597654372607E-3</v>
      </c>
      <c r="K46" s="20">
        <f>$I$46/$I$62*100</f>
        <v>8.2121055549204569E-2</v>
      </c>
      <c r="N46" s="63"/>
      <c r="O46" s="13"/>
      <c r="P46" s="13"/>
    </row>
    <row r="47" spans="1:16" ht="13.5" x14ac:dyDescent="0.25">
      <c r="A47" s="24" t="s">
        <v>33</v>
      </c>
      <c r="B47" s="25"/>
      <c r="C47" s="15">
        <v>2557.6813999999999</v>
      </c>
      <c r="D47" s="16">
        <f>'GLC_461_AND_Mixed Standards 5;1'!I45</f>
        <v>0.47743231660950902</v>
      </c>
      <c r="E47" s="17">
        <f t="shared" si="0"/>
        <v>3.3518098375260562E-2</v>
      </c>
      <c r="F47" s="67">
        <v>0.99578100000000003</v>
      </c>
      <c r="G47" s="67">
        <v>0.95596872600000005</v>
      </c>
      <c r="H47" s="17">
        <f t="shared" si="2"/>
        <v>3.3376685518215342E-2</v>
      </c>
      <c r="I47" s="17">
        <f t="shared" si="1"/>
        <v>3.2042253801740514E-2</v>
      </c>
      <c r="K47" s="20">
        <f>$I$47/$I$62*100</f>
        <v>1.6154513483658126</v>
      </c>
      <c r="N47" s="63"/>
      <c r="O47" s="13"/>
      <c r="P47" s="13"/>
    </row>
    <row r="48" spans="1:16" ht="13.5" x14ac:dyDescent="0.25">
      <c r="A48" s="66">
        <v>0.95833333333333337</v>
      </c>
      <c r="B48" s="25"/>
      <c r="C48" s="15">
        <v>284.21767999999997</v>
      </c>
      <c r="D48" s="16">
        <f>'GLC_461_AND_Mixed Standards 5;1'!I46</f>
        <v>0.42023162349970261</v>
      </c>
      <c r="E48" s="17">
        <f>((C48/$I$11)*(($I$7*$I$9)/D48))/1000</f>
        <v>4.2316242517008015E-3</v>
      </c>
      <c r="F48" s="67">
        <v>0.99616700000000002</v>
      </c>
      <c r="G48" s="67">
        <v>0.95999944110000002</v>
      </c>
      <c r="H48" s="17">
        <f>E48*F48</f>
        <v>4.2154044359440325E-3</v>
      </c>
      <c r="I48" s="17">
        <f>E48*G48</f>
        <v>4.0623569165779755E-3</v>
      </c>
      <c r="K48" s="20">
        <f>$I$48/$I$62*100</f>
        <v>0.2048089375683243</v>
      </c>
      <c r="N48" s="63"/>
      <c r="O48" s="13"/>
      <c r="P48" s="13"/>
    </row>
    <row r="49" spans="1:16" ht="13.5" x14ac:dyDescent="0.25">
      <c r="A49" s="66">
        <v>0.91805555555555562</v>
      </c>
      <c r="B49" s="25"/>
      <c r="C49" s="15">
        <v>156.52696</v>
      </c>
      <c r="D49" s="16">
        <f>'GLC_461_AND_Mixed Standards 5;1'!I47</f>
        <v>0.42023162349970261</v>
      </c>
      <c r="E49" s="17">
        <f t="shared" si="0"/>
        <v>2.330478807585093E-3</v>
      </c>
      <c r="F49" s="67">
        <v>0.99616700000000002</v>
      </c>
      <c r="G49" s="67">
        <v>0.95999944110000002</v>
      </c>
      <c r="H49" s="17">
        <f t="shared" si="2"/>
        <v>2.3215460823156195E-3</v>
      </c>
      <c r="I49" s="17">
        <f t="shared" si="1"/>
        <v>2.2372583527770838E-3</v>
      </c>
      <c r="K49" s="20">
        <f>$I$49/$I$62*100</f>
        <v>0.11279425114721789</v>
      </c>
      <c r="N49" s="63"/>
      <c r="O49" s="13"/>
      <c r="P49" s="13"/>
    </row>
    <row r="50" spans="1:16" x14ac:dyDescent="0.2">
      <c r="A50" s="66" t="s">
        <v>26</v>
      </c>
      <c r="B50" s="70"/>
      <c r="C50" s="68"/>
      <c r="D50" s="16">
        <f>'GLC_461_AND_Mixed Standards 5;1'!I48</f>
        <v>0.43589032787307841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34</v>
      </c>
      <c r="B51" s="25"/>
      <c r="C51" s="15">
        <v>25165.4</v>
      </c>
      <c r="D51" s="16">
        <f>'GLC_461_AND_Mixed Standards 5;1'!I49</f>
        <v>0.4503138874586638</v>
      </c>
      <c r="E51" s="17">
        <f t="shared" si="0"/>
        <v>0.34964976094223982</v>
      </c>
      <c r="F51" s="67">
        <v>0.99648800000000004</v>
      </c>
      <c r="G51" s="67">
        <v>0.96334507599999997</v>
      </c>
      <c r="H51" s="17">
        <f t="shared" si="2"/>
        <v>0.3484217909818107</v>
      </c>
      <c r="I51" s="17">
        <f t="shared" si="1"/>
        <v>0.33683337552828385</v>
      </c>
      <c r="K51" s="20">
        <f>$I$51/$I$62*100</f>
        <v>16.981886918398263</v>
      </c>
      <c r="N51" s="63"/>
      <c r="O51" s="13"/>
      <c r="P51" s="13"/>
    </row>
    <row r="52" spans="1:16" ht="13.5" x14ac:dyDescent="0.25">
      <c r="A52" s="66" t="s">
        <v>27</v>
      </c>
      <c r="B52" s="25"/>
      <c r="C52" s="15">
        <v>685.27575999999999</v>
      </c>
      <c r="D52" s="16">
        <f>'GLC_461_AND_Mixed Standards 5;1'!I50</f>
        <v>0.43514866948539621</v>
      </c>
      <c r="E52" s="17">
        <f t="shared" si="0"/>
        <v>9.8530899699556772E-3</v>
      </c>
      <c r="F52" s="67">
        <v>0.99646900000000005</v>
      </c>
      <c r="G52" s="67">
        <v>0.96315165800000002</v>
      </c>
      <c r="H52" s="17">
        <f t="shared" si="2"/>
        <v>9.8182987092717642E-3</v>
      </c>
      <c r="I52" s="17">
        <f>E52*G52</f>
        <v>9.4900199409859807E-3</v>
      </c>
      <c r="K52" s="20">
        <f>$I$52/$I$62*100</f>
        <v>0.47845153479345764</v>
      </c>
      <c r="N52" s="63"/>
      <c r="O52" s="13"/>
      <c r="P52" s="13"/>
    </row>
    <row r="53" spans="1:16" ht="13.5" x14ac:dyDescent="0.25">
      <c r="A53" s="66" t="s">
        <v>41</v>
      </c>
      <c r="B53" s="25"/>
      <c r="C53" s="15">
        <v>1094.9506799999999</v>
      </c>
      <c r="D53" s="16">
        <f>'GLC_461_AND_Mixed Standards 5;1'!I51</f>
        <v>0.48052203600276067</v>
      </c>
      <c r="E53" s="17">
        <f t="shared" si="0"/>
        <v>1.425692902313098E-2</v>
      </c>
      <c r="F53" s="18">
        <v>0.99609999999999999</v>
      </c>
      <c r="G53" s="18">
        <f>G54-0.003</f>
        <v>0.95305923199999998</v>
      </c>
      <c r="H53" s="17">
        <f t="shared" si="2"/>
        <v>1.4201326999940769E-2</v>
      </c>
      <c r="I53" s="17">
        <f t="shared" si="1"/>
        <v>1.3587697825463721E-2</v>
      </c>
      <c r="K53" s="20">
        <f>$I$53/$I$62*100</f>
        <v>0.68504122428929337</v>
      </c>
      <c r="N53" s="63"/>
      <c r="O53" s="13"/>
      <c r="P53" s="13"/>
    </row>
    <row r="54" spans="1:16" ht="13.5" x14ac:dyDescent="0.25">
      <c r="A54" s="24" t="s">
        <v>40</v>
      </c>
      <c r="B54" s="25"/>
      <c r="C54" s="15">
        <v>3674.4247999999998</v>
      </c>
      <c r="D54" s="16">
        <f>'GLC_461_AND_Mixed Standards 5;1'!I52</f>
        <v>0.42757038888448451</v>
      </c>
      <c r="E54" s="17">
        <f t="shared" si="0"/>
        <v>5.3768321753841247E-2</v>
      </c>
      <c r="F54" s="69">
        <v>0.99609999999999999</v>
      </c>
      <c r="G54" s="69">
        <f>G55-0.003</f>
        <v>0.95605923199999998</v>
      </c>
      <c r="H54" s="17">
        <f t="shared" si="2"/>
        <v>5.3558625299001267E-2</v>
      </c>
      <c r="I54" s="17">
        <f t="shared" si="1"/>
        <v>5.1405700401906354E-2</v>
      </c>
      <c r="K54" s="20">
        <f>$I$54/$I$62*100</f>
        <v>2.5916843597137276</v>
      </c>
      <c r="N54" s="63"/>
      <c r="O54" s="13"/>
      <c r="P54" s="13"/>
    </row>
    <row r="55" spans="1:16" ht="14.25" thickBot="1" x14ac:dyDescent="0.3">
      <c r="A55" s="24" t="s">
        <v>35</v>
      </c>
      <c r="B55" s="25"/>
      <c r="C55" s="15">
        <v>20343.3</v>
      </c>
      <c r="D55" s="16">
        <f>'GLC_461_AND_Mixed Standards 5;1'!I53</f>
        <v>0.39964697244029573</v>
      </c>
      <c r="E55" s="17">
        <f t="shared" si="0"/>
        <v>0.31848546346975343</v>
      </c>
      <c r="F55" s="71">
        <v>0.99607699999999999</v>
      </c>
      <c r="G55" s="71">
        <v>0.95905923199999998</v>
      </c>
      <c r="H55" s="17">
        <f t="shared" si="2"/>
        <v>0.31723604499656161</v>
      </c>
      <c r="I55" s="17">
        <f t="shared" si="1"/>
        <v>0.30544642399846578</v>
      </c>
      <c r="K55" s="20">
        <f>$I$55/$I$62*100</f>
        <v>15.399473475084772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22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22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23</v>
      </c>
      <c r="G58" s="78"/>
      <c r="H58" s="79" t="s">
        <v>22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22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25</v>
      </c>
      <c r="G60" s="83"/>
      <c r="H60" s="79" t="s">
        <v>22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28</v>
      </c>
      <c r="G61" s="86"/>
      <c r="H61" s="79" t="s">
        <v>22</v>
      </c>
      <c r="I61" s="79"/>
      <c r="J61" s="87"/>
      <c r="K61" s="88"/>
    </row>
    <row r="62" spans="1:16" x14ac:dyDescent="0.2">
      <c r="A62" s="19"/>
      <c r="G62" s="89" t="s">
        <v>36</v>
      </c>
      <c r="H62" s="11" t="s">
        <v>22</v>
      </c>
      <c r="I62" s="90">
        <f>SUM(I18:I55)</f>
        <v>1.9834861529042267</v>
      </c>
      <c r="K62" s="91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GLC_461_AND_Mixed Standards 5;1</vt:lpstr>
      <vt:lpstr>GLC_461_AND_M1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2020-03-11T14:52:04Z</dcterms:modified>
</cp:coreProperties>
</file>