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Experimental Data - FAME\"/>
    </mc:Choice>
  </mc:AlternateContent>
  <xr:revisionPtr revIDLastSave="0" documentId="13_ncr:1_{6620EA53-8369-4B4B-948F-D95A0C2C3AEE}" xr6:coauthVersionLast="45" xr6:coauthVersionMax="45" xr10:uidLastSave="{00000000-0000-0000-0000-000000000000}"/>
  <bookViews>
    <workbookView xWindow="-24780" yWindow="795" windowWidth="21600" windowHeight="14550" tabRatio="835" activeTab="1" xr2:uid="{00000000-000D-0000-FFFF-FFFF00000000}"/>
  </bookViews>
  <sheets>
    <sheet name="LC2C Mixed Standards 5;1" sheetId="2" r:id="rId1"/>
    <sheet name="LC2C" sheetId="29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1" i="29" l="1"/>
  <c r="M21" i="29"/>
  <c r="L22" i="29"/>
  <c r="M22" i="29"/>
  <c r="L23" i="29"/>
  <c r="M23" i="29"/>
  <c r="L24" i="29"/>
  <c r="M24" i="29"/>
  <c r="L25" i="29"/>
  <c r="M25" i="29"/>
  <c r="L26" i="29"/>
  <c r="M26" i="29"/>
  <c r="L27" i="29"/>
  <c r="M27" i="29"/>
  <c r="L28" i="29"/>
  <c r="M28" i="29"/>
  <c r="L29" i="29"/>
  <c r="M29" i="29"/>
  <c r="L30" i="29"/>
  <c r="M30" i="29"/>
  <c r="L31" i="29"/>
  <c r="M31" i="29"/>
  <c r="L32" i="29"/>
  <c r="M32" i="29"/>
  <c r="L33" i="29"/>
  <c r="M33" i="29"/>
  <c r="L34" i="29"/>
  <c r="M34" i="29"/>
  <c r="L35" i="29"/>
  <c r="M35" i="29"/>
  <c r="L36" i="29"/>
  <c r="M36" i="29"/>
  <c r="L37" i="29"/>
  <c r="M37" i="29"/>
  <c r="L38" i="29"/>
  <c r="M38" i="29"/>
  <c r="L39" i="29"/>
  <c r="M39" i="29"/>
  <c r="L40" i="29"/>
  <c r="M40" i="29"/>
  <c r="L41" i="29"/>
  <c r="M41" i="29"/>
  <c r="L42" i="29"/>
  <c r="M42" i="29"/>
  <c r="L43" i="29"/>
  <c r="M43" i="29"/>
  <c r="L44" i="29"/>
  <c r="M44" i="29"/>
  <c r="L45" i="29"/>
  <c r="M45" i="29"/>
  <c r="L46" i="29"/>
  <c r="M46" i="29"/>
  <c r="L47" i="29"/>
  <c r="M47" i="29"/>
  <c r="L48" i="29"/>
  <c r="M48" i="29"/>
  <c r="L49" i="29"/>
  <c r="M49" i="29"/>
  <c r="L50" i="29"/>
  <c r="M50" i="29"/>
  <c r="L51" i="29"/>
  <c r="M51" i="29"/>
  <c r="L52" i="29"/>
  <c r="M52" i="29"/>
  <c r="L53" i="29"/>
  <c r="M53" i="29"/>
  <c r="L54" i="29"/>
  <c r="M54" i="29"/>
  <c r="L55" i="29"/>
  <c r="M55" i="29"/>
  <c r="M20" i="29"/>
  <c r="L20" i="29"/>
  <c r="N45" i="29" l="1"/>
  <c r="N50" i="29"/>
  <c r="N22" i="29"/>
  <c r="G21" i="2" l="1"/>
  <c r="G46" i="2"/>
  <c r="G38" i="2"/>
  <c r="G33" i="2"/>
  <c r="G32" i="2"/>
  <c r="G31" i="2"/>
  <c r="G30" i="2"/>
  <c r="P22" i="29" l="1"/>
  <c r="O22" i="29"/>
  <c r="P45" i="29" l="1"/>
  <c r="P50" i="29"/>
  <c r="O45" i="29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N20" i="29" s="1"/>
  <c r="P20" i="29" l="1"/>
  <c r="O20" i="29"/>
  <c r="K21" i="29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24" i="29"/>
  <c r="N24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P23" i="29" l="1"/>
  <c r="P46" i="29"/>
  <c r="O46" i="29"/>
  <c r="P40" i="29"/>
  <c r="O40" i="29"/>
  <c r="P24" i="29"/>
  <c r="O24" i="29"/>
  <c r="P38" i="29"/>
  <c r="O38" i="29"/>
  <c r="O41" i="29"/>
  <c r="P41" i="29"/>
  <c r="O37" i="29"/>
  <c r="P37" i="29"/>
  <c r="P54" i="29"/>
  <c r="O54" i="29"/>
  <c r="O36" i="29"/>
  <c r="P36" i="29"/>
  <c r="O53" i="29"/>
  <c r="P53" i="29"/>
  <c r="O35" i="29"/>
  <c r="P35" i="29"/>
  <c r="P52" i="29"/>
  <c r="O52" i="29"/>
  <c r="P34" i="29"/>
  <c r="O34" i="29"/>
  <c r="P39" i="29"/>
  <c r="O39" i="29"/>
  <c r="P55" i="29"/>
  <c r="O55" i="29"/>
  <c r="O33" i="29"/>
  <c r="P33" i="29"/>
  <c r="O49" i="29"/>
  <c r="P49" i="29"/>
  <c r="P32" i="29"/>
  <c r="O32" i="29"/>
  <c r="P48" i="29"/>
  <c r="O48" i="29"/>
  <c r="O31" i="29"/>
  <c r="P31" i="29"/>
  <c r="P47" i="29"/>
  <c r="O47" i="29"/>
  <c r="P30" i="29"/>
  <c r="O30" i="29"/>
  <c r="O25" i="29"/>
  <c r="P25" i="29"/>
  <c r="O23" i="29"/>
  <c r="O51" i="29"/>
  <c r="P51" i="29"/>
  <c r="O29" i="29"/>
  <c r="P29" i="29"/>
  <c r="P44" i="29"/>
  <c r="O44" i="29"/>
  <c r="O28" i="29"/>
  <c r="P28" i="29"/>
  <c r="O43" i="29"/>
  <c r="P43" i="29"/>
  <c r="O27" i="29"/>
  <c r="P27" i="29"/>
  <c r="P42" i="29"/>
  <c r="O42" i="29"/>
  <c r="P26" i="29"/>
  <c r="O26" i="29"/>
  <c r="K62" i="29"/>
  <c r="P21" i="29" l="1"/>
  <c r="O21" i="29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<sst xmlns="http://schemas.openxmlformats.org/spreadsheetml/2006/main" count="72" uniqueCount="52">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</sst>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7">
    <xf numFmtId="0" fontId="0" fillId="0" borderId="0" xfId="0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49" fontId="1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8" fontId="7" fillId="0" borderId="0" xfId="0" applyNumberFormat="1" applyFont="1" applyFill="1" applyBorder="1" applyAlignment="1">
      <alignment horizontal="center"/>
    </xf>
    <xf numFmtId="168" fontId="22" fillId="0" borderId="0" xfId="0" applyNumberFormat="1" applyFont="1" applyFill="1" applyBorder="1" applyAlignment="1">
      <alignment horizontal="center"/>
    </xf>
    <xf numFmtId="165" fontId="8" fillId="0" borderId="1" xfId="0" applyNumberFormat="1" applyFont="1" applyFill="1" applyBorder="1"/>
    <xf numFmtId="169" fontId="12" fillId="0" borderId="1" xfId="0" applyNumberFormat="1" applyFont="1" applyFill="1" applyBorder="1"/>
    <xf numFmtId="176" fontId="6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30" fillId="0" borderId="0" xfId="0" applyFont="1" applyFill="1"/>
    <xf numFmtId="168" fontId="15" fillId="0" borderId="9" xfId="0" applyNumberFormat="1" applyFont="1" applyFill="1" applyBorder="1" applyAlignment="1">
      <alignment horizontal="center" vertical="center" wrapText="1"/>
    </xf>
    <xf numFmtId="175" fontId="15" fillId="0" borderId="9" xfId="0" applyNumberFormat="1" applyFont="1" applyFill="1" applyBorder="1" applyAlignment="1">
      <alignment horizontal="center"/>
    </xf>
    <xf numFmtId="168" fontId="23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64" fontId="6" fillId="0" borderId="14" xfId="0" applyNumberFormat="1" applyFont="1" applyFill="1" applyBorder="1" applyAlignment="1">
      <alignment horizontal="center"/>
    </xf>
    <xf numFmtId="164" fontId="6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6" fillId="0" borderId="0" xfId="0" applyFont="1" applyFill="1" applyAlignment="1">
      <alignment horizontal="right"/>
    </xf>
    <xf numFmtId="49" fontId="16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6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5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/>
    </xf>
    <xf numFmtId="177" fontId="7" fillId="0" borderId="9" xfId="0" applyNumberFormat="1" applyFont="1" applyFill="1" applyBorder="1" applyAlignment="1">
      <alignment horizontal="center"/>
    </xf>
    <xf numFmtId="168" fontId="7" fillId="0" borderId="9" xfId="0" applyNumberFormat="1" applyFont="1" applyFill="1" applyBorder="1" applyAlignment="1">
      <alignment horizontal="center"/>
    </xf>
    <xf numFmtId="168" fontId="6" fillId="0" borderId="14" xfId="0" applyNumberFormat="1" applyFont="1" applyFill="1" applyBorder="1" applyAlignment="1">
      <alignment horizontal="center"/>
    </xf>
    <xf numFmtId="168" fontId="6" fillId="0" borderId="15" xfId="0" applyNumberFormat="1" applyFont="1" applyFill="1" applyBorder="1" applyAlignment="1">
      <alignment horizontal="center"/>
    </xf>
    <xf numFmtId="164" fontId="6" fillId="0" borderId="9" xfId="0" quotePrefix="1" applyNumberFormat="1" applyFont="1" applyFill="1" applyBorder="1" applyAlignment="1">
      <alignment horizontal="center"/>
    </xf>
    <xf numFmtId="164" fontId="6" fillId="0" borderId="14" xfId="0" quotePrefix="1" applyNumberFormat="1" applyFont="1" applyFill="1" applyBorder="1" applyAlignment="1">
      <alignment horizontal="center"/>
    </xf>
    <xf numFmtId="164" fontId="6" fillId="0" borderId="15" xfId="0" quotePrefix="1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71" fontId="7" fillId="0" borderId="2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171" fontId="7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4" fillId="0" borderId="0" xfId="0" applyFont="1" applyFill="1" applyBorder="1" applyAlignment="1"/>
    <xf numFmtId="176" fontId="9" fillId="0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14" fontId="2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/>
    </xf>
    <xf numFmtId="0" fontId="8" fillId="0" borderId="1" xfId="0" applyFont="1" applyFill="1" applyBorder="1"/>
    <xf numFmtId="0" fontId="16" fillId="0" borderId="0" xfId="0" applyFont="1" applyFill="1" applyAlignment="1">
      <alignment horizontal="left"/>
    </xf>
    <xf numFmtId="166" fontId="8" fillId="0" borderId="1" xfId="0" applyNumberFormat="1" applyFont="1" applyFill="1" applyBorder="1"/>
    <xf numFmtId="0" fontId="21" fillId="0" borderId="0" xfId="0" applyFont="1" applyFill="1"/>
    <xf numFmtId="0" fontId="15" fillId="0" borderId="0" xfId="0" applyFont="1" applyFill="1" applyBorder="1"/>
    <xf numFmtId="0" fontId="9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left"/>
    </xf>
    <xf numFmtId="0" fontId="21" fillId="0" borderId="0" xfId="0" applyFont="1" applyFill="1" applyBorder="1"/>
    <xf numFmtId="167" fontId="8" fillId="0" borderId="1" xfId="0" applyNumberFormat="1" applyFont="1" applyFill="1" applyBorder="1"/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10" fillId="0" borderId="0" xfId="0" applyFont="1" applyFill="1" applyAlignment="1">
      <alignment horizontal="center" vertical="center" wrapText="1"/>
    </xf>
    <xf numFmtId="2" fontId="6" fillId="0" borderId="9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15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3" fillId="0" borderId="11" xfId="0" applyNumberFormat="1" applyFont="1" applyFill="1" applyBorder="1" applyAlignment="1">
      <alignment horizontal="center"/>
    </xf>
    <xf numFmtId="2" fontId="27" fillId="0" borderId="9" xfId="0" applyNumberFormat="1" applyFont="1" applyFill="1" applyBorder="1" applyAlignment="1">
      <alignment horizontal="center"/>
    </xf>
    <xf numFmtId="168" fontId="23" fillId="0" borderId="12" xfId="0" applyNumberFormat="1" applyFont="1" applyFill="1" applyBorder="1" applyAlignment="1">
      <alignment horizontal="center"/>
    </xf>
    <xf numFmtId="168" fontId="23" fillId="0" borderId="1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6" fillId="0" borderId="0" xfId="0" applyFont="1" applyFill="1" applyAlignment="1">
      <alignment horizontal="right"/>
    </xf>
    <xf numFmtId="174" fontId="5" fillId="0" borderId="0" xfId="0" applyNumberFormat="1" applyFont="1" applyFill="1" applyBorder="1"/>
    <xf numFmtId="0" fontId="9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1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0" fillId="0" borderId="13" xfId="0" applyFill="1" applyBorder="1"/>
    <xf numFmtId="0" fontId="26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C2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C2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19.84100710364747</v>
          </cell>
        </row>
        <row r="21">
          <cell r="K21">
            <v>0</v>
          </cell>
        </row>
        <row r="23">
          <cell r="K23">
            <v>0</v>
          </cell>
        </row>
        <row r="24">
          <cell r="K24">
            <v>8.1475378944828662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16.618812564672965</v>
          </cell>
        </row>
        <row r="28">
          <cell r="K28">
            <v>9.3912073000581415</v>
          </cell>
        </row>
        <row r="29">
          <cell r="K29">
            <v>0</v>
          </cell>
        </row>
        <row r="30">
          <cell r="K30">
            <v>1.1438966501402696</v>
          </cell>
        </row>
        <row r="31">
          <cell r="K31">
            <v>3.1881142951145498</v>
          </cell>
        </row>
        <row r="32">
          <cell r="K32">
            <v>0.84576201309509924</v>
          </cell>
        </row>
        <row r="33">
          <cell r="K33">
            <v>0</v>
          </cell>
        </row>
        <row r="34">
          <cell r="K34">
            <v>4.8706717472250816</v>
          </cell>
        </row>
        <row r="35">
          <cell r="K35">
            <v>0</v>
          </cell>
        </row>
        <row r="36">
          <cell r="K36">
            <v>1.0106062117237091</v>
          </cell>
        </row>
        <row r="37">
          <cell r="K37">
            <v>0.44726894561103336</v>
          </cell>
        </row>
        <row r="38">
          <cell r="K38">
            <v>0</v>
          </cell>
        </row>
        <row r="39">
          <cell r="K39">
            <v>1.2815353505341038</v>
          </cell>
        </row>
        <row r="40">
          <cell r="K40">
            <v>1.2944311965625419</v>
          </cell>
        </row>
        <row r="41">
          <cell r="K41">
            <v>0</v>
          </cell>
        </row>
        <row r="42">
          <cell r="K42">
            <v>4.5741900628496888</v>
          </cell>
        </row>
        <row r="43">
          <cell r="K43">
            <v>0</v>
          </cell>
        </row>
        <row r="44">
          <cell r="K44">
            <v>0</v>
          </cell>
        </row>
        <row r="46">
          <cell r="K46">
            <v>0</v>
          </cell>
        </row>
        <row r="47">
          <cell r="K47">
            <v>1.135386210814501</v>
          </cell>
        </row>
        <row r="48">
          <cell r="K48">
            <v>0</v>
          </cell>
        </row>
        <row r="49">
          <cell r="K49">
            <v>0</v>
          </cell>
        </row>
        <row r="51">
          <cell r="K51">
            <v>11.315376426211394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4.0800644959194434</v>
          </cell>
        </row>
        <row r="55">
          <cell r="K55">
            <v>10.814131531337132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19.006572695694562</v>
          </cell>
        </row>
        <row r="21">
          <cell r="K21">
            <v>0</v>
          </cell>
        </row>
        <row r="23">
          <cell r="K23">
            <v>0</v>
          </cell>
        </row>
        <row r="24">
          <cell r="K24">
            <v>9.231438055507347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18.902427237668505</v>
          </cell>
        </row>
        <row r="28">
          <cell r="K28">
            <v>10.557529460401732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4.1906425493039166</v>
          </cell>
        </row>
        <row r="32">
          <cell r="K32">
            <v>0.76392039655215638</v>
          </cell>
        </row>
        <row r="33">
          <cell r="K33">
            <v>0</v>
          </cell>
        </row>
        <row r="34">
          <cell r="K34">
            <v>6.1444936497673277</v>
          </cell>
        </row>
        <row r="35">
          <cell r="K35">
            <v>0</v>
          </cell>
        </row>
        <row r="36">
          <cell r="K36">
            <v>0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0</v>
          </cell>
        </row>
        <row r="41">
          <cell r="K41">
            <v>0</v>
          </cell>
        </row>
        <row r="42">
          <cell r="K42">
            <v>2.4314719216943499</v>
          </cell>
        </row>
        <row r="43">
          <cell r="K43">
            <v>0</v>
          </cell>
        </row>
        <row r="44">
          <cell r="K44">
            <v>0</v>
          </cell>
        </row>
        <row r="46">
          <cell r="K46">
            <v>0</v>
          </cell>
        </row>
        <row r="47">
          <cell r="K47">
            <v>0</v>
          </cell>
        </row>
        <row r="48">
          <cell r="K48">
            <v>0</v>
          </cell>
        </row>
        <row r="49">
          <cell r="K49">
            <v>0</v>
          </cell>
        </row>
        <row r="51">
          <cell r="K51">
            <v>12.792546588623289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4.0074967148826426</v>
          </cell>
        </row>
        <row r="55">
          <cell r="K55">
            <v>11.971460729904159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D1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4342.0605500000001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'LC2C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'LC2C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433.82497999999998</v>
      </c>
      <c r="D20" s="16">
        <f>'LC2C Mixed Standards 5;1'!I18</f>
        <v>0.58399554573934276</v>
      </c>
      <c r="E20" s="17">
        <f>((C20/$I$11)*(($I$7*$I$9)/D20))/1000</f>
        <v>3.4216780281255393E-3</v>
      </c>
      <c r="F20" s="91">
        <v>0.99150000000000005</v>
      </c>
      <c r="G20" s="91">
        <v>0.91139999999999999</v>
      </c>
      <c r="H20" s="17">
        <f>E20*F20</f>
        <v>3.3925937648864725E-3</v>
      </c>
      <c r="I20" s="17">
        <f t="shared" ref="I20:I55" si="0">E20*G20</f>
        <v>3.1185173548336164E-3</v>
      </c>
      <c r="J20" s="90"/>
      <c r="K20" s="20">
        <f>I$20/$I$62*100</f>
        <v>21.9732560907877</v>
      </c>
      <c r="L20" s="92">
        <f>[1]M12!$K20</f>
        <v>19.84100710364747</v>
      </c>
      <c r="M20" s="14">
        <f>[2]M12!$K20</f>
        <v>19.006572695694562</v>
      </c>
      <c r="N20" s="92">
        <f>K20</f>
        <v>21.9732560907877</v>
      </c>
      <c r="O20" s="92">
        <f>AVERAGE(L20:N20)</f>
        <v>20.273611963376577</v>
      </c>
      <c r="P20" s="14">
        <f>STDEV(L20:N20)</f>
        <v>1.5299224866561927</v>
      </c>
    </row>
    <row r="21" spans="1:16" ht="13.5" x14ac:dyDescent="0.25">
      <c r="A21" s="23">
        <v>0.41666666666666669</v>
      </c>
      <c r="B21" s="24"/>
      <c r="C21" s="15">
        <v>0</v>
      </c>
      <c r="D21" s="16">
        <f>'LC2C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L21" s="92">
        <f>[1]M12!$K21</f>
        <v>0</v>
      </c>
      <c r="M21" s="14">
        <f>[2]M12!$K21</f>
        <v>0</v>
      </c>
      <c r="N21" s="92">
        <f t="shared" ref="N21:N54" si="2">K21</f>
        <v>0</v>
      </c>
      <c r="O21" s="13">
        <f t="shared" ref="O21:O22" si="3">AVERAGE(L21:N21)</f>
        <v>0</v>
      </c>
      <c r="P21" s="13">
        <f t="shared" ref="P21:P23" si="4">STDEV(L21:N21)</f>
        <v>0</v>
      </c>
    </row>
    <row r="22" spans="1:16" x14ac:dyDescent="0.2">
      <c r="A22" s="44">
        <v>0.5</v>
      </c>
      <c r="B22" s="44"/>
      <c r="C22" s="89">
        <v>0</v>
      </c>
      <c r="D22" s="16">
        <f>'LC2C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5">E22*F22</f>
        <v>0</v>
      </c>
      <c r="I22" s="17"/>
      <c r="K22" s="20"/>
      <c r="L22" s="92">
        <f>[1]M12!$K22</f>
        <v>0</v>
      </c>
      <c r="M22" s="14">
        <f>[2]M12!$K22</f>
        <v>0</v>
      </c>
      <c r="N22" s="92">
        <f t="shared" si="2"/>
        <v>0</v>
      </c>
      <c r="O22" s="13">
        <f t="shared" si="3"/>
        <v>0</v>
      </c>
      <c r="P22" s="13">
        <f t="shared" si="4"/>
        <v>0</v>
      </c>
    </row>
    <row r="23" spans="1:16" ht="13.5" x14ac:dyDescent="0.25">
      <c r="A23" s="44">
        <v>0.54166666666666663</v>
      </c>
      <c r="B23" s="44"/>
      <c r="C23" s="15">
        <v>0</v>
      </c>
      <c r="D23" s="16">
        <f>'LC2C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L23" s="92">
        <f>[1]M12!$K23</f>
        <v>0</v>
      </c>
      <c r="M23" s="14">
        <f>[2]M12!$K23</f>
        <v>0</v>
      </c>
      <c r="N23" s="92">
        <f t="shared" si="2"/>
        <v>0</v>
      </c>
      <c r="O23" s="13">
        <f>AVERAGE(L23:N23)</f>
        <v>0</v>
      </c>
      <c r="P23" s="13">
        <f t="shared" si="4"/>
        <v>0</v>
      </c>
    </row>
    <row r="24" spans="1:16" ht="13.5" x14ac:dyDescent="0.25">
      <c r="A24" s="44">
        <v>0.58333333333333337</v>
      </c>
      <c r="B24" s="44"/>
      <c r="C24" s="15">
        <v>127.59387</v>
      </c>
      <c r="D24" s="16">
        <f>'LC2C Mixed Standards 5;1'!I22</f>
        <v>0.52228332313720438</v>
      </c>
      <c r="E24" s="17">
        <f>((C24/$I$11)*(($I$7*$I$9)/D24))/1000</f>
        <v>1.1252726712614534E-3</v>
      </c>
      <c r="F24" s="18">
        <v>0.99450000000000005</v>
      </c>
      <c r="G24" s="18">
        <v>0.94210000000000005</v>
      </c>
      <c r="H24" s="17">
        <f t="shared" si="5"/>
        <v>1.1190836715695154E-3</v>
      </c>
      <c r="I24" s="17">
        <f t="shared" si="0"/>
        <v>1.0601193835954154E-3</v>
      </c>
      <c r="K24" s="20">
        <f>$I$24/$I$62*100</f>
        <v>7.4696633214000148</v>
      </c>
      <c r="L24" s="92">
        <f>[1]M12!$K24</f>
        <v>8.1475378944828662</v>
      </c>
      <c r="M24" s="14">
        <f>[2]M12!$K24</f>
        <v>9.231438055507347</v>
      </c>
      <c r="N24" s="92">
        <f t="shared" si="2"/>
        <v>7.4696633214000148</v>
      </c>
      <c r="O24" s="13">
        <f t="shared" ref="O24:O55" si="6">AVERAGE(L24:N24)</f>
        <v>8.2828797571300754</v>
      </c>
      <c r="P24" s="13">
        <f t="shared" ref="P24:P55" si="7">STDEV(L24:N24)</f>
        <v>0.88865101039347971</v>
      </c>
    </row>
    <row r="25" spans="1:16" ht="13.5" x14ac:dyDescent="0.25">
      <c r="A25" s="44">
        <v>0.58402777777777781</v>
      </c>
      <c r="B25" s="44"/>
      <c r="C25" s="15"/>
      <c r="D25" s="16">
        <f>'LC2C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5"/>
        <v>0</v>
      </c>
      <c r="I25" s="17">
        <f t="shared" si="0"/>
        <v>0</v>
      </c>
      <c r="K25" s="20">
        <f>$I$25/$I$62*100</f>
        <v>0</v>
      </c>
      <c r="L25" s="92">
        <f>[1]M12!$K25</f>
        <v>0</v>
      </c>
      <c r="M25" s="14">
        <f>[2]M12!$K25</f>
        <v>0</v>
      </c>
      <c r="N25" s="92">
        <f t="shared" si="2"/>
        <v>0</v>
      </c>
      <c r="O25" s="13">
        <f t="shared" si="6"/>
        <v>0</v>
      </c>
      <c r="P25" s="13">
        <f t="shared" si="7"/>
        <v>0</v>
      </c>
    </row>
    <row r="26" spans="1:16" ht="13.5" x14ac:dyDescent="0.25">
      <c r="A26" s="23">
        <v>0.625</v>
      </c>
      <c r="B26" s="24"/>
      <c r="C26" s="15"/>
      <c r="D26" s="16">
        <f>'LC2C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5"/>
        <v>0</v>
      </c>
      <c r="I26" s="17">
        <f t="shared" si="0"/>
        <v>0</v>
      </c>
      <c r="K26" s="20">
        <f>$I$26/$I$62*100</f>
        <v>0</v>
      </c>
      <c r="L26" s="92">
        <f>[1]M12!$K26</f>
        <v>0</v>
      </c>
      <c r="M26" s="14">
        <f>[2]M12!$K26</f>
        <v>0</v>
      </c>
      <c r="N26" s="92">
        <f t="shared" si="2"/>
        <v>0</v>
      </c>
      <c r="O26" s="13">
        <f t="shared" si="6"/>
        <v>0</v>
      </c>
      <c r="P26" s="13">
        <f t="shared" si="7"/>
        <v>0</v>
      </c>
    </row>
    <row r="27" spans="1:16" ht="13.5" x14ac:dyDescent="0.25">
      <c r="A27" s="44">
        <v>0.66666666666666663</v>
      </c>
      <c r="B27" s="44"/>
      <c r="C27" s="15">
        <v>300.14706000000001</v>
      </c>
      <c r="D27" s="16">
        <f>'LC2C Mixed Standards 5;1'!I25</f>
        <v>0.52322337655136741</v>
      </c>
      <c r="E27" s="17">
        <f t="shared" si="1"/>
        <v>2.6422936121517767E-3</v>
      </c>
      <c r="F27" s="93">
        <v>0.99480000000000002</v>
      </c>
      <c r="G27" s="18">
        <v>0.94169999999999998</v>
      </c>
      <c r="H27" s="17">
        <f t="shared" si="5"/>
        <v>2.6285536853685875E-3</v>
      </c>
      <c r="I27" s="17">
        <f t="shared" si="0"/>
        <v>2.4882478945633282E-3</v>
      </c>
      <c r="K27" s="20">
        <f>$I$27/$I$62*100</f>
        <v>17.53234052709654</v>
      </c>
      <c r="L27" s="92">
        <f>[1]M12!$K27</f>
        <v>16.618812564672965</v>
      </c>
      <c r="M27" s="14">
        <f>[2]M12!$K27</f>
        <v>18.902427237668505</v>
      </c>
      <c r="N27" s="92">
        <f t="shared" si="2"/>
        <v>17.53234052709654</v>
      </c>
      <c r="O27" s="13">
        <f t="shared" si="6"/>
        <v>17.684526776479334</v>
      </c>
      <c r="P27" s="13">
        <f t="shared" si="7"/>
        <v>1.1493887438791255</v>
      </c>
    </row>
    <row r="28" spans="1:16" ht="13.5" x14ac:dyDescent="0.25">
      <c r="A28" s="44">
        <v>0.66736111111111107</v>
      </c>
      <c r="B28" s="44"/>
      <c r="C28" s="15">
        <v>140.86144999999999</v>
      </c>
      <c r="D28" s="16">
        <f>'LC2C Mixed Standards 5;1'!I26</f>
        <v>0.52518037315984534</v>
      </c>
      <c r="E28" s="17">
        <f t="shared" si="1"/>
        <v>1.2354289882510166E-3</v>
      </c>
      <c r="F28" s="18">
        <v>0.995</v>
      </c>
      <c r="G28" s="18">
        <v>0.94810000000000005</v>
      </c>
      <c r="H28" s="17">
        <f t="shared" si="5"/>
        <v>1.2292518433097614E-3</v>
      </c>
      <c r="I28" s="17">
        <f t="shared" si="0"/>
        <v>1.1713102237607888E-3</v>
      </c>
      <c r="K28" s="20">
        <f>$I$28/$I$62*100</f>
        <v>8.2531204992530309</v>
      </c>
      <c r="L28" s="92">
        <f>[1]M12!$K28</f>
        <v>9.3912073000581415</v>
      </c>
      <c r="M28" s="14">
        <f>[2]M12!$K28</f>
        <v>10.557529460401732</v>
      </c>
      <c r="N28" s="92">
        <f t="shared" si="2"/>
        <v>8.2531204992530309</v>
      </c>
      <c r="O28" s="13">
        <f t="shared" si="6"/>
        <v>9.400619086570968</v>
      </c>
      <c r="P28" s="13">
        <f t="shared" si="7"/>
        <v>1.1522333102933757</v>
      </c>
    </row>
    <row r="29" spans="1:16" ht="13.5" x14ac:dyDescent="0.25">
      <c r="A29" s="44">
        <v>0.70833333333333337</v>
      </c>
      <c r="B29" s="44"/>
      <c r="C29" s="15"/>
      <c r="D29" s="16">
        <f>'LC2C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5"/>
        <v>0</v>
      </c>
      <c r="I29" s="17">
        <f t="shared" si="0"/>
        <v>0</v>
      </c>
      <c r="K29" s="20">
        <f>$I$29/$I$62*100</f>
        <v>0</v>
      </c>
      <c r="L29" s="92">
        <f>[1]M12!$K29</f>
        <v>0</v>
      </c>
      <c r="M29" s="14">
        <f>[2]M12!$K29</f>
        <v>0</v>
      </c>
      <c r="N29" s="92">
        <f t="shared" si="2"/>
        <v>0</v>
      </c>
      <c r="O29" s="13">
        <f t="shared" si="6"/>
        <v>0</v>
      </c>
      <c r="P29" s="13">
        <f t="shared" si="7"/>
        <v>0</v>
      </c>
    </row>
    <row r="30" spans="1:16" ht="13.5" x14ac:dyDescent="0.25">
      <c r="A30" s="44">
        <v>0.7090277777777777</v>
      </c>
      <c r="B30" s="44"/>
      <c r="C30" s="15"/>
      <c r="D30" s="16">
        <f>'LC2C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5"/>
        <v>0</v>
      </c>
      <c r="I30" s="17">
        <f t="shared" si="0"/>
        <v>0</v>
      </c>
      <c r="K30" s="20">
        <f>$I$30/$I$62*100</f>
        <v>0</v>
      </c>
      <c r="L30" s="92">
        <f>[1]M12!$K30</f>
        <v>1.1438966501402696</v>
      </c>
      <c r="M30" s="14">
        <f>[2]M12!$K30</f>
        <v>0</v>
      </c>
      <c r="N30" s="92">
        <f t="shared" si="2"/>
        <v>0</v>
      </c>
      <c r="O30" s="13">
        <f t="shared" si="6"/>
        <v>0.38129888338008988</v>
      </c>
      <c r="P30" s="13">
        <f t="shared" si="7"/>
        <v>0.66042903888359583</v>
      </c>
    </row>
    <row r="31" spans="1:16" ht="13.5" x14ac:dyDescent="0.25">
      <c r="A31" s="23">
        <v>0.75</v>
      </c>
      <c r="B31" s="24"/>
      <c r="C31" s="15">
        <v>186.29042000000001</v>
      </c>
      <c r="D31" s="16">
        <f>'LC2C Mixed Standards 5;1'!I29</f>
        <v>0.57207398693293676</v>
      </c>
      <c r="E31" s="17">
        <f>((C31/$I$11)*(($I$7*$I$9)/D31))/1000</f>
        <v>1.4999350093313124E-3</v>
      </c>
      <c r="F31" s="18">
        <v>0.99524199999999996</v>
      </c>
      <c r="G31" s="18">
        <v>0.95034395000000005</v>
      </c>
      <c r="H31" s="17">
        <f t="shared" si="5"/>
        <v>1.492798318556914E-3</v>
      </c>
      <c r="I31" s="17">
        <f t="shared" si="0"/>
        <v>1.4254541615112064E-3</v>
      </c>
      <c r="K31" s="20">
        <f>$I$31/$I$62*100</f>
        <v>10.043833582653228</v>
      </c>
      <c r="L31" s="92">
        <f>[1]M12!$K31</f>
        <v>3.1881142951145498</v>
      </c>
      <c r="M31" s="14">
        <f>[2]M12!$K31</f>
        <v>4.1906425493039166</v>
      </c>
      <c r="N31" s="92">
        <f t="shared" si="2"/>
        <v>10.043833582653228</v>
      </c>
      <c r="O31" s="13">
        <f t="shared" si="6"/>
        <v>5.8075301423572325</v>
      </c>
      <c r="P31" s="13">
        <f t="shared" si="7"/>
        <v>3.7028321395669237</v>
      </c>
    </row>
    <row r="32" spans="1:16" ht="13.5" x14ac:dyDescent="0.25">
      <c r="A32" s="44">
        <v>0.75069444444444444</v>
      </c>
      <c r="B32" s="44"/>
      <c r="C32" s="15"/>
      <c r="D32" s="16">
        <f>'LC2C Mixed Standards 5;1'!I30</f>
        <v>0.5560986679727572</v>
      </c>
      <c r="E32" s="17">
        <f>((C32/$I$11)*(($I$7*$I$9)/D32))/1000</f>
        <v>0</v>
      </c>
      <c r="F32" s="18">
        <v>0.99550000000000005</v>
      </c>
      <c r="G32" s="18">
        <v>0.95269999999999999</v>
      </c>
      <c r="H32" s="17">
        <f t="shared" si="5"/>
        <v>0</v>
      </c>
      <c r="I32" s="17">
        <f t="shared" si="0"/>
        <v>0</v>
      </c>
      <c r="K32" s="20">
        <f>$I$32/$I$62*100</f>
        <v>0</v>
      </c>
      <c r="L32" s="92">
        <f>[1]M12!$K32</f>
        <v>0.84576201309509924</v>
      </c>
      <c r="M32" s="14">
        <f>[2]M12!$K32</f>
        <v>0.76392039655215638</v>
      </c>
      <c r="N32" s="92">
        <f t="shared" si="2"/>
        <v>0</v>
      </c>
      <c r="O32" s="13">
        <f t="shared" si="6"/>
        <v>0.53656080321575184</v>
      </c>
      <c r="P32" s="13">
        <f t="shared" si="7"/>
        <v>0.46647361577075308</v>
      </c>
    </row>
    <row r="33" spans="1:16" ht="13.5" x14ac:dyDescent="0.25">
      <c r="A33" s="44" t="s">
        <v>46</v>
      </c>
      <c r="B33" s="44"/>
      <c r="C33" s="15"/>
      <c r="D33" s="16">
        <f>'LC2C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92">
        <f>[1]M12!$K33</f>
        <v>0</v>
      </c>
      <c r="M33" s="14">
        <f>[2]M12!$K33</f>
        <v>0</v>
      </c>
      <c r="N33" s="92">
        <f t="shared" si="2"/>
        <v>0</v>
      </c>
      <c r="O33" s="13">
        <f t="shared" si="6"/>
        <v>0</v>
      </c>
      <c r="P33" s="13">
        <f t="shared" si="7"/>
        <v>0</v>
      </c>
    </row>
    <row r="34" spans="1:16" ht="13.5" x14ac:dyDescent="0.25">
      <c r="A34" s="44" t="s">
        <v>47</v>
      </c>
      <c r="B34" s="44"/>
      <c r="C34" s="15">
        <v>203.75828999999999</v>
      </c>
      <c r="D34" s="16">
        <f>'LC2C Mixed Standards 5;1'!I32</f>
        <v>0.57307258596630672</v>
      </c>
      <c r="E34" s="17">
        <f>((C34/$I$11)*(($I$7*$I$9)/D34))/1000</f>
        <v>1.6377204569230689E-3</v>
      </c>
      <c r="F34" s="18">
        <v>0.99539999999999995</v>
      </c>
      <c r="G34" s="18">
        <v>0.95240000000000002</v>
      </c>
      <c r="H34" s="17">
        <f t="shared" si="5"/>
        <v>1.6301869428212226E-3</v>
      </c>
      <c r="I34" s="17">
        <f t="shared" si="0"/>
        <v>1.5597649631735309E-3</v>
      </c>
      <c r="K34" s="20">
        <f>$I$34/$I$62*100</f>
        <v>10.990195364514374</v>
      </c>
      <c r="L34" s="92">
        <f>[1]M12!$K34</f>
        <v>4.8706717472250816</v>
      </c>
      <c r="M34" s="14">
        <f>[2]M12!$K34</f>
        <v>6.1444936497673277</v>
      </c>
      <c r="N34" s="92">
        <f t="shared" si="2"/>
        <v>10.990195364514374</v>
      </c>
      <c r="O34" s="13">
        <f t="shared" si="6"/>
        <v>7.3351202538355942</v>
      </c>
      <c r="P34" s="13">
        <f t="shared" si="7"/>
        <v>3.2288289066435101</v>
      </c>
    </row>
    <row r="35" spans="1:16" ht="13.5" x14ac:dyDescent="0.25">
      <c r="A35" s="44">
        <v>0.79166666666666663</v>
      </c>
      <c r="B35" s="44"/>
      <c r="C35" s="15"/>
      <c r="D35" s="16">
        <f>'LC2C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5"/>
        <v>0</v>
      </c>
      <c r="I35" s="17">
        <f t="shared" si="0"/>
        <v>0</v>
      </c>
      <c r="K35" s="20">
        <f>$I$35/$I$62*100</f>
        <v>0</v>
      </c>
      <c r="L35" s="92">
        <f>[1]M12!$K35</f>
        <v>0</v>
      </c>
      <c r="M35" s="14">
        <f>[2]M12!$K35</f>
        <v>0</v>
      </c>
      <c r="N35" s="92">
        <f t="shared" si="2"/>
        <v>0</v>
      </c>
      <c r="O35" s="13">
        <f t="shared" si="6"/>
        <v>0</v>
      </c>
      <c r="P35" s="13">
        <f t="shared" si="7"/>
        <v>0</v>
      </c>
    </row>
    <row r="36" spans="1:16" ht="13.5" x14ac:dyDescent="0.25">
      <c r="A36" s="44">
        <v>0.83333333333333337</v>
      </c>
      <c r="B36" s="44"/>
      <c r="C36" s="15"/>
      <c r="D36" s="16">
        <f>'LC2C Mixed Standards 5;1'!I34</f>
        <v>0.36080032307251586</v>
      </c>
      <c r="E36" s="17">
        <f t="shared" si="1"/>
        <v>0</v>
      </c>
      <c r="F36" s="18">
        <v>0.99590000000000001</v>
      </c>
      <c r="G36" s="18">
        <v>0.95699999999999996</v>
      </c>
      <c r="H36" s="17">
        <f t="shared" si="5"/>
        <v>0</v>
      </c>
      <c r="I36" s="17">
        <f t="shared" si="0"/>
        <v>0</v>
      </c>
      <c r="K36" s="20">
        <f>$I$36/$I$62*100</f>
        <v>0</v>
      </c>
      <c r="L36" s="92">
        <f>[1]M12!$K36</f>
        <v>1.0106062117237091</v>
      </c>
      <c r="M36" s="14">
        <f>[2]M12!$K36</f>
        <v>0</v>
      </c>
      <c r="N36" s="92">
        <f t="shared" si="2"/>
        <v>0</v>
      </c>
      <c r="O36" s="13">
        <f t="shared" si="6"/>
        <v>0.33686873724123639</v>
      </c>
      <c r="P36" s="13">
        <f t="shared" si="7"/>
        <v>0.58347376838339149</v>
      </c>
    </row>
    <row r="37" spans="1:16" ht="13.5" x14ac:dyDescent="0.25">
      <c r="A37" s="23" t="s">
        <v>28</v>
      </c>
      <c r="B37" s="24"/>
      <c r="C37" s="15"/>
      <c r="D37" s="16">
        <f>'LC2C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5"/>
        <v>0</v>
      </c>
      <c r="I37" s="17">
        <f t="shared" si="0"/>
        <v>0</v>
      </c>
      <c r="K37" s="20">
        <f>$I$37/$I$62*100</f>
        <v>0</v>
      </c>
      <c r="L37" s="92">
        <f>[1]M12!$K37</f>
        <v>0.44726894561103336</v>
      </c>
      <c r="M37" s="14">
        <f>[2]M12!$K37</f>
        <v>0</v>
      </c>
      <c r="N37" s="92">
        <f t="shared" si="2"/>
        <v>0</v>
      </c>
      <c r="O37" s="13">
        <f t="shared" si="6"/>
        <v>0.14908964853701112</v>
      </c>
      <c r="P37" s="13">
        <f t="shared" si="7"/>
        <v>0.25823084614869019</v>
      </c>
    </row>
    <row r="38" spans="1:16" ht="13.5" x14ac:dyDescent="0.25">
      <c r="A38" s="23">
        <v>0.8340277777777777</v>
      </c>
      <c r="B38" s="24"/>
      <c r="C38" s="15"/>
      <c r="D38" s="16">
        <f>'LC2C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5"/>
        <v>0</v>
      </c>
      <c r="I38" s="17">
        <f t="shared" si="0"/>
        <v>0</v>
      </c>
      <c r="K38" s="20">
        <f>$I$38/$I$62*100</f>
        <v>0</v>
      </c>
      <c r="L38" s="92">
        <f>[1]M12!$K38</f>
        <v>0</v>
      </c>
      <c r="M38" s="14">
        <f>[2]M12!$K38</f>
        <v>0</v>
      </c>
      <c r="N38" s="92">
        <f t="shared" si="2"/>
        <v>0</v>
      </c>
      <c r="O38" s="13">
        <f t="shared" si="6"/>
        <v>0</v>
      </c>
      <c r="P38" s="13">
        <f t="shared" si="7"/>
        <v>0</v>
      </c>
    </row>
    <row r="39" spans="1:16" ht="13.5" x14ac:dyDescent="0.25">
      <c r="A39" s="23" t="s">
        <v>29</v>
      </c>
      <c r="B39" s="24"/>
      <c r="C39" s="15"/>
      <c r="D39" s="16">
        <f>'LC2C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5"/>
        <v>0</v>
      </c>
      <c r="I39" s="17">
        <f t="shared" si="0"/>
        <v>0</v>
      </c>
      <c r="K39" s="20">
        <f>$I$39/$I$62*100</f>
        <v>0</v>
      </c>
      <c r="L39" s="92">
        <f>[1]M12!$K39</f>
        <v>1.2815353505341038</v>
      </c>
      <c r="M39" s="14">
        <f>[2]M12!$K39</f>
        <v>0</v>
      </c>
      <c r="N39" s="92">
        <f t="shared" si="2"/>
        <v>0</v>
      </c>
      <c r="O39" s="13">
        <f t="shared" si="6"/>
        <v>0.42717845017803463</v>
      </c>
      <c r="P39" s="13">
        <f t="shared" si="7"/>
        <v>0.73989477960688632</v>
      </c>
    </row>
    <row r="40" spans="1:16" ht="13.5" x14ac:dyDescent="0.25">
      <c r="A40" s="44">
        <v>0.875</v>
      </c>
      <c r="B40" s="44"/>
      <c r="C40" s="15"/>
      <c r="D40" s="16">
        <f>'LC2C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L40" s="92">
        <f>[1]M12!$K40</f>
        <v>1.2944311965625419</v>
      </c>
      <c r="M40" s="14">
        <f>[2]M12!$K40</f>
        <v>0</v>
      </c>
      <c r="N40" s="92">
        <f t="shared" si="2"/>
        <v>0</v>
      </c>
      <c r="O40" s="13">
        <f t="shared" si="6"/>
        <v>0.4314770655208473</v>
      </c>
      <c r="P40" s="94">
        <f t="shared" si="7"/>
        <v>0.74734019978283295</v>
      </c>
    </row>
    <row r="41" spans="1:16" ht="13.5" x14ac:dyDescent="0.25">
      <c r="A41" s="23">
        <v>0.83472222222222225</v>
      </c>
      <c r="B41" s="24"/>
      <c r="C41" s="15"/>
      <c r="D41" s="16">
        <f>'LC2C Mixed Standards 5;1'!I39</f>
        <v>0.57248541312805568</v>
      </c>
      <c r="E41" s="17">
        <f t="shared" ref="E41" si="8">((C41/$I$11)*(($I$7*$I$9)/D41))/1000</f>
        <v>0</v>
      </c>
      <c r="F41" s="18">
        <v>0.99583299999999997</v>
      </c>
      <c r="G41" s="18">
        <v>0.95651359599999997</v>
      </c>
      <c r="H41" s="17">
        <f t="shared" ref="H41" si="9">E41*F41</f>
        <v>0</v>
      </c>
      <c r="I41" s="17">
        <f t="shared" ref="I41" si="10">E41*G41</f>
        <v>0</v>
      </c>
      <c r="K41" s="20">
        <f>$I$41/$I$62*100</f>
        <v>0</v>
      </c>
      <c r="L41" s="92">
        <f>[1]M12!$K41</f>
        <v>0</v>
      </c>
      <c r="M41" s="14">
        <f>[2]M12!$K41</f>
        <v>0</v>
      </c>
      <c r="N41" s="92">
        <f t="shared" si="2"/>
        <v>0</v>
      </c>
      <c r="O41" s="13">
        <f t="shared" si="6"/>
        <v>0</v>
      </c>
      <c r="P41" s="13">
        <f t="shared" si="7"/>
        <v>0</v>
      </c>
    </row>
    <row r="42" spans="1:16" ht="13.5" x14ac:dyDescent="0.25">
      <c r="A42" s="50" t="s">
        <v>45</v>
      </c>
      <c r="B42" s="24"/>
      <c r="C42" s="15">
        <v>35.388129999999997</v>
      </c>
      <c r="D42" s="16">
        <f>'LC2C Mixed Standards 5;1'!I40</f>
        <v>0.57248541312805568</v>
      </c>
      <c r="E42" s="17">
        <f t="shared" si="1"/>
        <v>2.8472611930026727E-4</v>
      </c>
      <c r="F42" s="18">
        <v>0.99583299999999997</v>
      </c>
      <c r="G42" s="18">
        <v>0.95651359599999997</v>
      </c>
      <c r="H42" s="17">
        <f t="shared" si="5"/>
        <v>2.8353966556114306E-4</v>
      </c>
      <c r="I42" s="17">
        <f t="shared" si="0"/>
        <v>2.7234440424702365E-4</v>
      </c>
      <c r="K42" s="20">
        <f>$I$42/$I$62*100</f>
        <v>1.9189546372532988</v>
      </c>
      <c r="L42" s="92">
        <f>[1]M12!$K42</f>
        <v>4.5741900628496888</v>
      </c>
      <c r="M42" s="14">
        <f>[2]M12!$K42</f>
        <v>2.4314719216943499</v>
      </c>
      <c r="N42" s="92">
        <f t="shared" si="2"/>
        <v>1.9189546372532988</v>
      </c>
      <c r="O42" s="13">
        <f t="shared" si="6"/>
        <v>2.9748722072657792</v>
      </c>
      <c r="P42" s="13">
        <f t="shared" si="7"/>
        <v>1.4085565995389902</v>
      </c>
    </row>
    <row r="43" spans="1:16" ht="13.5" x14ac:dyDescent="0.25">
      <c r="A43" s="23">
        <v>0.91666666666666663</v>
      </c>
      <c r="B43" s="24"/>
      <c r="C43" s="15"/>
      <c r="D43" s="16">
        <f>'LC2C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5"/>
        <v>0</v>
      </c>
      <c r="I43" s="17">
        <f t="shared" si="0"/>
        <v>0</v>
      </c>
      <c r="K43" s="20">
        <f>$I$43/$I$62*100</f>
        <v>0</v>
      </c>
      <c r="L43" s="92">
        <f>[1]M12!$K43</f>
        <v>0</v>
      </c>
      <c r="M43" s="14">
        <f>[2]M12!$K43</f>
        <v>0</v>
      </c>
      <c r="N43" s="92">
        <f t="shared" si="2"/>
        <v>0</v>
      </c>
      <c r="O43" s="13">
        <f t="shared" si="6"/>
        <v>0</v>
      </c>
      <c r="P43" s="13">
        <f t="shared" si="7"/>
        <v>0</v>
      </c>
    </row>
    <row r="44" spans="1:16" ht="13.5" x14ac:dyDescent="0.25">
      <c r="A44" s="23" t="s">
        <v>30</v>
      </c>
      <c r="B44" s="24"/>
      <c r="C44" s="15"/>
      <c r="D44" s="16">
        <f>'LC2C Mixed Standards 5;1'!I42</f>
        <v>0.47474204470894843</v>
      </c>
      <c r="E44" s="17">
        <f t="shared" si="1"/>
        <v>0</v>
      </c>
      <c r="F44" s="95">
        <v>0.995807</v>
      </c>
      <c r="G44" s="95">
        <v>0.95624246800000001</v>
      </c>
      <c r="H44" s="17">
        <f t="shared" si="5"/>
        <v>0</v>
      </c>
      <c r="I44" s="17">
        <f t="shared" si="0"/>
        <v>0</v>
      </c>
      <c r="K44" s="20">
        <f>$I$44/$I$62*100</f>
        <v>0</v>
      </c>
      <c r="L44" s="92">
        <f>[1]M12!$K44</f>
        <v>0</v>
      </c>
      <c r="M44" s="14">
        <f>[2]M12!$K44</f>
        <v>0</v>
      </c>
      <c r="N44" s="92">
        <f t="shared" si="2"/>
        <v>0</v>
      </c>
      <c r="O44" s="13">
        <f t="shared" si="6"/>
        <v>0</v>
      </c>
      <c r="P44" s="13">
        <f t="shared" si="7"/>
        <v>0</v>
      </c>
    </row>
    <row r="45" spans="1:16" x14ac:dyDescent="0.2">
      <c r="A45" s="23">
        <v>0.91736111111111107</v>
      </c>
      <c r="B45" s="24"/>
      <c r="C45" s="96" t="s">
        <v>44</v>
      </c>
      <c r="D45" s="16">
        <f>'LC2C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5"/>
        <v>#VALUE!</v>
      </c>
      <c r="I45" s="17"/>
      <c r="K45" s="20"/>
      <c r="L45" s="92">
        <f>[1]M12!$K45</f>
        <v>0</v>
      </c>
      <c r="M45" s="14">
        <f>[2]M12!$K45</f>
        <v>0</v>
      </c>
      <c r="N45" s="92">
        <f t="shared" si="2"/>
        <v>0</v>
      </c>
      <c r="O45" s="13">
        <f t="shared" si="6"/>
        <v>0</v>
      </c>
      <c r="P45" s="13">
        <f t="shared" si="7"/>
        <v>0</v>
      </c>
    </row>
    <row r="46" spans="1:16" ht="13.5" x14ac:dyDescent="0.25">
      <c r="A46" s="23" t="s">
        <v>31</v>
      </c>
      <c r="B46" s="24"/>
      <c r="C46" s="15"/>
      <c r="D46" s="16">
        <f>'LC2C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5"/>
        <v>0</v>
      </c>
      <c r="I46" s="17">
        <f t="shared" si="0"/>
        <v>0</v>
      </c>
      <c r="K46" s="20">
        <f>$I$46/$I$62*100</f>
        <v>0</v>
      </c>
      <c r="L46" s="92">
        <f>[1]M12!$K46</f>
        <v>0</v>
      </c>
      <c r="M46" s="14">
        <f>[2]M12!$K46</f>
        <v>0</v>
      </c>
      <c r="N46" s="92">
        <f t="shared" si="2"/>
        <v>0</v>
      </c>
      <c r="O46" s="13">
        <f t="shared" si="6"/>
        <v>0</v>
      </c>
      <c r="P46" s="13">
        <f t="shared" si="7"/>
        <v>0</v>
      </c>
    </row>
    <row r="47" spans="1:16" ht="13.5" x14ac:dyDescent="0.25">
      <c r="A47" s="23" t="s">
        <v>32</v>
      </c>
      <c r="B47" s="24"/>
      <c r="C47" s="15"/>
      <c r="D47" s="16">
        <f>'LC2C Mixed Standards 5;1'!I45</f>
        <v>0.56695087597379212</v>
      </c>
      <c r="E47" s="17">
        <f t="shared" si="1"/>
        <v>0</v>
      </c>
      <c r="F47" s="95">
        <v>0.99578100000000003</v>
      </c>
      <c r="G47" s="95">
        <v>0.95596872600000005</v>
      </c>
      <c r="H47" s="17">
        <f t="shared" si="5"/>
        <v>0</v>
      </c>
      <c r="I47" s="17">
        <f t="shared" si="0"/>
        <v>0</v>
      </c>
      <c r="K47" s="20">
        <f>$I$47/$I$62*100</f>
        <v>0</v>
      </c>
      <c r="L47" s="92">
        <f>[1]M12!$K47</f>
        <v>1.135386210814501</v>
      </c>
      <c r="M47" s="14">
        <f>[2]M12!$K47</f>
        <v>0</v>
      </c>
      <c r="N47" s="92">
        <f t="shared" si="2"/>
        <v>0</v>
      </c>
      <c r="O47" s="13">
        <f t="shared" si="6"/>
        <v>0.37846207027150031</v>
      </c>
      <c r="P47" s="13">
        <f t="shared" si="7"/>
        <v>0.65551553444794131</v>
      </c>
    </row>
    <row r="48" spans="1:16" ht="13.5" x14ac:dyDescent="0.25">
      <c r="A48" s="50">
        <v>0.95833333333333337</v>
      </c>
      <c r="B48" s="24"/>
      <c r="C48" s="15"/>
      <c r="D48" s="16">
        <f>'LC2C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92">
        <f>[1]M12!$K48</f>
        <v>0</v>
      </c>
      <c r="M48" s="14">
        <f>[2]M12!$K48</f>
        <v>0</v>
      </c>
      <c r="N48" s="92">
        <f t="shared" si="2"/>
        <v>0</v>
      </c>
      <c r="O48" s="13">
        <f t="shared" si="6"/>
        <v>0</v>
      </c>
      <c r="P48" s="13">
        <f t="shared" si="7"/>
        <v>0</v>
      </c>
    </row>
    <row r="49" spans="1:16" ht="13.5" x14ac:dyDescent="0.25">
      <c r="A49" s="50">
        <v>0.91805555555555562</v>
      </c>
      <c r="B49" s="24"/>
      <c r="C49" s="15"/>
      <c r="D49" s="16">
        <f>'LC2C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5"/>
        <v>0</v>
      </c>
      <c r="I49" s="17">
        <f t="shared" si="0"/>
        <v>0</v>
      </c>
      <c r="K49" s="20">
        <f>$I$49/$I$62*100</f>
        <v>0</v>
      </c>
      <c r="L49" s="92">
        <f>[1]M12!$K49</f>
        <v>0</v>
      </c>
      <c r="M49" s="14">
        <f>[2]M12!$K49</f>
        <v>0</v>
      </c>
      <c r="N49" s="92">
        <f t="shared" si="2"/>
        <v>0</v>
      </c>
      <c r="O49" s="13">
        <f t="shared" si="6"/>
        <v>0</v>
      </c>
      <c r="P49" s="13">
        <f t="shared" si="7"/>
        <v>0</v>
      </c>
    </row>
    <row r="50" spans="1:16" x14ac:dyDescent="0.2">
      <c r="A50" s="50" t="s">
        <v>25</v>
      </c>
      <c r="B50" s="51"/>
      <c r="C50" s="96"/>
      <c r="D50" s="16">
        <f>'LC2C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5"/>
        <v>0</v>
      </c>
      <c r="I50" s="17"/>
      <c r="K50" s="20"/>
      <c r="L50" s="92">
        <f>[1]M12!$K50</f>
        <v>0</v>
      </c>
      <c r="M50" s="14">
        <f>[2]M12!$K50</f>
        <v>0</v>
      </c>
      <c r="N50" s="92">
        <f t="shared" si="2"/>
        <v>0</v>
      </c>
      <c r="O50" s="13">
        <f t="shared" si="6"/>
        <v>0</v>
      </c>
      <c r="P50" s="13">
        <f t="shared" si="7"/>
        <v>0</v>
      </c>
    </row>
    <row r="51" spans="1:16" ht="13.5" x14ac:dyDescent="0.25">
      <c r="A51" s="50" t="s">
        <v>33</v>
      </c>
      <c r="B51" s="24"/>
      <c r="C51" s="15">
        <v>164.68221</v>
      </c>
      <c r="D51" s="16">
        <f>'LC2C Mixed Standards 5;1'!I49</f>
        <v>0.53474774135716341</v>
      </c>
      <c r="E51" s="17">
        <f t="shared" si="1"/>
        <v>1.4185081908708673E-3</v>
      </c>
      <c r="F51" s="95">
        <v>0.99648800000000004</v>
      </c>
      <c r="G51" s="95">
        <v>0.96334507599999997</v>
      </c>
      <c r="H51" s="17">
        <f t="shared" si="5"/>
        <v>1.4135263901045288E-3</v>
      </c>
      <c r="I51" s="17">
        <f t="shared" si="0"/>
        <v>1.3665128809411181E-3</v>
      </c>
      <c r="K51" s="20">
        <f>$I$51/$I$62*100</f>
        <v>9.6285298645969206</v>
      </c>
      <c r="L51" s="92">
        <f>[1]M12!$K51</f>
        <v>11.315376426211394</v>
      </c>
      <c r="M51" s="14">
        <f>[2]M12!$K51</f>
        <v>12.792546588623289</v>
      </c>
      <c r="N51" s="92">
        <f t="shared" si="2"/>
        <v>9.6285298645969206</v>
      </c>
      <c r="O51" s="13">
        <f t="shared" si="6"/>
        <v>11.245484293143868</v>
      </c>
      <c r="P51" s="13">
        <f t="shared" si="7"/>
        <v>1.5831658599711553</v>
      </c>
    </row>
    <row r="52" spans="1:16" ht="13.5" x14ac:dyDescent="0.25">
      <c r="A52" s="50" t="s">
        <v>26</v>
      </c>
      <c r="B52" s="24"/>
      <c r="C52" s="15"/>
      <c r="D52" s="16">
        <f>'LC2C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5"/>
        <v>0</v>
      </c>
      <c r="I52" s="17">
        <f>E52*G52</f>
        <v>0</v>
      </c>
      <c r="K52" s="20">
        <f>$I$52/$I$62*100</f>
        <v>0</v>
      </c>
      <c r="L52" s="92">
        <f>[1]M12!$K52</f>
        <v>0</v>
      </c>
      <c r="M52" s="14">
        <f>[2]M12!$K52</f>
        <v>0</v>
      </c>
      <c r="N52" s="92">
        <f t="shared" si="2"/>
        <v>0</v>
      </c>
      <c r="O52" s="13">
        <f t="shared" si="6"/>
        <v>0</v>
      </c>
      <c r="P52" s="13">
        <f t="shared" si="7"/>
        <v>0</v>
      </c>
    </row>
    <row r="53" spans="1:16" ht="13.5" x14ac:dyDescent="0.25">
      <c r="A53" s="50" t="s">
        <v>40</v>
      </c>
      <c r="B53" s="24"/>
      <c r="C53" s="15"/>
      <c r="D53" s="16">
        <f>'LC2C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5"/>
        <v>0</v>
      </c>
      <c r="I53" s="17">
        <f t="shared" si="0"/>
        <v>0</v>
      </c>
      <c r="K53" s="20">
        <f>$I$53/$I$62*100</f>
        <v>0</v>
      </c>
      <c r="L53" s="92">
        <f>[1]M12!$K53</f>
        <v>0</v>
      </c>
      <c r="M53" s="14">
        <f>[2]M12!$K53</f>
        <v>0</v>
      </c>
      <c r="N53" s="92">
        <f t="shared" si="2"/>
        <v>0</v>
      </c>
      <c r="O53" s="13">
        <f t="shared" si="6"/>
        <v>0</v>
      </c>
      <c r="P53" s="13">
        <f t="shared" si="7"/>
        <v>0</v>
      </c>
    </row>
    <row r="54" spans="1:16" ht="13.5" x14ac:dyDescent="0.25">
      <c r="A54" s="23" t="s">
        <v>39</v>
      </c>
      <c r="B54" s="24"/>
      <c r="C54" s="15">
        <v>48.394109999999998</v>
      </c>
      <c r="D54" s="16">
        <f>'LC2C Mixed Standards 5;1'!I52</f>
        <v>0.50773983680032553</v>
      </c>
      <c r="E54" s="17">
        <f t="shared" si="1"/>
        <v>4.3902109485488517E-4</v>
      </c>
      <c r="F54" s="97">
        <v>0.99609999999999999</v>
      </c>
      <c r="G54" s="97">
        <f>G55-0.003</f>
        <v>0.95605923199999998</v>
      </c>
      <c r="H54" s="17">
        <f t="shared" si="5"/>
        <v>4.373089125849511E-4</v>
      </c>
      <c r="I54" s="17">
        <f t="shared" si="0"/>
        <v>4.1973017077876065E-4</v>
      </c>
      <c r="K54" s="20">
        <f>$I$54/$I$62*100</f>
        <v>2.9574433880435573</v>
      </c>
      <c r="L54" s="92">
        <f>[1]M12!$K54</f>
        <v>4.0800644959194434</v>
      </c>
      <c r="M54" s="14">
        <f>[2]M12!$K54</f>
        <v>4.0074967148826426</v>
      </c>
      <c r="N54" s="92">
        <f t="shared" si="2"/>
        <v>2.9574433880435573</v>
      </c>
      <c r="O54" s="13">
        <f t="shared" si="6"/>
        <v>3.6816681996152147</v>
      </c>
      <c r="P54" s="13">
        <f t="shared" si="7"/>
        <v>0.62824573534815975</v>
      </c>
    </row>
    <row r="55" spans="1:16" ht="14.25" thickBot="1" x14ac:dyDescent="0.3">
      <c r="A55" s="23" t="s">
        <v>34</v>
      </c>
      <c r="B55" s="24"/>
      <c r="C55" s="15">
        <v>140.77038999999999</v>
      </c>
      <c r="D55" s="16">
        <f>'LC2C Mixed Standards 5;1'!I53</f>
        <v>0.47458077977285135</v>
      </c>
      <c r="E55" s="17">
        <f t="shared" si="1"/>
        <v>1.3662660868284256E-3</v>
      </c>
      <c r="F55" s="98">
        <v>0.99607699999999999</v>
      </c>
      <c r="G55" s="98">
        <v>0.95905923199999998</v>
      </c>
      <c r="H55" s="17">
        <f t="shared" si="5"/>
        <v>1.3609062249697976E-3</v>
      </c>
      <c r="I55" s="17">
        <f t="shared" si="0"/>
        <v>1.3103301039413151E-3</v>
      </c>
      <c r="K55" s="20">
        <f>$I$55/$I$62*100</f>
        <v>9.2326627244013348</v>
      </c>
      <c r="L55" s="92">
        <f>[1]M12!$K55</f>
        <v>10.814131531337132</v>
      </c>
      <c r="M55" s="14">
        <f>[2]M12!$K55</f>
        <v>11.971460729904159</v>
      </c>
      <c r="N55" s="92">
        <f>K55</f>
        <v>9.2326627244013348</v>
      </c>
      <c r="O55" s="13">
        <f t="shared" si="6"/>
        <v>10.672751661880875</v>
      </c>
      <c r="P55" s="13">
        <f t="shared" si="7"/>
        <v>1.3748617491777591</v>
      </c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1.4192331541346104E-2</v>
      </c>
      <c r="K62" s="116">
        <f>SUM(K18:K55)</f>
        <v>99.999999999999986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LC2C Mixed Standards 5;1</vt:lpstr>
      <vt:lpstr>LC2C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2020-03-09T15:31:28Z</dcterms:modified>
</cp:coreProperties>
</file>