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5F5D322F-42FD-4445-9A8D-E1876533C6E8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A3 Mixed Standards 5;1" sheetId="2" r:id="rId1"/>
    <sheet name="RA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O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<sst xmlns="http://schemas.openxmlformats.org/spreadsheetml/2006/main" count="72" uniqueCount="52">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</sst>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A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A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4.7047604403029535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8.3354610416504009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17.083148465882349</v>
          </cell>
        </row>
        <row r="28">
          <cell r="K28">
            <v>9.6173852410515437</v>
          </cell>
        </row>
        <row r="29">
          <cell r="K29">
            <v>1.3441182530922615</v>
          </cell>
        </row>
        <row r="30">
          <cell r="K30">
            <v>0</v>
          </cell>
        </row>
        <row r="31">
          <cell r="K31">
            <v>15.358820334744236</v>
          </cell>
        </row>
        <row r="32">
          <cell r="K32">
            <v>1.1874511396560612</v>
          </cell>
        </row>
        <row r="33">
          <cell r="K33">
            <v>0</v>
          </cell>
        </row>
        <row r="34">
          <cell r="K34">
            <v>5.3116450895581435</v>
          </cell>
        </row>
        <row r="35">
          <cell r="K35">
            <v>0</v>
          </cell>
        </row>
        <row r="36">
          <cell r="K36">
            <v>1.4680749560333661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1.3197739958939716</v>
          </cell>
        </row>
        <row r="41">
          <cell r="K41">
            <v>0</v>
          </cell>
        </row>
        <row r="42">
          <cell r="K42">
            <v>2.9547033691742488</v>
          </cell>
        </row>
        <row r="43">
          <cell r="K43">
            <v>0</v>
          </cell>
        </row>
        <row r="44">
          <cell r="K44">
            <v>1.0168888012760153</v>
          </cell>
        </row>
        <row r="46">
          <cell r="K46">
            <v>0</v>
          </cell>
        </row>
        <row r="47">
          <cell r="K47">
            <v>1.3956117755155719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13.799241542592005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2.1726358794883911</v>
          </cell>
        </row>
        <row r="55">
          <cell r="K55">
            <v>12.930279674088476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3.7866857336028086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8.0233719336435563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16.686637775111404</v>
          </cell>
        </row>
        <row r="28">
          <cell r="K28">
            <v>9.3870343060626311</v>
          </cell>
        </row>
        <row r="29">
          <cell r="K29">
            <v>0.32979732987828253</v>
          </cell>
        </row>
        <row r="30">
          <cell r="K30">
            <v>0</v>
          </cell>
        </row>
        <row r="31">
          <cell r="K31">
            <v>16.934622782844901</v>
          </cell>
        </row>
        <row r="32">
          <cell r="K32">
            <v>1.1395854747281269</v>
          </cell>
        </row>
        <row r="33">
          <cell r="K33">
            <v>0</v>
          </cell>
        </row>
        <row r="34">
          <cell r="K34">
            <v>5.2535626696100755</v>
          </cell>
        </row>
        <row r="35">
          <cell r="K35">
            <v>0</v>
          </cell>
        </row>
        <row r="36">
          <cell r="K36">
            <v>1.4295254104872552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1.2929032115871173</v>
          </cell>
        </row>
        <row r="41">
          <cell r="K41">
            <v>0</v>
          </cell>
        </row>
        <row r="42">
          <cell r="K42">
            <v>2.876612209640355</v>
          </cell>
        </row>
        <row r="43">
          <cell r="K43">
            <v>0</v>
          </cell>
        </row>
        <row r="44">
          <cell r="K44">
            <v>1.0049173984380366</v>
          </cell>
        </row>
        <row r="46">
          <cell r="K46">
            <v>0</v>
          </cell>
        </row>
        <row r="47">
          <cell r="K47">
            <v>1.357878285266382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14.532127014662144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2.1780732458570529</v>
          </cell>
        </row>
        <row r="55">
          <cell r="K55">
            <v>13.786665218579882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1462.3765900000001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'RA3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'RA3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130.09546</v>
      </c>
      <c r="D20" s="16">
        <f>'RA3 Mixed Standards 5;1'!I18</f>
        <v>0.58399554573934276</v>
      </c>
      <c r="E20" s="17">
        <f>((C20/$I$11)*(($I$7*$I$9)/D20))/1000</f>
        <v>3.0466556869080783E-3</v>
      </c>
      <c r="F20" s="91">
        <v>0.99150000000000005</v>
      </c>
      <c r="G20" s="91">
        <v>0.91139999999999999</v>
      </c>
      <c r="H20" s="17">
        <f>E20*F20</f>
        <v>3.0207591135693597E-3</v>
      </c>
      <c r="I20" s="17">
        <f t="shared" ref="I20:I55" si="0">E20*G20</f>
        <v>2.7767219930480225E-3</v>
      </c>
      <c r="J20" s="90"/>
      <c r="K20" s="20">
        <f>I$20/$I$62*100</f>
        <v>4.6959905481562334</v>
      </c>
      <c r="L20" s="14">
        <f>[1]M12!$K20</f>
        <v>4.7047604403029535</v>
      </c>
      <c r="M20" s="14">
        <f>[2]M12!$K20</f>
        <v>3.7866857336028086</v>
      </c>
      <c r="N20" s="92">
        <f>K20</f>
        <v>4.6959905481562334</v>
      </c>
      <c r="O20" s="13">
        <f>AVERAGE(L20:N20)</f>
        <v>4.3958122406873317</v>
      </c>
      <c r="P20" s="13">
        <f t="shared" ref="P20:P23" si="1">STDEV(L20:N20)</f>
        <v>0.5275372536388403</v>
      </c>
    </row>
    <row r="21" spans="1:16" ht="13.5" x14ac:dyDescent="0.25">
      <c r="A21" s="23">
        <v>0.41666666666666669</v>
      </c>
      <c r="B21" s="24"/>
      <c r="C21" s="15"/>
      <c r="D21" s="16">
        <f>'RA3 Mixed Standards 5;1'!I19</f>
        <v>0.4203728360333055</v>
      </c>
      <c r="E21" s="17">
        <f t="shared" ref="E21:E55" si="2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3">K21</f>
        <v>0</v>
      </c>
      <c r="O21" s="13">
        <f>AVERAGE(L21:N21)</f>
        <v>0</v>
      </c>
      <c r="P21" s="13">
        <f t="shared" si="1"/>
        <v>0</v>
      </c>
    </row>
    <row r="22" spans="1:16" x14ac:dyDescent="0.2">
      <c r="A22" s="44">
        <v>0.5</v>
      </c>
      <c r="B22" s="44"/>
      <c r="C22" s="89">
        <v>0</v>
      </c>
      <c r="D22" s="16">
        <f>'RA3 Mixed Standards 5;1'!I20</f>
        <v>0.49829890159041151</v>
      </c>
      <c r="E22" s="17">
        <f t="shared" si="2"/>
        <v>0</v>
      </c>
      <c r="F22" s="18">
        <v>0.99370000000000003</v>
      </c>
      <c r="G22" s="18">
        <v>0.93459999999999999</v>
      </c>
      <c r="H22" s="17">
        <f t="shared" ref="H22:H55" si="4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3"/>
        <v>0</v>
      </c>
      <c r="O22" s="13">
        <f t="shared" ref="O22" si="5">AVERAGE(L22:N22)</f>
        <v>0</v>
      </c>
      <c r="P22" s="13">
        <f t="shared" si="1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'RA3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3"/>
        <v>0</v>
      </c>
      <c r="O23" s="13">
        <f>AVERAGE(L23:N23)</f>
        <v>0</v>
      </c>
      <c r="P23" s="13">
        <f t="shared" si="1"/>
        <v>0</v>
      </c>
    </row>
    <row r="24" spans="1:16" ht="13.5" x14ac:dyDescent="0.25">
      <c r="A24" s="44">
        <v>0.58333333333333337</v>
      </c>
      <c r="B24" s="44"/>
      <c r="C24" s="15">
        <v>192.91614999999999</v>
      </c>
      <c r="D24" s="16">
        <f>'RA3 Mixed Standards 5;1'!I22</f>
        <v>0.52228332313720438</v>
      </c>
      <c r="E24" s="17">
        <f>((C24/$I$11)*(($I$7*$I$9)/D24))/1000</f>
        <v>5.0516493461884573E-3</v>
      </c>
      <c r="F24" s="18">
        <v>0.99450000000000005</v>
      </c>
      <c r="G24" s="18">
        <v>0.94210000000000005</v>
      </c>
      <c r="H24" s="17">
        <f t="shared" si="4"/>
        <v>5.0238652747844207E-3</v>
      </c>
      <c r="I24" s="17">
        <f t="shared" si="0"/>
        <v>4.7591588490441461E-3</v>
      </c>
      <c r="K24" s="20">
        <f>$I$24/$I$62*100</f>
        <v>8.0486865549520967</v>
      </c>
      <c r="L24" s="14">
        <f>[1]M12!$K24</f>
        <v>8.3354610416504009</v>
      </c>
      <c r="M24" s="14">
        <f>[2]M12!$K24</f>
        <v>8.0233719336435563</v>
      </c>
      <c r="N24" s="92">
        <f t="shared" si="3"/>
        <v>8.0486865549520967</v>
      </c>
      <c r="O24" s="13">
        <f t="shared" ref="O24:O55" si="6">AVERAGE(L24:N24)</f>
        <v>8.1358398434153525</v>
      </c>
      <c r="P24" s="13">
        <f t="shared" ref="P24:P55" si="7">STDEV(L24:N24)</f>
        <v>0.17333976635958764</v>
      </c>
    </row>
    <row r="25" spans="1:16" ht="13.5" x14ac:dyDescent="0.25">
      <c r="A25" s="44">
        <v>0.58402777777777781</v>
      </c>
      <c r="B25" s="44"/>
      <c r="C25" s="15"/>
      <c r="D25" s="16">
        <f>'RA3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4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3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'RA3 Mixed Standards 5;1'!I24</f>
        <v>0.50984323737882487</v>
      </c>
      <c r="E26" s="17">
        <f t="shared" si="2"/>
        <v>0</v>
      </c>
      <c r="F26" s="18">
        <v>0.99480000000000002</v>
      </c>
      <c r="G26" s="18">
        <v>0.94530000000000003</v>
      </c>
      <c r="H26" s="17">
        <f t="shared" si="4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 t="shared" si="3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44">
        <v>0.66666666666666663</v>
      </c>
      <c r="B27" s="44"/>
      <c r="C27" s="15">
        <v>395.80948000000001</v>
      </c>
      <c r="D27" s="16">
        <f>'RA3 Mixed Standards 5;1'!I25</f>
        <v>0.52322337655136741</v>
      </c>
      <c r="E27" s="17">
        <f t="shared" si="2"/>
        <v>1.0345936823272027E-2</v>
      </c>
      <c r="F27" s="93">
        <v>0.99480000000000002</v>
      </c>
      <c r="G27" s="18">
        <v>0.94169999999999998</v>
      </c>
      <c r="H27" s="17">
        <f t="shared" si="4"/>
        <v>1.0292137951791012E-2</v>
      </c>
      <c r="I27" s="17">
        <f t="shared" si="0"/>
        <v>9.7427687064752678E-3</v>
      </c>
      <c r="K27" s="20">
        <f>$I$27/$I$62*100</f>
        <v>16.476964518964333</v>
      </c>
      <c r="L27" s="14">
        <f>[1]M12!$K27</f>
        <v>17.083148465882349</v>
      </c>
      <c r="M27" s="14">
        <f>[2]M12!$K27</f>
        <v>16.686637775111404</v>
      </c>
      <c r="N27" s="92">
        <f t="shared" si="3"/>
        <v>16.476964518964333</v>
      </c>
      <c r="O27" s="13">
        <f t="shared" si="6"/>
        <v>16.74891691998603</v>
      </c>
      <c r="P27" s="13">
        <f t="shared" si="7"/>
        <v>0.30785347698217058</v>
      </c>
    </row>
    <row r="28" spans="1:16" ht="13.5" x14ac:dyDescent="0.25">
      <c r="A28" s="44">
        <v>0.66736111111111107</v>
      </c>
      <c r="B28" s="44"/>
      <c r="C28" s="15">
        <v>223.92598000000001</v>
      </c>
      <c r="D28" s="16">
        <f>'RA3 Mixed Standards 5;1'!I26</f>
        <v>0.52518037315984534</v>
      </c>
      <c r="E28" s="17">
        <f t="shared" si="2"/>
        <v>5.8313185385293871E-3</v>
      </c>
      <c r="F28" s="18">
        <v>0.995</v>
      </c>
      <c r="G28" s="18">
        <v>0.94810000000000005</v>
      </c>
      <c r="H28" s="17">
        <f t="shared" si="4"/>
        <v>5.8021619458367398E-3</v>
      </c>
      <c r="I28" s="17">
        <f t="shared" si="0"/>
        <v>5.5286731063797119E-3</v>
      </c>
      <c r="K28" s="20">
        <f>$I$28/$I$62*100</f>
        <v>9.3500885995811949</v>
      </c>
      <c r="L28" s="14">
        <f>[1]M12!$K28</f>
        <v>9.6173852410515437</v>
      </c>
      <c r="M28" s="14">
        <f>[2]M12!$K28</f>
        <v>9.3870343060626311</v>
      </c>
      <c r="N28" s="92">
        <f t="shared" si="3"/>
        <v>9.3500885995811949</v>
      </c>
      <c r="O28" s="13">
        <f t="shared" si="6"/>
        <v>9.4515027155651232</v>
      </c>
      <c r="P28" s="13">
        <f t="shared" si="7"/>
        <v>0.14484131145211235</v>
      </c>
    </row>
    <row r="29" spans="1:16" ht="13.5" x14ac:dyDescent="0.25">
      <c r="A29" s="44">
        <v>0.70833333333333337</v>
      </c>
      <c r="B29" s="44"/>
      <c r="C29" s="15">
        <v>7.7185600000000001</v>
      </c>
      <c r="D29" s="16">
        <f>'RA3 Mixed Standards 5;1'!I27</f>
        <v>0.5249342140817479</v>
      </c>
      <c r="E29" s="17">
        <f t="shared" si="2"/>
        <v>2.0109541738774498E-4</v>
      </c>
      <c r="F29" s="18">
        <v>0.995</v>
      </c>
      <c r="G29" s="18">
        <v>0.94769999999999999</v>
      </c>
      <c r="H29" s="17">
        <f t="shared" si="4"/>
        <v>2.0008994030080627E-4</v>
      </c>
      <c r="I29" s="17">
        <f t="shared" si="0"/>
        <v>1.9057812705836592E-4</v>
      </c>
      <c r="K29" s="20">
        <f>$I$29/$I$62*100</f>
        <v>0.32230561273043018</v>
      </c>
      <c r="L29" s="14">
        <f>[1]M12!$K29</f>
        <v>1.3441182530922615</v>
      </c>
      <c r="M29" s="14">
        <f>[2]M12!$K29</f>
        <v>0.32979732987828253</v>
      </c>
      <c r="N29" s="92">
        <f t="shared" si="3"/>
        <v>0.32230561273043018</v>
      </c>
      <c r="O29" s="13">
        <f t="shared" si="6"/>
        <v>0.66540706523365811</v>
      </c>
      <c r="P29" s="13">
        <f t="shared" si="7"/>
        <v>0.58779306635055095</v>
      </c>
    </row>
    <row r="30" spans="1:16" ht="13.5" x14ac:dyDescent="0.25">
      <c r="A30" s="44">
        <v>0.7090277777777777</v>
      </c>
      <c r="B30" s="44"/>
      <c r="C30" s="15"/>
      <c r="D30" s="16">
        <f>'RA3 Mixed Standards 5;1'!I28</f>
        <v>0.52931603330530186</v>
      </c>
      <c r="E30" s="17">
        <f t="shared" si="2"/>
        <v>0</v>
      </c>
      <c r="F30" s="18">
        <v>0.99529999999999996</v>
      </c>
      <c r="G30" s="18">
        <v>0.95069999999999999</v>
      </c>
      <c r="H30" s="17">
        <f t="shared" si="4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 t="shared" si="3"/>
        <v>0</v>
      </c>
      <c r="O30" s="13">
        <f t="shared" si="6"/>
        <v>0</v>
      </c>
      <c r="P30" s="13">
        <f t="shared" si="7"/>
        <v>0</v>
      </c>
    </row>
    <row r="31" spans="1:16" ht="13.5" x14ac:dyDescent="0.25">
      <c r="A31" s="23">
        <v>0.75</v>
      </c>
      <c r="B31" s="24"/>
      <c r="C31" s="15">
        <v>455.36980999999997</v>
      </c>
      <c r="D31" s="16">
        <f>'RA3 Mixed Standards 5;1'!I29</f>
        <v>0.57207398693293676</v>
      </c>
      <c r="E31" s="17">
        <f>((C31/$I$11)*(($I$7*$I$9)/D31))/1000</f>
        <v>1.0886362805381444E-2</v>
      </c>
      <c r="F31" s="18">
        <v>0.99524199999999996</v>
      </c>
      <c r="G31" s="18">
        <v>0.95034395000000005</v>
      </c>
      <c r="H31" s="17">
        <f t="shared" si="4"/>
        <v>1.0834565491153438E-2</v>
      </c>
      <c r="I31" s="17">
        <f t="shared" si="0"/>
        <v>1.0345789029599282E-2</v>
      </c>
      <c r="K31" s="20">
        <f>$I$31/$I$62*100</f>
        <v>17.496792123177613</v>
      </c>
      <c r="L31" s="14">
        <f>[1]M12!$K31</f>
        <v>15.358820334744236</v>
      </c>
      <c r="M31" s="14">
        <f>[2]M12!$K31</f>
        <v>16.934622782844901</v>
      </c>
      <c r="N31" s="92">
        <f t="shared" si="3"/>
        <v>17.496792123177613</v>
      </c>
      <c r="O31" s="13">
        <f t="shared" si="6"/>
        <v>16.596745080255584</v>
      </c>
      <c r="P31" s="13">
        <f t="shared" si="7"/>
        <v>1.1083103574651507</v>
      </c>
    </row>
    <row r="32" spans="1:16" ht="13.5" x14ac:dyDescent="0.25">
      <c r="A32" s="44">
        <v>0.75069444444444444</v>
      </c>
      <c r="B32" s="44"/>
      <c r="C32" s="15">
        <v>29.414619999999999</v>
      </c>
      <c r="D32" s="16">
        <f>'RA3 Mixed Standards 5;1'!I30</f>
        <v>0.5560986679727572</v>
      </c>
      <c r="E32" s="17">
        <f>((C32/$I$11)*(($I$7*$I$9)/D32))/1000</f>
        <v>7.2340608391050431E-4</v>
      </c>
      <c r="F32" s="18">
        <v>0.99550000000000005</v>
      </c>
      <c r="G32" s="18">
        <v>0.95269999999999999</v>
      </c>
      <c r="H32" s="17">
        <f t="shared" si="4"/>
        <v>7.2015075653290709E-4</v>
      </c>
      <c r="I32" s="17">
        <f t="shared" si="0"/>
        <v>6.8918897614153748E-4</v>
      </c>
      <c r="K32" s="20">
        <f>$I$32/$I$62*100</f>
        <v>1.1655559778606037</v>
      </c>
      <c r="L32" s="14">
        <f>[1]M12!$K32</f>
        <v>1.1874511396560612</v>
      </c>
      <c r="M32" s="14">
        <f>[2]M12!$K32</f>
        <v>1.1395854747281269</v>
      </c>
      <c r="N32" s="92">
        <f t="shared" si="3"/>
        <v>1.1655559778606037</v>
      </c>
      <c r="O32" s="13">
        <f t="shared" si="6"/>
        <v>1.1641975307482639</v>
      </c>
      <c r="P32" s="13">
        <f t="shared" si="7"/>
        <v>2.3961729980660592E-2</v>
      </c>
    </row>
    <row r="33" spans="1:16" ht="13.5" x14ac:dyDescent="0.25">
      <c r="A33" s="44" t="s">
        <v>46</v>
      </c>
      <c r="B33" s="44"/>
      <c r="C33" s="15"/>
      <c r="D33" s="16">
        <f>'RA3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3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4" t="s">
        <v>47</v>
      </c>
      <c r="B34" s="44"/>
      <c r="C34" s="15">
        <v>135.68745000000001</v>
      </c>
      <c r="D34" s="16">
        <f>'RA3 Mixed Standards 5;1'!I32</f>
        <v>0.57307258596630672</v>
      </c>
      <c r="E34" s="17">
        <f>((C34/$I$11)*(($I$7*$I$9)/D34))/1000</f>
        <v>3.2381787361048468E-3</v>
      </c>
      <c r="F34" s="18">
        <v>0.99539999999999995</v>
      </c>
      <c r="G34" s="18">
        <v>0.95240000000000002</v>
      </c>
      <c r="H34" s="17">
        <f t="shared" si="4"/>
        <v>3.2232831139187641E-3</v>
      </c>
      <c r="I34" s="17">
        <f t="shared" si="0"/>
        <v>3.0840414282662563E-3</v>
      </c>
      <c r="K34" s="20">
        <f>$I$34/$I$62*100</f>
        <v>5.2157289903419288</v>
      </c>
      <c r="L34" s="14">
        <f>[1]M12!$K34</f>
        <v>5.3116450895581435</v>
      </c>
      <c r="M34" s="14">
        <f>[2]M12!$K34</f>
        <v>5.2535626696100755</v>
      </c>
      <c r="N34" s="92">
        <f t="shared" si="3"/>
        <v>5.2157289903419288</v>
      </c>
      <c r="O34" s="13">
        <f t="shared" si="6"/>
        <v>5.2603122498367156</v>
      </c>
      <c r="P34" s="13">
        <f t="shared" si="7"/>
        <v>4.8312960446867441E-2</v>
      </c>
    </row>
    <row r="35" spans="1:16" ht="13.5" x14ac:dyDescent="0.25">
      <c r="A35" s="44">
        <v>0.79166666666666663</v>
      </c>
      <c r="B35" s="44"/>
      <c r="C35" s="15"/>
      <c r="D35" s="16">
        <f>'RA3 Mixed Standards 5;1'!I33</f>
        <v>0.49902505290589699</v>
      </c>
      <c r="E35" s="17">
        <f t="shared" si="2"/>
        <v>0</v>
      </c>
      <c r="F35" s="18">
        <v>0.99590000000000001</v>
      </c>
      <c r="G35" s="18">
        <f>0.9524+0.002</f>
        <v>0.95440000000000003</v>
      </c>
      <c r="H35" s="17">
        <f t="shared" si="4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3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4">
        <v>0.83333333333333337</v>
      </c>
      <c r="B36" s="44"/>
      <c r="C36" s="15">
        <v>24.192640000000001</v>
      </c>
      <c r="D36" s="16">
        <f>'RA3 Mixed Standards 5;1'!I34</f>
        <v>0.36080032307251586</v>
      </c>
      <c r="E36" s="17">
        <f t="shared" si="2"/>
        <v>9.1703754061545518E-4</v>
      </c>
      <c r="F36" s="18">
        <v>0.99590000000000001</v>
      </c>
      <c r="G36" s="18">
        <v>0.95699999999999996</v>
      </c>
      <c r="H36" s="17">
        <f t="shared" si="4"/>
        <v>9.1327768669893187E-4</v>
      </c>
      <c r="I36" s="17">
        <f t="shared" si="0"/>
        <v>8.7760492636899056E-4</v>
      </c>
      <c r="K36" s="20">
        <f>$I$36/$I$62*100</f>
        <v>1.4842049184478268</v>
      </c>
      <c r="L36" s="14">
        <f>[1]M12!$K36</f>
        <v>1.4680749560333661</v>
      </c>
      <c r="M36" s="14">
        <f>[2]M12!$K36</f>
        <v>1.4295254104872552</v>
      </c>
      <c r="N36" s="92">
        <f t="shared" si="3"/>
        <v>1.4842049184478268</v>
      </c>
      <c r="O36" s="13">
        <f t="shared" si="6"/>
        <v>1.4606017616561495</v>
      </c>
      <c r="P36" s="13">
        <f t="shared" si="7"/>
        <v>2.8095348785026664E-2</v>
      </c>
    </row>
    <row r="37" spans="1:16" ht="13.5" x14ac:dyDescent="0.25">
      <c r="A37" s="23" t="s">
        <v>28</v>
      </c>
      <c r="B37" s="24"/>
      <c r="C37" s="15"/>
      <c r="D37" s="16">
        <f>'RA3 Mixed Standards 5;1'!I35</f>
        <v>0.81100982709706071</v>
      </c>
      <c r="E37" s="17">
        <f t="shared" si="2"/>
        <v>0</v>
      </c>
      <c r="F37" s="18">
        <v>0.99540499999999998</v>
      </c>
      <c r="G37" s="18">
        <v>0.95204597000000002</v>
      </c>
      <c r="H37" s="17">
        <f t="shared" si="4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 t="shared" si="3"/>
        <v>0</v>
      </c>
      <c r="O37" s="13">
        <f t="shared" si="6"/>
        <v>0</v>
      </c>
      <c r="P37" s="13">
        <f t="shared" si="7"/>
        <v>0</v>
      </c>
    </row>
    <row r="38" spans="1:16" ht="13.5" x14ac:dyDescent="0.25">
      <c r="A38" s="23">
        <v>0.8340277777777777</v>
      </c>
      <c r="B38" s="24"/>
      <c r="C38" s="15"/>
      <c r="D38" s="16">
        <f>'RA3 Mixed Standards 5;1'!I36</f>
        <v>0.57334694994039437</v>
      </c>
      <c r="E38" s="17">
        <f t="shared" si="2"/>
        <v>0</v>
      </c>
      <c r="F38" s="18">
        <v>0.99585900000000005</v>
      </c>
      <c r="G38" s="18">
        <v>0.95678210500000005</v>
      </c>
      <c r="H38" s="17">
        <f t="shared" si="4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3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/>
      <c r="D39" s="16">
        <f>'RA3 Mixed Standards 5;1'!I37</f>
        <v>0.57334694994039437</v>
      </c>
      <c r="E39" s="17">
        <f t="shared" si="2"/>
        <v>0</v>
      </c>
      <c r="F39" s="18">
        <v>0.99539999999999995</v>
      </c>
      <c r="G39" s="18">
        <v>0.95199999999999996</v>
      </c>
      <c r="H39" s="17">
        <f t="shared" si="4"/>
        <v>0</v>
      </c>
      <c r="I39" s="17">
        <f t="shared" si="0"/>
        <v>0</v>
      </c>
      <c r="K39" s="20">
        <f>$I$39/$I$62*100</f>
        <v>0</v>
      </c>
      <c r="L39" s="14">
        <f>[1]M12!$K39</f>
        <v>0</v>
      </c>
      <c r="M39" s="14">
        <f>[2]M12!$K39</f>
        <v>0</v>
      </c>
      <c r="N39" s="92">
        <f t="shared" si="3"/>
        <v>0</v>
      </c>
      <c r="O39" s="13">
        <f t="shared" si="6"/>
        <v>0</v>
      </c>
      <c r="P39" s="13">
        <f t="shared" si="7"/>
        <v>0</v>
      </c>
    </row>
    <row r="40" spans="1:16" ht="13.5" x14ac:dyDescent="0.25">
      <c r="A40" s="44">
        <v>0.875</v>
      </c>
      <c r="B40" s="44"/>
      <c r="C40" s="15">
        <v>33.269750000000002</v>
      </c>
      <c r="D40" s="16">
        <f>'RA3 Mixed Standards 5;1'!I38</f>
        <v>0.57169928898171185</v>
      </c>
      <c r="E40" s="17">
        <f>((C40/$I$11)*(($I$7*$I$9)/D40))/1000</f>
        <v>7.9588927946952091E-4</v>
      </c>
      <c r="F40" s="18">
        <v>0.99605399999999999</v>
      </c>
      <c r="G40" s="18">
        <v>0.95881644600000004</v>
      </c>
      <c r="H40" s="17">
        <f>E40*F40</f>
        <v>7.9274870037273422E-4</v>
      </c>
      <c r="I40" s="17">
        <f>E40*G40</f>
        <v>7.6311173035046686E-4</v>
      </c>
      <c r="K40" s="20">
        <f>$I$40/$I$62*100</f>
        <v>1.290574094880576</v>
      </c>
      <c r="L40" s="14">
        <f>[1]M12!$K40</f>
        <v>1.3197739958939716</v>
      </c>
      <c r="M40" s="14">
        <f>[2]M12!$K40</f>
        <v>1.2929032115871173</v>
      </c>
      <c r="N40" s="92">
        <f t="shared" si="3"/>
        <v>1.290574094880576</v>
      </c>
      <c r="O40" s="13">
        <f t="shared" si="6"/>
        <v>1.3010837674538882</v>
      </c>
      <c r="P40" s="94">
        <f t="shared" si="7"/>
        <v>1.6228052117091777E-2</v>
      </c>
    </row>
    <row r="41" spans="1:16" ht="13.5" x14ac:dyDescent="0.25">
      <c r="A41" s="23">
        <v>0.83472222222222225</v>
      </c>
      <c r="B41" s="24"/>
      <c r="C41" s="15"/>
      <c r="D41" s="16">
        <f>'RA3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3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50" t="s">
        <v>45</v>
      </c>
      <c r="B42" s="24"/>
      <c r="C42" s="15">
        <v>76.739360000000005</v>
      </c>
      <c r="D42" s="16">
        <f>'RA3 Mixed Standards 5;1'!I40</f>
        <v>0.57248541312805568</v>
      </c>
      <c r="E42" s="17">
        <f t="shared" si="2"/>
        <v>1.8332619179758445E-3</v>
      </c>
      <c r="F42" s="18">
        <v>0.99583299999999997</v>
      </c>
      <c r="G42" s="18">
        <v>0.95651359599999997</v>
      </c>
      <c r="H42" s="17">
        <f t="shared" si="4"/>
        <v>1.8256227155636392E-3</v>
      </c>
      <c r="I42" s="17">
        <f t="shared" si="0"/>
        <v>1.7535399495729319E-3</v>
      </c>
      <c r="K42" s="20">
        <f>$I$42/$I$62*100</f>
        <v>2.9655856976771648</v>
      </c>
      <c r="L42" s="14">
        <f>[1]M12!$K42</f>
        <v>2.9547033691742488</v>
      </c>
      <c r="M42" s="14">
        <f>[2]M12!$K42</f>
        <v>2.876612209640355</v>
      </c>
      <c r="N42" s="92">
        <f t="shared" si="3"/>
        <v>2.9655856976771648</v>
      </c>
      <c r="O42" s="13">
        <f t="shared" si="6"/>
        <v>2.9323004254972562</v>
      </c>
      <c r="P42" s="13">
        <f t="shared" si="7"/>
        <v>4.8533383432488628E-2</v>
      </c>
    </row>
    <row r="43" spans="1:16" ht="13.5" x14ac:dyDescent="0.25">
      <c r="A43" s="23">
        <v>0.91666666666666663</v>
      </c>
      <c r="B43" s="24"/>
      <c r="C43" s="15"/>
      <c r="D43" s="16">
        <f>'RA3 Mixed Standards 5;1'!I41</f>
        <v>0.57248541312805568</v>
      </c>
      <c r="E43" s="17">
        <f t="shared" si="2"/>
        <v>0</v>
      </c>
      <c r="F43" s="18">
        <v>0.99619999999999997</v>
      </c>
      <c r="G43" s="18">
        <v>0.96040000000000003</v>
      </c>
      <c r="H43" s="17">
        <f t="shared" si="4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3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>
        <v>21.58914</v>
      </c>
      <c r="D44" s="16">
        <f>'RA3 Mixed Standards 5;1'!I42</f>
        <v>0.47474204470894843</v>
      </c>
      <c r="E44" s="17">
        <f t="shared" si="2"/>
        <v>6.2193989522837218E-4</v>
      </c>
      <c r="F44" s="95">
        <v>0.995807</v>
      </c>
      <c r="G44" s="95">
        <v>0.95624246800000001</v>
      </c>
      <c r="H44" s="17">
        <f t="shared" si="4"/>
        <v>6.1933210124767962E-4</v>
      </c>
      <c r="I44" s="17">
        <f t="shared" si="0"/>
        <v>5.9472534036084004E-4</v>
      </c>
      <c r="K44" s="20">
        <f>$I$44/$I$62*100</f>
        <v>1.0057991344022905</v>
      </c>
      <c r="L44" s="14">
        <f>[1]M12!$K44</f>
        <v>1.0168888012760153</v>
      </c>
      <c r="M44" s="14">
        <f>[2]M12!$K44</f>
        <v>1.0049173984380366</v>
      </c>
      <c r="N44" s="92">
        <f t="shared" si="3"/>
        <v>1.0057991344022905</v>
      </c>
      <c r="O44" s="13">
        <f t="shared" si="6"/>
        <v>1.009201778038781</v>
      </c>
      <c r="P44" s="13">
        <f t="shared" si="7"/>
        <v>6.6717395981109855E-3</v>
      </c>
    </row>
    <row r="45" spans="1:16" x14ac:dyDescent="0.2">
      <c r="A45" s="23">
        <v>0.91736111111111107</v>
      </c>
      <c r="B45" s="24"/>
      <c r="C45" s="96" t="s">
        <v>44</v>
      </c>
      <c r="D45" s="16">
        <f>'RA3 Mixed Standards 5;1'!I43</f>
        <v>0.47474204470894843</v>
      </c>
      <c r="E45" s="17" t="e">
        <f t="shared" si="2"/>
        <v>#VALUE!</v>
      </c>
      <c r="F45" s="18">
        <v>0.99619999999999997</v>
      </c>
      <c r="G45" s="18">
        <v>0.96020000000000005</v>
      </c>
      <c r="H45" s="17" t="e">
        <f t="shared" si="4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3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'RA3 Mixed Standards 5;1'!I44</f>
        <v>0.75924000000000036</v>
      </c>
      <c r="E46" s="17">
        <f t="shared" si="2"/>
        <v>0</v>
      </c>
      <c r="F46" s="97">
        <v>0.99580000000000002</v>
      </c>
      <c r="G46" s="97">
        <v>0.95620000000000005</v>
      </c>
      <c r="H46" s="17">
        <f t="shared" si="4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3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>
        <v>35.536250000000003</v>
      </c>
      <c r="D47" s="16">
        <f>'RA3 Mixed Standards 5;1'!I45</f>
        <v>0.56695087597379212</v>
      </c>
      <c r="E47" s="17">
        <f t="shared" si="2"/>
        <v>8.5722915905027982E-4</v>
      </c>
      <c r="F47" s="95">
        <v>0.99578100000000003</v>
      </c>
      <c r="G47" s="95">
        <v>0.95596872600000005</v>
      </c>
      <c r="H47" s="17">
        <f t="shared" si="4"/>
        <v>8.5361250922824671E-4</v>
      </c>
      <c r="I47" s="17">
        <f t="shared" si="0"/>
        <v>8.1948426706734739E-4</v>
      </c>
      <c r="K47" s="20">
        <f>$I$47/$I$62*100</f>
        <v>1.3859112947374013</v>
      </c>
      <c r="L47" s="14">
        <f>[1]M12!$K47</f>
        <v>1.3956117755155719</v>
      </c>
      <c r="M47" s="14">
        <f>[2]M12!$K47</f>
        <v>1.357878285266382</v>
      </c>
      <c r="N47" s="92">
        <f t="shared" si="3"/>
        <v>1.3859112947374013</v>
      </c>
      <c r="O47" s="13">
        <f t="shared" si="6"/>
        <v>1.3798004518397853</v>
      </c>
      <c r="P47" s="13">
        <f t="shared" si="7"/>
        <v>1.9594919552933552E-2</v>
      </c>
    </row>
    <row r="48" spans="1:16" ht="13.5" x14ac:dyDescent="0.25">
      <c r="A48" s="50">
        <v>0.95833333333333337</v>
      </c>
      <c r="B48" s="24"/>
      <c r="C48" s="15"/>
      <c r="D48" s="16">
        <f>'RA3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3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'RA3 Mixed Standards 5;1'!I47</f>
        <v>0.49902505290589699</v>
      </c>
      <c r="E49" s="17">
        <f t="shared" si="2"/>
        <v>0</v>
      </c>
      <c r="F49" s="95">
        <v>0.99616700000000002</v>
      </c>
      <c r="G49" s="95">
        <v>0.95999944110000002</v>
      </c>
      <c r="H49" s="17">
        <f t="shared" si="4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3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6"/>
      <c r="D50" s="16">
        <f>'RA3 Mixed Standards 5;1'!I48</f>
        <v>0.51761976434928081</v>
      </c>
      <c r="E50" s="17">
        <f t="shared" si="2"/>
        <v>0</v>
      </c>
      <c r="F50" s="95">
        <v>0.99575400000000003</v>
      </c>
      <c r="G50" s="95">
        <v>0.95568958100000001</v>
      </c>
      <c r="H50" s="17">
        <f t="shared" si="4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3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329.34604000000002</v>
      </c>
      <c r="D51" s="16">
        <f>'RA3 Mixed Standards 5;1'!I49</f>
        <v>0.53474774135716341</v>
      </c>
      <c r="E51" s="17">
        <f t="shared" si="2"/>
        <v>8.4231446045858107E-3</v>
      </c>
      <c r="F51" s="95">
        <v>0.99648800000000004</v>
      </c>
      <c r="G51" s="95">
        <v>0.96334507599999997</v>
      </c>
      <c r="H51" s="17">
        <f t="shared" si="4"/>
        <v>8.3935625207345061E-3</v>
      </c>
      <c r="I51" s="17">
        <f t="shared" si="0"/>
        <v>8.1143948792637074E-3</v>
      </c>
      <c r="K51" s="20">
        <f>$I$51/$I$62*100</f>
        <v>13.723059691403069</v>
      </c>
      <c r="L51" s="14">
        <f>[1]M12!$K51</f>
        <v>13.799241542592005</v>
      </c>
      <c r="M51" s="14">
        <f>[2]M12!$K51</f>
        <v>14.532127014662144</v>
      </c>
      <c r="N51" s="92">
        <f t="shared" si="3"/>
        <v>13.723059691403069</v>
      </c>
      <c r="O51" s="13">
        <f t="shared" si="6"/>
        <v>14.018142749552405</v>
      </c>
      <c r="P51" s="13">
        <f t="shared" si="7"/>
        <v>0.44675025148055758</v>
      </c>
    </row>
    <row r="52" spans="1:16" ht="13.5" x14ac:dyDescent="0.25">
      <c r="A52" s="50" t="s">
        <v>26</v>
      </c>
      <c r="B52" s="24"/>
      <c r="C52" s="15"/>
      <c r="D52" s="16">
        <f>'RA3 Mixed Standards 5;1'!I50</f>
        <v>0.51673904501390822</v>
      </c>
      <c r="E52" s="17">
        <f t="shared" si="2"/>
        <v>0</v>
      </c>
      <c r="F52" s="95">
        <v>0.99646900000000005</v>
      </c>
      <c r="G52" s="95">
        <v>0.96315165800000002</v>
      </c>
      <c r="H52" s="17">
        <f t="shared" si="4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3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50" t="s">
        <v>40</v>
      </c>
      <c r="B53" s="24"/>
      <c r="C53" s="15"/>
      <c r="D53" s="16">
        <f>'RA3 Mixed Standards 5;1'!I51</f>
        <v>0.57061991775327847</v>
      </c>
      <c r="E53" s="17">
        <f t="shared" si="2"/>
        <v>0</v>
      </c>
      <c r="F53" s="18">
        <v>0.99609999999999999</v>
      </c>
      <c r="G53" s="18">
        <f>G54-0.003</f>
        <v>0.95305923199999998</v>
      </c>
      <c r="H53" s="17">
        <f t="shared" si="4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3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51.021430000000002</v>
      </c>
      <c r="D54" s="16">
        <f>'RA3 Mixed Standards 5;1'!I52</f>
        <v>0.50773983680032553</v>
      </c>
      <c r="E54" s="17">
        <f t="shared" si="2"/>
        <v>1.3743019319261203E-3</v>
      </c>
      <c r="F54" s="97">
        <v>0.99609999999999999</v>
      </c>
      <c r="G54" s="97">
        <f>G55-0.003</f>
        <v>0.95605923199999998</v>
      </c>
      <c r="H54" s="17">
        <f t="shared" si="4"/>
        <v>1.3689421543916084E-3</v>
      </c>
      <c r="I54" s="17">
        <f t="shared" si="0"/>
        <v>1.3139140495734029E-3</v>
      </c>
      <c r="K54" s="20">
        <f>$I$54/$I$62*100</f>
        <v>2.2220906426117937</v>
      </c>
      <c r="L54" s="14">
        <f>[1]M12!$K54</f>
        <v>2.1726358794883911</v>
      </c>
      <c r="M54" s="14">
        <f>[2]M12!$K54</f>
        <v>2.1780732458570529</v>
      </c>
      <c r="N54" s="92">
        <f t="shared" si="3"/>
        <v>2.2220906426117937</v>
      </c>
      <c r="O54" s="13">
        <f t="shared" si="6"/>
        <v>2.1909332559857462</v>
      </c>
      <c r="P54" s="13">
        <f t="shared" si="7"/>
        <v>2.7119703064018421E-2</v>
      </c>
    </row>
    <row r="55" spans="1:16" ht="14.25" thickBot="1" x14ac:dyDescent="0.3">
      <c r="A55" s="23" t="s">
        <v>34</v>
      </c>
      <c r="B55" s="24"/>
      <c r="C55" s="15">
        <v>281.34987999999998</v>
      </c>
      <c r="D55" s="16">
        <f>'RA3 Mixed Standards 5;1'!I53</f>
        <v>0.47458077977285135</v>
      </c>
      <c r="E55" s="17">
        <f t="shared" si="2"/>
        <v>8.1078808556706572E-3</v>
      </c>
      <c r="F55" s="98">
        <v>0.99607699999999999</v>
      </c>
      <c r="G55" s="98">
        <v>0.95905923199999998</v>
      </c>
      <c r="H55" s="17">
        <f t="shared" si="4"/>
        <v>8.0760736390738611E-3</v>
      </c>
      <c r="I55" s="17">
        <f t="shared" si="0"/>
        <v>7.7759379865870032E-3</v>
      </c>
      <c r="K55" s="20">
        <f>$I$55/$I$62*100</f>
        <v>13.150661600075445</v>
      </c>
      <c r="L55" s="14">
        <f>[1]M12!$K55</f>
        <v>12.930279674088476</v>
      </c>
      <c r="M55" s="14">
        <f>[2]M12!$K55</f>
        <v>13.786665218579882</v>
      </c>
      <c r="N55" s="92">
        <f t="shared" si="3"/>
        <v>13.150661600075445</v>
      </c>
      <c r="O55" s="13">
        <f t="shared" si="6"/>
        <v>13.289202164247934</v>
      </c>
      <c r="P55" s="13">
        <f t="shared" si="7"/>
        <v>0.44468434438867344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5.9129633345157279E-2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RA3 Mixed Standards 5;1</vt:lpstr>
      <vt:lpstr>RA3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2018-01-30T05:23:11Z</cp:lastPrinted>
  <dcterms:created xsi:type="dcterms:W3CDTF">2002-05-01T16:20:36Z</dcterms:created>
  <dcterms:modified xsi:type="dcterms:W3CDTF">2020-03-06T19:54:39Z</dcterms:modified>
</cp:coreProperties>
</file>