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4E532AD4-AD3E-4F7B-89BE-1535BA8FC642}" xr6:coauthVersionLast="45" xr6:coauthVersionMax="45" xr10:uidLastSave="{00000000-0000-0000-0000-000000000000}"/>
  <bookViews>
    <workbookView xWindow="-120" yWindow="-120" windowWidth="29040" windowHeight="17790" tabRatio="835" activeTab="1" xr2:uid="{00000000-000D-0000-FFFF-FFFF00000000}"/>
  </bookViews>
  <sheets>
    <sheet name="5L24C Mixed Standards 5;1" sheetId="2" r:id="rId1"/>
    <sheet name="5L24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2" i="29" l="1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1" i="29"/>
  <c r="M21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<sst xmlns="http://schemas.openxmlformats.org/spreadsheetml/2006/main" count="72" uniqueCount="52">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</sst>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L24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L2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5.8487648482310943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12.446207577712419</v>
          </cell>
        </row>
        <row r="28">
          <cell r="K28">
            <v>8.380764518225055</v>
          </cell>
        </row>
        <row r="29">
          <cell r="K29">
            <v>0</v>
          </cell>
        </row>
        <row r="30">
          <cell r="K30">
            <v>1.2144233922519077</v>
          </cell>
        </row>
        <row r="31">
          <cell r="K31">
            <v>33.979501242286915</v>
          </cell>
        </row>
        <row r="32">
          <cell r="K32">
            <v>6.2681065283788344</v>
          </cell>
        </row>
        <row r="33">
          <cell r="K33">
            <v>0</v>
          </cell>
        </row>
        <row r="34">
          <cell r="K34">
            <v>3.8749910039834532</v>
          </cell>
        </row>
        <row r="35">
          <cell r="K35">
            <v>0</v>
          </cell>
        </row>
        <row r="36">
          <cell r="K36">
            <v>1.1745159364480264</v>
          </cell>
        </row>
        <row r="37">
          <cell r="K37">
            <v>0.81699691803811625</v>
          </cell>
        </row>
        <row r="38">
          <cell r="K38">
            <v>0</v>
          </cell>
        </row>
        <row r="39">
          <cell r="K39">
            <v>0.81274523179299307</v>
          </cell>
        </row>
        <row r="40">
          <cell r="K40">
            <v>0</v>
          </cell>
        </row>
        <row r="41">
          <cell r="K41">
            <v>0.57952098238903904</v>
          </cell>
        </row>
        <row r="42">
          <cell r="K42">
            <v>1.9436250083076261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0.71326073716192939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10.395151399688942</v>
          </cell>
        </row>
        <row r="52">
          <cell r="K52">
            <v>0.46461958953242799</v>
          </cell>
        </row>
        <row r="53">
          <cell r="K53">
            <v>0.28845659832011639</v>
          </cell>
        </row>
        <row r="54">
          <cell r="K54">
            <v>1.5354550066946144</v>
          </cell>
        </row>
        <row r="55">
          <cell r="K55">
            <v>9.2628934805564853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3">
          <cell r="K23">
            <v>0</v>
          </cell>
        </row>
        <row r="24">
          <cell r="K24">
            <v>5.7653650562572887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12.34829224290695</v>
          </cell>
        </row>
        <row r="28">
          <cell r="K28">
            <v>7.5747821862945877</v>
          </cell>
        </row>
        <row r="29">
          <cell r="K29">
            <v>0</v>
          </cell>
        </row>
        <row r="30">
          <cell r="K30">
            <v>1.2790422110733168</v>
          </cell>
        </row>
        <row r="31">
          <cell r="K31">
            <v>34.160165378521313</v>
          </cell>
        </row>
        <row r="32">
          <cell r="K32">
            <v>5.0329081924876569</v>
          </cell>
        </row>
        <row r="33">
          <cell r="K33">
            <v>0</v>
          </cell>
        </row>
        <row r="34">
          <cell r="K34">
            <v>4.8385894930010167</v>
          </cell>
        </row>
        <row r="35">
          <cell r="K35">
            <v>0</v>
          </cell>
        </row>
        <row r="36">
          <cell r="K36">
            <v>1.2577800394697298</v>
          </cell>
        </row>
        <row r="37">
          <cell r="K37">
            <v>0.88241058622051483</v>
          </cell>
        </row>
        <row r="38">
          <cell r="K38">
            <v>0</v>
          </cell>
        </row>
        <row r="39">
          <cell r="K39">
            <v>0.85186001183647586</v>
          </cell>
        </row>
        <row r="40">
          <cell r="K40">
            <v>0</v>
          </cell>
        </row>
        <row r="41">
          <cell r="K41">
            <v>0.60190064331008197</v>
          </cell>
        </row>
        <row r="42">
          <cell r="K42">
            <v>1.9950897035201729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0.79326877228344095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10.616992046788534</v>
          </cell>
        </row>
        <row r="52">
          <cell r="K52">
            <v>0.52785358628617485</v>
          </cell>
        </row>
        <row r="53">
          <cell r="K53">
            <v>0.34739439242506531</v>
          </cell>
        </row>
        <row r="54">
          <cell r="K54">
            <v>1.6524678076341452</v>
          </cell>
        </row>
        <row r="55">
          <cell r="K55">
            <v>9.4738376496835404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O13" sqref="O13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1084.2504899999999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'5L24C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'5L24C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'5L24C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'5L24C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3">
        <f>K21</f>
        <v>0</v>
      </c>
      <c r="O21" s="13">
        <f t="shared" ref="O21:O22" si="2">AVERAGE(L21:N21)</f>
        <v>0</v>
      </c>
      <c r="P21" s="13">
        <f t="shared" ref="P21:P23" si="3">STDEV(L21:N21)</f>
        <v>0</v>
      </c>
    </row>
    <row r="22" spans="1:16" x14ac:dyDescent="0.2">
      <c r="A22" s="58">
        <v>0.5</v>
      </c>
      <c r="B22" s="58"/>
      <c r="C22" s="59">
        <v>0</v>
      </c>
      <c r="D22" s="16">
        <f>'5L24C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L22" s="14">
        <f>[1]M12!$K22</f>
        <v>0</v>
      </c>
      <c r="M22" s="14">
        <f>[2]M12!$K22</f>
        <v>0</v>
      </c>
      <c r="N22" s="63">
        <f t="shared" ref="N22:N55" si="5">K22</f>
        <v>0</v>
      </c>
      <c r="O22" s="13">
        <f t="shared" si="2"/>
        <v>0</v>
      </c>
      <c r="P22" s="13">
        <f t="shared" si="3"/>
        <v>0</v>
      </c>
    </row>
    <row r="23" spans="1:16" ht="13.5" x14ac:dyDescent="0.25">
      <c r="A23" s="58">
        <v>0.54166666666666663</v>
      </c>
      <c r="B23" s="58"/>
      <c r="C23" s="15">
        <v>0</v>
      </c>
      <c r="D23" s="16">
        <f>'5L24C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3">
        <f t="shared" si="5"/>
        <v>0</v>
      </c>
      <c r="O23" s="13">
        <f>AVERAGE(L23:N23)</f>
        <v>0</v>
      </c>
      <c r="P23" s="13">
        <f t="shared" si="3"/>
        <v>0</v>
      </c>
    </row>
    <row r="24" spans="1:16" ht="13.5" x14ac:dyDescent="0.25">
      <c r="A24" s="58">
        <v>0.58333333333333337</v>
      </c>
      <c r="B24" s="58"/>
      <c r="C24" s="15">
        <v>2019.2061799999999</v>
      </c>
      <c r="D24" s="16">
        <f>'5L24C Mixed Standards 5;1'!I22</f>
        <v>0.83527126926749917</v>
      </c>
      <c r="E24" s="17">
        <f>((C24/$I$11)*(($I$7*$I$9)/D24))/1000</f>
        <v>4.4591644810570534E-2</v>
      </c>
      <c r="F24" s="18">
        <v>0.99450000000000005</v>
      </c>
      <c r="G24" s="18">
        <v>0.94210000000000005</v>
      </c>
      <c r="H24" s="17">
        <f t="shared" si="4"/>
        <v>4.4346390764112398E-2</v>
      </c>
      <c r="I24" s="17">
        <f t="shared" si="1"/>
        <v>4.2009788576038501E-2</v>
      </c>
      <c r="K24" s="20">
        <f>$I$24/$I$62*100</f>
        <v>6.005549001276461</v>
      </c>
      <c r="L24" s="14">
        <f>[1]M12!$K24</f>
        <v>5.8487648482310943</v>
      </c>
      <c r="M24" s="14">
        <f>[2]M12!$K24</f>
        <v>5.7653650562572887</v>
      </c>
      <c r="N24" s="63">
        <f t="shared" si="5"/>
        <v>6.005549001276461</v>
      </c>
      <c r="O24" s="13">
        <f t="shared" ref="O24:O55" si="6">AVERAGE(L24:N24)</f>
        <v>5.8732263019216147</v>
      </c>
      <c r="P24" s="13">
        <f t="shared" ref="P24:P55" si="7">STDEV(L24:N24)</f>
        <v>0.12194611063389146</v>
      </c>
    </row>
    <row r="25" spans="1:16" ht="13.5" x14ac:dyDescent="0.25">
      <c r="A25" s="58">
        <v>0.58402777777777781</v>
      </c>
      <c r="B25" s="58"/>
      <c r="C25" s="15"/>
      <c r="D25" s="16">
        <f>'5L24C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1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63">
        <f t="shared" si="5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'5L24C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1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63">
        <f t="shared" si="5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58">
        <v>0.66666666666666663</v>
      </c>
      <c r="B27" s="58"/>
      <c r="C27" s="15">
        <v>4283.4643599999999</v>
      </c>
      <c r="D27" s="16">
        <f>'5L24C Mixed Standards 5;1'!I25</f>
        <v>0.83677466708558523</v>
      </c>
      <c r="E27" s="17">
        <f t="shared" si="0"/>
        <v>9.4425001989958735E-2</v>
      </c>
      <c r="F27" s="64">
        <v>0.99480000000000002</v>
      </c>
      <c r="G27" s="18">
        <v>0.94169999999999998</v>
      </c>
      <c r="H27" s="17">
        <f t="shared" si="4"/>
        <v>9.3933991979610956E-2</v>
      </c>
      <c r="I27" s="17">
        <f t="shared" si="1"/>
        <v>8.892002437394414E-2</v>
      </c>
      <c r="K27" s="20">
        <f>$I$27/$I$62*100</f>
        <v>12.711646063294138</v>
      </c>
      <c r="L27" s="14">
        <f>[1]M12!$K27</f>
        <v>12.446207577712419</v>
      </c>
      <c r="M27" s="14">
        <f>[2]M12!$K27</f>
        <v>12.34829224290695</v>
      </c>
      <c r="N27" s="63">
        <f t="shared" si="5"/>
        <v>12.711646063294138</v>
      </c>
      <c r="O27" s="13">
        <f t="shared" si="6"/>
        <v>12.50204862797117</v>
      </c>
      <c r="P27" s="13">
        <f t="shared" si="7"/>
        <v>0.18800310334670356</v>
      </c>
    </row>
    <row r="28" spans="1:16" ht="13.5" x14ac:dyDescent="0.25">
      <c r="A28" s="58">
        <v>0.66736111111111107</v>
      </c>
      <c r="B28" s="58"/>
      <c r="C28" s="15">
        <v>2591.1813999999999</v>
      </c>
      <c r="D28" s="16">
        <f>'5L24C Mixed Standards 5;1'!I26</f>
        <v>0.83990443012549398</v>
      </c>
      <c r="E28" s="17">
        <f t="shared" si="0"/>
        <v>5.690734368905475E-2</v>
      </c>
      <c r="F28" s="18">
        <v>0.995</v>
      </c>
      <c r="G28" s="18">
        <v>0.94810000000000005</v>
      </c>
      <c r="H28" s="17">
        <f t="shared" si="4"/>
        <v>5.6622806970609472E-2</v>
      </c>
      <c r="I28" s="17">
        <f t="shared" si="1"/>
        <v>5.395385255159281E-2</v>
      </c>
      <c r="K28" s="20">
        <f>$I$28/$I$62*100</f>
        <v>7.7130239472581223</v>
      </c>
      <c r="L28" s="14">
        <f>[1]M12!$K28</f>
        <v>8.380764518225055</v>
      </c>
      <c r="M28" s="14">
        <f>[2]M12!$K28</f>
        <v>7.5747821862945877</v>
      </c>
      <c r="N28" s="63">
        <f t="shared" si="5"/>
        <v>7.7130239472581223</v>
      </c>
      <c r="O28" s="13">
        <f t="shared" si="6"/>
        <v>7.889523550592588</v>
      </c>
      <c r="P28" s="13">
        <f t="shared" si="7"/>
        <v>0.43100575672366187</v>
      </c>
    </row>
    <row r="29" spans="1:16" ht="13.5" x14ac:dyDescent="0.25">
      <c r="A29" s="58">
        <v>0.70833333333333337</v>
      </c>
      <c r="B29" s="58"/>
      <c r="C29" s="15"/>
      <c r="D29" s="16">
        <f>'5L24C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1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63">
        <f t="shared" si="5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58">
        <v>0.7090277777777777</v>
      </c>
      <c r="B30" s="58"/>
      <c r="C30" s="15">
        <v>371.45438000000001</v>
      </c>
      <c r="D30" s="16">
        <f>'5L24C Mixed Standards 5;1'!I28</f>
        <v>0.84651846114261486</v>
      </c>
      <c r="E30" s="17">
        <f t="shared" si="0"/>
        <v>8.0941158945249635E-3</v>
      </c>
      <c r="F30" s="18">
        <v>0.99529999999999996</v>
      </c>
      <c r="G30" s="18">
        <v>0.95069999999999999</v>
      </c>
      <c r="H30" s="17">
        <f t="shared" si="4"/>
        <v>8.0560735498206963E-3</v>
      </c>
      <c r="I30" s="17">
        <f t="shared" si="1"/>
        <v>7.695075980924883E-3</v>
      </c>
      <c r="K30" s="20">
        <f>$I$30/$I$62*100</f>
        <v>1.1000568543291582</v>
      </c>
      <c r="L30" s="14">
        <f>[1]M12!$K30</f>
        <v>1.2144233922519077</v>
      </c>
      <c r="M30" s="14">
        <f>[2]M12!$K30</f>
        <v>1.2790422110733168</v>
      </c>
      <c r="N30" s="63">
        <f t="shared" si="5"/>
        <v>1.1000568543291582</v>
      </c>
      <c r="O30" s="13">
        <f t="shared" si="6"/>
        <v>1.1978408192181276</v>
      </c>
      <c r="P30" s="13">
        <f t="shared" si="7"/>
        <v>9.0637606866708034E-2</v>
      </c>
    </row>
    <row r="31" spans="1:16" ht="13.5" x14ac:dyDescent="0.25">
      <c r="A31" s="23">
        <v>0.75</v>
      </c>
      <c r="B31" s="24"/>
      <c r="C31" s="15">
        <v>12920.2</v>
      </c>
      <c r="D31" s="16">
        <f>'5L24C Mixed Standards 5;1'!I29</f>
        <v>0.91489990970832613</v>
      </c>
      <c r="E31" s="17">
        <f>((C31/$I$11)*(($I$7*$I$9)/D31))/1000</f>
        <v>0.26049297774397429</v>
      </c>
      <c r="F31" s="18">
        <v>0.99524199999999996</v>
      </c>
      <c r="G31" s="18">
        <v>0.95034395000000005</v>
      </c>
      <c r="H31" s="17">
        <f t="shared" si="4"/>
        <v>0.25925355215586843</v>
      </c>
      <c r="I31" s="17">
        <f t="shared" si="1"/>
        <v>0.24755792541647062</v>
      </c>
      <c r="K31" s="20">
        <f>$I$31/$I$62*100</f>
        <v>35.389877029539548</v>
      </c>
      <c r="L31" s="14">
        <f>[1]M12!$K31</f>
        <v>33.979501242286915</v>
      </c>
      <c r="M31" s="14">
        <f>[2]M12!$K31</f>
        <v>34.160165378521313</v>
      </c>
      <c r="N31" s="63">
        <f t="shared" si="5"/>
        <v>35.389877029539548</v>
      </c>
      <c r="O31" s="13">
        <f t="shared" si="6"/>
        <v>34.509847883449261</v>
      </c>
      <c r="P31" s="13">
        <f t="shared" si="7"/>
        <v>0.76746228311665787</v>
      </c>
    </row>
    <row r="32" spans="1:16" ht="13.5" x14ac:dyDescent="0.25">
      <c r="A32" s="58">
        <v>0.75069444444444444</v>
      </c>
      <c r="B32" s="58"/>
      <c r="C32" s="15">
        <v>1651.9796100000001</v>
      </c>
      <c r="D32" s="16">
        <f>'5L24C Mixed Standards 5;1'!I30</f>
        <v>0.88935108524142481</v>
      </c>
      <c r="E32" s="17">
        <f>((C32/$I$11)*(($I$7*$I$9)/D32))/1000</f>
        <v>3.4263506940743121E-2</v>
      </c>
      <c r="F32" s="18">
        <v>0.99550000000000005</v>
      </c>
      <c r="G32" s="18">
        <v>0.95269999999999999</v>
      </c>
      <c r="H32" s="17">
        <f t="shared" si="4"/>
        <v>3.4109321159509778E-2</v>
      </c>
      <c r="I32" s="17">
        <f t="shared" si="1"/>
        <v>3.264284306244597E-2</v>
      </c>
      <c r="K32" s="20">
        <f>$I$32/$I$62*100</f>
        <v>4.666488458937704</v>
      </c>
      <c r="L32" s="14">
        <f>[1]M12!$K32</f>
        <v>6.2681065283788344</v>
      </c>
      <c r="M32" s="14">
        <f>[2]M12!$K32</f>
        <v>5.0329081924876569</v>
      </c>
      <c r="N32" s="63">
        <f t="shared" si="5"/>
        <v>4.666488458937704</v>
      </c>
      <c r="O32" s="13">
        <f t="shared" si="6"/>
        <v>5.3225010599347309</v>
      </c>
      <c r="P32" s="13">
        <f t="shared" si="7"/>
        <v>0.83916216057878423</v>
      </c>
    </row>
    <row r="33" spans="1:16" ht="13.5" x14ac:dyDescent="0.25">
      <c r="A33" s="58" t="s">
        <v>45</v>
      </c>
      <c r="B33" s="58"/>
      <c r="C33" s="15"/>
      <c r="D33" s="16">
        <f>'5L24C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3">
        <f t="shared" si="5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58" t="s">
        <v>46</v>
      </c>
      <c r="B34" s="58"/>
      <c r="C34" s="15">
        <v>1750.78394</v>
      </c>
      <c r="D34" s="16">
        <f>'5L24C Mixed Standards 5;1'!I32</f>
        <v>0.91649693769130303</v>
      </c>
      <c r="E34" s="17">
        <f>((C34/$I$11)*(($I$7*$I$9)/D34))/1000</f>
        <v>3.5237241633047228E-2</v>
      </c>
      <c r="F34" s="18">
        <v>0.99539999999999995</v>
      </c>
      <c r="G34" s="18">
        <v>0.95240000000000002</v>
      </c>
      <c r="H34" s="17">
        <f t="shared" si="4"/>
        <v>3.5075150321535208E-2</v>
      </c>
      <c r="I34" s="17">
        <f t="shared" si="1"/>
        <v>3.3559948931314178E-2</v>
      </c>
      <c r="K34" s="20">
        <f>$I$34/$I$62*100</f>
        <v>4.7975941945658933</v>
      </c>
      <c r="L34" s="14">
        <f>[1]M12!$K34</f>
        <v>3.8749910039834532</v>
      </c>
      <c r="M34" s="14">
        <f>[2]M12!$K34</f>
        <v>4.8385894930010167</v>
      </c>
      <c r="N34" s="63">
        <f t="shared" si="5"/>
        <v>4.7975941945658933</v>
      </c>
      <c r="O34" s="13">
        <f t="shared" si="6"/>
        <v>4.5037248971834538</v>
      </c>
      <c r="P34" s="13">
        <f t="shared" si="7"/>
        <v>0.54488520347617175</v>
      </c>
    </row>
    <row r="35" spans="1:16" ht="13.5" x14ac:dyDescent="0.25">
      <c r="A35" s="58">
        <v>0.79166666666666663</v>
      </c>
      <c r="B35" s="58"/>
      <c r="C35" s="15">
        <v>0</v>
      </c>
      <c r="D35" s="16">
        <f>'5L24C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3">
        <f t="shared" si="5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58">
        <v>0.83333333333333337</v>
      </c>
      <c r="B36" s="58"/>
      <c r="C36" s="15">
        <v>242.12564</v>
      </c>
      <c r="D36" s="16">
        <f>'5L24C Mixed Standards 5;1'!I34</f>
        <v>0.5770165932059349</v>
      </c>
      <c r="E36" s="17">
        <f t="shared" si="0"/>
        <v>7.7402118580236108E-3</v>
      </c>
      <c r="F36" s="18">
        <v>0.99590000000000001</v>
      </c>
      <c r="G36" s="18">
        <v>0.95699999999999996</v>
      </c>
      <c r="H36" s="17">
        <f t="shared" si="4"/>
        <v>7.7084769894057142E-3</v>
      </c>
      <c r="I36" s="17">
        <f t="shared" si="1"/>
        <v>7.4073827481285952E-3</v>
      </c>
      <c r="K36" s="20">
        <f>$I$36/$I$62*100</f>
        <v>1.0589293965280679</v>
      </c>
      <c r="L36" s="14">
        <f>[1]M12!$K36</f>
        <v>1.1745159364480264</v>
      </c>
      <c r="M36" s="14">
        <f>[2]M12!$K36</f>
        <v>1.2577800394697298</v>
      </c>
      <c r="N36" s="63">
        <f t="shared" si="5"/>
        <v>1.0589293965280679</v>
      </c>
      <c r="O36" s="13">
        <f t="shared" si="6"/>
        <v>1.1637417908152747</v>
      </c>
      <c r="P36" s="13">
        <f t="shared" si="7"/>
        <v>9.9862186087451954E-2</v>
      </c>
    </row>
    <row r="37" spans="1:16" ht="13.5" x14ac:dyDescent="0.25">
      <c r="A37" s="23" t="s">
        <v>28</v>
      </c>
      <c r="B37" s="24"/>
      <c r="C37" s="15">
        <v>388.04622999999998</v>
      </c>
      <c r="D37" s="16">
        <f>'5L24C Mixed Standards 5;1'!I35</f>
        <v>1.2970224735470248</v>
      </c>
      <c r="E37" s="17">
        <f t="shared" si="0"/>
        <v>5.5186942776781385E-3</v>
      </c>
      <c r="F37" s="18">
        <v>0.99540499999999998</v>
      </c>
      <c r="G37" s="18">
        <v>0.95204597000000002</v>
      </c>
      <c r="H37" s="17">
        <f t="shared" si="4"/>
        <v>5.4933358774722071E-3</v>
      </c>
      <c r="I37" s="17">
        <f t="shared" si="1"/>
        <v>5.2540506467255331E-3</v>
      </c>
      <c r="K37" s="20">
        <f>$I$37/$I$62*100</f>
        <v>0.75109777229623809</v>
      </c>
      <c r="L37" s="14">
        <f>[1]M12!$K37</f>
        <v>0.81699691803811625</v>
      </c>
      <c r="M37" s="14">
        <f>[2]M12!$K37</f>
        <v>0.88241058622051483</v>
      </c>
      <c r="N37" s="63">
        <f t="shared" si="5"/>
        <v>0.75109777229623809</v>
      </c>
      <c r="O37" s="13">
        <f t="shared" si="6"/>
        <v>0.81683509218495642</v>
      </c>
      <c r="P37" s="13">
        <f t="shared" si="7"/>
        <v>6.5656556533852689E-2</v>
      </c>
    </row>
    <row r="38" spans="1:16" ht="13.5" x14ac:dyDescent="0.25">
      <c r="A38" s="23">
        <v>0.8340277777777777</v>
      </c>
      <c r="B38" s="24"/>
      <c r="C38" s="15"/>
      <c r="D38" s="16">
        <f>'5L24C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1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63">
        <f t="shared" si="5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>
        <v>266.06018</v>
      </c>
      <c r="D39" s="16">
        <f>'5L24C Mixed Standards 5;1'!I37</f>
        <v>0.91693571935390894</v>
      </c>
      <c r="E39" s="17">
        <f t="shared" si="0"/>
        <v>5.3523112166917776E-3</v>
      </c>
      <c r="F39" s="18">
        <v>0.99539999999999995</v>
      </c>
      <c r="G39" s="18">
        <v>0.95199999999999996</v>
      </c>
      <c r="H39" s="17">
        <f t="shared" si="4"/>
        <v>5.3276905850949954E-3</v>
      </c>
      <c r="I39" s="17">
        <f t="shared" si="1"/>
        <v>5.0954002782905719E-3</v>
      </c>
      <c r="K39" s="20">
        <f>$I$39/$I$62*100</f>
        <v>0.72841775904213257</v>
      </c>
      <c r="L39" s="14">
        <f>[1]M12!$K39</f>
        <v>0.81274523179299307</v>
      </c>
      <c r="M39" s="14">
        <f>[2]M12!$K39</f>
        <v>0.85186001183647586</v>
      </c>
      <c r="N39" s="63">
        <f t="shared" si="5"/>
        <v>0.72841775904213257</v>
      </c>
      <c r="O39" s="13">
        <f t="shared" si="6"/>
        <v>0.79767433422386713</v>
      </c>
      <c r="P39" s="13">
        <f t="shared" si="7"/>
        <v>6.3086023879223449E-2</v>
      </c>
    </row>
    <row r="40" spans="1:16" ht="13.5" x14ac:dyDescent="0.25">
      <c r="A40" s="58">
        <v>0.875</v>
      </c>
      <c r="B40" s="58"/>
      <c r="C40" s="15"/>
      <c r="D40" s="16">
        <f>'5L24C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63">
        <f t="shared" si="5"/>
        <v>0</v>
      </c>
      <c r="O40" s="13">
        <f t="shared" si="6"/>
        <v>0</v>
      </c>
      <c r="P40" s="65">
        <f t="shared" si="7"/>
        <v>0</v>
      </c>
    </row>
    <row r="41" spans="1:16" ht="13.5" x14ac:dyDescent="0.25">
      <c r="A41" s="23">
        <v>0.83472222222222225</v>
      </c>
      <c r="B41" s="24"/>
      <c r="C41" s="15">
        <v>192.38453999999999</v>
      </c>
      <c r="D41" s="16">
        <f>'5L24C Mixed Standards 5;1'!I39</f>
        <v>0.91555789066422311</v>
      </c>
      <c r="E41" s="17">
        <f t="shared" ref="E41" si="8">((C41/$I$11)*(($I$7*$I$9)/D41))/1000</f>
        <v>3.8760085636162251E-3</v>
      </c>
      <c r="F41" s="18">
        <v>0.99583299999999997</v>
      </c>
      <c r="G41" s="18">
        <v>0.95651359599999997</v>
      </c>
      <c r="H41" s="17">
        <f t="shared" ref="H41" si="9">E41*F41</f>
        <v>3.8598572359316362E-3</v>
      </c>
      <c r="I41" s="17">
        <f t="shared" ref="I41" si="10">E41*G41</f>
        <v>3.70745488931135E-3</v>
      </c>
      <c r="K41" s="20">
        <f>$I$41/$I$62*100</f>
        <v>0.53000271514056063</v>
      </c>
      <c r="L41" s="14">
        <f>[1]M12!$K41</f>
        <v>0.57952098238903904</v>
      </c>
      <c r="M41" s="14">
        <f>[2]M12!$K41</f>
        <v>0.60190064331008197</v>
      </c>
      <c r="N41" s="63">
        <f t="shared" si="5"/>
        <v>0.53000271514056063</v>
      </c>
      <c r="O41" s="13">
        <f t="shared" si="6"/>
        <v>0.57047478027989384</v>
      </c>
      <c r="P41" s="13">
        <f t="shared" si="7"/>
        <v>3.6792707813057733E-2</v>
      </c>
    </row>
    <row r="42" spans="1:16" ht="13.5" x14ac:dyDescent="0.25">
      <c r="A42" s="66" t="s">
        <v>44</v>
      </c>
      <c r="B42" s="24"/>
      <c r="C42" s="15">
        <v>686.42449999999997</v>
      </c>
      <c r="D42" s="16">
        <f>'5L24C Mixed Standards 5;1'!I40</f>
        <v>0.91555789066422311</v>
      </c>
      <c r="E42" s="17">
        <f t="shared" si="0"/>
        <v>1.3829527259705928E-2</v>
      </c>
      <c r="F42" s="18">
        <v>0.99583299999999997</v>
      </c>
      <c r="G42" s="18">
        <v>0.95651359599999997</v>
      </c>
      <c r="H42" s="17">
        <f t="shared" si="4"/>
        <v>1.3771899619614733E-2</v>
      </c>
      <c r="I42" s="17">
        <f t="shared" si="1"/>
        <v>1.3228130850161344E-2</v>
      </c>
      <c r="K42" s="20">
        <f>$I$42/$I$62*100</f>
        <v>1.8910399387549632</v>
      </c>
      <c r="L42" s="14">
        <f>[1]M12!$K42</f>
        <v>1.9436250083076261</v>
      </c>
      <c r="M42" s="14">
        <f>[2]M12!$K42</f>
        <v>1.9950897035201729</v>
      </c>
      <c r="N42" s="63">
        <f t="shared" si="5"/>
        <v>1.8910399387549632</v>
      </c>
      <c r="O42" s="13">
        <f t="shared" si="6"/>
        <v>1.943251550194254</v>
      </c>
      <c r="P42" s="13">
        <f t="shared" si="7"/>
        <v>5.2025887692049036E-2</v>
      </c>
    </row>
    <row r="43" spans="1:16" ht="13.5" x14ac:dyDescent="0.25">
      <c r="A43" s="23">
        <v>0.91666666666666663</v>
      </c>
      <c r="B43" s="24"/>
      <c r="C43" s="15"/>
      <c r="D43" s="16">
        <f>'5L24C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1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63">
        <f t="shared" si="5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'5L24C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4"/>
        <v>0</v>
      </c>
      <c r="I44" s="17">
        <f t="shared" si="1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63">
        <f t="shared" si="5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68" t="s">
        <v>43</v>
      </c>
      <c r="D45" s="16">
        <f>'5L24C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14">
        <f>[2]M12!$K45</f>
        <v>0</v>
      </c>
      <c r="N45" s="63">
        <f t="shared" si="5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>
        <v>327.51816000000002</v>
      </c>
      <c r="D46" s="16">
        <f>'5L24C Mixed Standards 5;1'!I44</f>
        <v>1.2142286195725589</v>
      </c>
      <c r="E46" s="17">
        <f t="shared" si="0"/>
        <v>4.9754834843523769E-3</v>
      </c>
      <c r="F46" s="69">
        <v>0.99580000000000002</v>
      </c>
      <c r="G46" s="69">
        <v>0.95620000000000005</v>
      </c>
      <c r="H46" s="17">
        <f t="shared" si="4"/>
        <v>4.9545864537180974E-3</v>
      </c>
      <c r="I46" s="17">
        <f t="shared" si="1"/>
        <v>4.7575573077377432E-3</v>
      </c>
      <c r="K46" s="20">
        <f>$I$46/$I$62*100</f>
        <v>0.68012109811703869</v>
      </c>
      <c r="L46" s="14">
        <f>[1]M12!$K46</f>
        <v>0.71326073716192939</v>
      </c>
      <c r="M46" s="14">
        <f>[2]M12!$K46</f>
        <v>0.79326877228344095</v>
      </c>
      <c r="N46" s="63">
        <f t="shared" si="5"/>
        <v>0.68012109811703869</v>
      </c>
      <c r="O46" s="13">
        <f t="shared" si="6"/>
        <v>0.72888353585413634</v>
      </c>
      <c r="P46" s="13">
        <f t="shared" si="7"/>
        <v>5.8169175011766328E-2</v>
      </c>
    </row>
    <row r="47" spans="1:16" ht="13.5" x14ac:dyDescent="0.25">
      <c r="A47" s="23" t="s">
        <v>32</v>
      </c>
      <c r="B47" s="24"/>
      <c r="C47" s="15"/>
      <c r="D47" s="16">
        <f>'5L24C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4"/>
        <v>0</v>
      </c>
      <c r="I47" s="17">
        <f t="shared" si="1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63">
        <f t="shared" si="5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66">
        <v>0.95833333333333337</v>
      </c>
      <c r="B48" s="24"/>
      <c r="C48" s="15"/>
      <c r="D48" s="16">
        <f>'5L24C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3">
        <f t="shared" si="5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66">
        <v>0.91805555555555562</v>
      </c>
      <c r="B49" s="24"/>
      <c r="C49" s="15"/>
      <c r="D49" s="16">
        <f>'5L24C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4"/>
        <v>0</v>
      </c>
      <c r="I49" s="17">
        <f t="shared" si="1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63">
        <f t="shared" si="5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66" t="s">
        <v>25</v>
      </c>
      <c r="B50" s="70"/>
      <c r="C50" s="68"/>
      <c r="D50" s="16">
        <f>'5L24C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14">
        <f>[2]M12!$K50</f>
        <v>0</v>
      </c>
      <c r="N50" s="63">
        <f t="shared" si="5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66" t="s">
        <v>33</v>
      </c>
      <c r="B51" s="24"/>
      <c r="C51" s="15">
        <v>3466.1137699999999</v>
      </c>
      <c r="D51" s="16">
        <f>'5L24C Mixed Standards 5;1'!I49</f>
        <v>0.85520522075714134</v>
      </c>
      <c r="E51" s="17">
        <f t="shared" si="0"/>
        <v>7.4760610433867267E-2</v>
      </c>
      <c r="F51" s="67">
        <v>0.99648800000000004</v>
      </c>
      <c r="G51" s="67">
        <v>0.96334507599999997</v>
      </c>
      <c r="H51" s="17">
        <f t="shared" si="4"/>
        <v>7.4498051170023533E-2</v>
      </c>
      <c r="I51" s="17">
        <f t="shared" si="1"/>
        <v>7.2020265940220249E-2</v>
      </c>
      <c r="K51" s="20">
        <f>$I$51/$I$62*100</f>
        <v>10.295725135728388</v>
      </c>
      <c r="L51" s="14">
        <f>[1]M12!$K51</f>
        <v>10.395151399688942</v>
      </c>
      <c r="M51" s="14">
        <f>[2]M12!$K51</f>
        <v>10.616992046788534</v>
      </c>
      <c r="N51" s="63">
        <f t="shared" si="5"/>
        <v>10.295725135728388</v>
      </c>
      <c r="O51" s="13">
        <f t="shared" si="6"/>
        <v>10.435956194068622</v>
      </c>
      <c r="P51" s="13">
        <f t="shared" si="7"/>
        <v>0.16447455872811417</v>
      </c>
    </row>
    <row r="52" spans="1:16" ht="13.5" x14ac:dyDescent="0.25">
      <c r="A52" s="66" t="s">
        <v>26</v>
      </c>
      <c r="B52" s="24"/>
      <c r="C52" s="15">
        <v>117.4203</v>
      </c>
      <c r="D52" s="16">
        <f>'5L24C Mixed Standards 5;1'!I50</f>
        <v>0.82640447988314614</v>
      </c>
      <c r="E52" s="17">
        <f t="shared" si="0"/>
        <v>2.6209026588244625E-3</v>
      </c>
      <c r="F52" s="67">
        <v>0.99646900000000005</v>
      </c>
      <c r="G52" s="67">
        <v>0.96315165800000002</v>
      </c>
      <c r="H52" s="17">
        <f t="shared" si="4"/>
        <v>2.6116482515361533E-3</v>
      </c>
      <c r="I52" s="17">
        <f>E52*G52</f>
        <v>2.5243267413033892E-3</v>
      </c>
      <c r="K52" s="20">
        <f>$I$52/$I$62*100</f>
        <v>0.36086751335799294</v>
      </c>
      <c r="L52" s="14">
        <f>[1]M12!$K52</f>
        <v>0.46461958953242799</v>
      </c>
      <c r="M52" s="14">
        <f>[2]M12!$K52</f>
        <v>0.52785358628617485</v>
      </c>
      <c r="N52" s="63">
        <f t="shared" si="5"/>
        <v>0.36086751335799294</v>
      </c>
      <c r="O52" s="13">
        <f t="shared" si="6"/>
        <v>0.45111356305886524</v>
      </c>
      <c r="P52" s="13">
        <f t="shared" si="7"/>
        <v>8.4308343011368109E-2</v>
      </c>
    </row>
    <row r="53" spans="1:16" ht="13.5" x14ac:dyDescent="0.25">
      <c r="A53" s="66" t="s">
        <v>40</v>
      </c>
      <c r="B53" s="24"/>
      <c r="C53" s="15">
        <v>141.76840000000001</v>
      </c>
      <c r="D53" s="16">
        <f>'5L24C Mixed Standards 5;1'!I51</f>
        <v>0.912574462665521</v>
      </c>
      <c r="E53" s="17">
        <f t="shared" si="0"/>
        <v>2.8655731228125246E-3</v>
      </c>
      <c r="F53" s="18">
        <v>0.99609999999999999</v>
      </c>
      <c r="G53" s="18">
        <f>G54-0.003</f>
        <v>0.95305923199999998</v>
      </c>
      <c r="H53" s="17">
        <f t="shared" si="4"/>
        <v>2.8543973876335557E-3</v>
      </c>
      <c r="I53" s="17">
        <f t="shared" si="1"/>
        <v>2.7310609196675465E-3</v>
      </c>
      <c r="K53" s="20">
        <f>$I$53/$I$62*100</f>
        <v>0.39042139307241575</v>
      </c>
      <c r="L53" s="14">
        <f>[1]M12!$K53</f>
        <v>0.28845659832011639</v>
      </c>
      <c r="M53" s="14">
        <f>[2]M12!$K53</f>
        <v>0.34739439242506531</v>
      </c>
      <c r="N53" s="63">
        <f t="shared" si="5"/>
        <v>0.39042139307241575</v>
      </c>
      <c r="O53" s="13">
        <f t="shared" si="6"/>
        <v>0.34209079460586578</v>
      </c>
      <c r="P53" s="13">
        <f t="shared" si="7"/>
        <v>5.118887530108996E-2</v>
      </c>
    </row>
    <row r="54" spans="1:16" ht="13.5" x14ac:dyDescent="0.25">
      <c r="A54" s="23" t="s">
        <v>39</v>
      </c>
      <c r="B54" s="24"/>
      <c r="C54" s="15">
        <v>503.37186000000003</v>
      </c>
      <c r="D54" s="16">
        <f>'5L24C Mixed Standards 5;1'!I52</f>
        <v>0.81201232961916558</v>
      </c>
      <c r="E54" s="17">
        <f t="shared" si="0"/>
        <v>1.1434750117931524E-2</v>
      </c>
      <c r="F54" s="69">
        <v>0.99609999999999999</v>
      </c>
      <c r="G54" s="69">
        <f>G55-0.003</f>
        <v>0.95605923199999998</v>
      </c>
      <c r="H54" s="17">
        <f t="shared" si="4"/>
        <v>1.139015459247159E-2</v>
      </c>
      <c r="I54" s="17">
        <f t="shared" si="1"/>
        <v>1.0932298415861522E-2</v>
      </c>
      <c r="K54" s="20">
        <f>$I$54/$I$62*100</f>
        <v>1.5628370448520021</v>
      </c>
      <c r="L54" s="14">
        <f>[1]M12!$K54</f>
        <v>1.5354550066946144</v>
      </c>
      <c r="M54" s="14">
        <f>[2]M12!$K54</f>
        <v>1.6524678076341452</v>
      </c>
      <c r="N54" s="63">
        <f t="shared" si="5"/>
        <v>1.5628370448520021</v>
      </c>
      <c r="O54" s="13">
        <f t="shared" si="6"/>
        <v>1.5835866197269206</v>
      </c>
      <c r="P54" s="13">
        <f t="shared" si="7"/>
        <v>6.1203819644250569E-2</v>
      </c>
    </row>
    <row r="55" spans="1:16" ht="14.25" thickBot="1" x14ac:dyDescent="0.3">
      <c r="A55" s="23" t="s">
        <v>34</v>
      </c>
      <c r="B55" s="24"/>
      <c r="C55" s="15">
        <v>2810.9414099999999</v>
      </c>
      <c r="D55" s="16">
        <f>'5L24C Mixed Standards 5;1'!I53</f>
        <v>0.75898209406677419</v>
      </c>
      <c r="E55" s="17">
        <f t="shared" si="0"/>
        <v>6.8315717177402674E-2</v>
      </c>
      <c r="F55" s="71">
        <v>0.99607699999999999</v>
      </c>
      <c r="G55" s="71">
        <v>0.95905923199999998</v>
      </c>
      <c r="H55" s="17">
        <f t="shared" si="4"/>
        <v>6.8047714618915719E-2</v>
      </c>
      <c r="I55" s="17">
        <f t="shared" si="1"/>
        <v>6.5518819249689011E-2</v>
      </c>
      <c r="K55" s="20">
        <f>$I$55/$I$62*100</f>
        <v>9.3663046839091582</v>
      </c>
      <c r="L55" s="14">
        <f>[1]M12!$K55</f>
        <v>9.2628934805564853</v>
      </c>
      <c r="M55" s="14">
        <f>[2]M12!$K55</f>
        <v>9.4738376496835404</v>
      </c>
      <c r="N55" s="63">
        <f t="shared" si="5"/>
        <v>9.3663046839091582</v>
      </c>
      <c r="O55" s="13">
        <f t="shared" si="6"/>
        <v>9.367678604716394</v>
      </c>
      <c r="P55" s="13">
        <f t="shared" si="7"/>
        <v>0.10547879581206983</v>
      </c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0.69951620687982807</v>
      </c>
      <c r="K62" s="91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5L24C Mixed Standards 5;1</vt:lpstr>
      <vt:lpstr>5L24C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2020-03-11T14:11:22Z</dcterms:modified>
</cp:coreProperties>
</file>