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GC for USU\"/>
    </mc:Choice>
  </mc:AlternateContent>
  <xr:revisionPtr revIDLastSave="0" documentId="13_ncr:1_{48A41982-17D7-4FE9-AFC4-890A436B89F3}" xr6:coauthVersionLast="45" xr6:coauthVersionMax="45" xr10:uidLastSave="{00000000-0000-0000-0000-000000000000}"/>
  <bookViews>
    <workbookView xWindow="-24780" yWindow="795" windowWidth="21600" windowHeight="14550" tabRatio="835" activeTab="1" xr2:uid="{00000000-000D-0000-FFFF-FFFF00000000}"/>
  </bookViews>
  <sheets>
    <sheet name="CSA Mixed Standards 5;1" sheetId="2" r:id="rId1"/>
    <sheet name="CS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<sst xmlns="http://schemas.openxmlformats.org/spreadsheetml/2006/main" count="72" uniqueCount="52">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</sst>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251.249</v>
      </c>
      <c r="F18" s="37"/>
      <c r="G18" s="45">
        <f t="shared" ref="G18:G53" si="0">G$16</f>
        <v>2.6315789473684199</v>
      </c>
      <c r="H18" s="45"/>
      <c r="I18" s="46">
        <f>(E18*1.998)/(G18*J8)</f>
        <v>0.25075909103510741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503.19164999999998</v>
      </c>
      <c r="F29" s="37"/>
      <c r="G29" s="45">
        <f t="shared" si="0"/>
        <v>2.6315789473684199</v>
      </c>
      <c r="H29" s="45"/>
      <c r="I29" s="46">
        <f>(E29*1.998)/(G29*J8)</f>
        <v>0.5022104795261112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335.74011000000002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'CSA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'CSA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3327.9758299999999</v>
      </c>
      <c r="D20" s="16">
        <f>'CSA Mixed Standards 5;1'!I18</f>
        <v>0.25075909103510741</v>
      </c>
      <c r="E20" s="17">
        <f>((C20/$I$11)*(($I$7*$I$9)/D20))/1000</f>
        <v>0.79058804691427964</v>
      </c>
      <c r="F20" s="91">
        <v>0.99150000000000005</v>
      </c>
      <c r="G20" s="91">
        <v>0.91139999999999999</v>
      </c>
      <c r="H20" s="17">
        <f>E20*F20</f>
        <v>0.78386804851550829</v>
      </c>
      <c r="I20" s="17">
        <f t="shared" ref="I20:I55" si="0">E20*G20</f>
        <v>0.7205419459576744</v>
      </c>
      <c r="J20" s="90"/>
      <c r="K20" s="20">
        <f>I$20/$I$62*100</f>
        <v>16.060941866787264</v>
      </c>
      <c r="N20" s="92"/>
      <c r="O20" s="13"/>
      <c r="P20" s="13"/>
    </row>
    <row r="21" spans="1:16" ht="13.5" x14ac:dyDescent="0.25">
      <c r="A21" s="23">
        <v>0.41666666666666669</v>
      </c>
      <c r="B21" s="24"/>
      <c r="C21" s="15">
        <v>0</v>
      </c>
      <c r="D21" s="16">
        <f>'CSA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'CSA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'CSA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1904.8819599999999</v>
      </c>
      <c r="D24" s="16">
        <f>'CSA Mixed Standards 5;1'!I22</f>
        <v>0.52228332313720438</v>
      </c>
      <c r="E24" s="17">
        <f>((C24/$I$11)*(($I$7*$I$9)/D24))/1000</f>
        <v>0.21726445346684364</v>
      </c>
      <c r="F24" s="18">
        <v>0.99450000000000005</v>
      </c>
      <c r="G24" s="18">
        <v>0.94210000000000005</v>
      </c>
      <c r="H24" s="17">
        <f t="shared" si="2"/>
        <v>0.21606949897277603</v>
      </c>
      <c r="I24" s="17">
        <f t="shared" si="0"/>
        <v>0.20468484161111342</v>
      </c>
      <c r="K24" s="20">
        <f>$I$24/$I$62*100</f>
        <v>4.5624427010412516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'CSA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'CSA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5255.1445299999996</v>
      </c>
      <c r="D27" s="16">
        <f>'CSA Mixed Standards 5;1'!I25</f>
        <v>0.52322337655136741</v>
      </c>
      <c r="E27" s="17">
        <f t="shared" si="1"/>
        <v>0.59830728780306297</v>
      </c>
      <c r="F27" s="93">
        <v>0.99480000000000002</v>
      </c>
      <c r="G27" s="18">
        <v>0.94169999999999998</v>
      </c>
      <c r="H27" s="17">
        <f t="shared" si="2"/>
        <v>0.59519608990648709</v>
      </c>
      <c r="I27" s="17">
        <f t="shared" si="0"/>
        <v>0.56342597292414442</v>
      </c>
      <c r="K27" s="20">
        <f>$I$27/$I$62*100</f>
        <v>12.558813332297378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3712.2648899999999</v>
      </c>
      <c r="D28" s="16">
        <f>'CSA Mixed Standards 5;1'!I26</f>
        <v>0.52518037315984534</v>
      </c>
      <c r="E28" s="17">
        <f t="shared" si="1"/>
        <v>0.42107284798651912</v>
      </c>
      <c r="F28" s="18">
        <v>0.995</v>
      </c>
      <c r="G28" s="18">
        <v>0.94810000000000005</v>
      </c>
      <c r="H28" s="17">
        <f t="shared" si="2"/>
        <v>0.41896748374658654</v>
      </c>
      <c r="I28" s="17">
        <f t="shared" si="0"/>
        <v>0.3992191671760188</v>
      </c>
      <c r="K28" s="20">
        <f>$I$28/$I$62*100</f>
        <v>8.8986295275277474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'CSA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'CSA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5219.0449200000003</v>
      </c>
      <c r="D31" s="16">
        <f>'CSA Mixed Standards 5;1'!I29</f>
        <v>0.5022104795261112</v>
      </c>
      <c r="E31" s="17">
        <f>((C31/$I$11)*(($I$7*$I$9)/D31))/1000</f>
        <v>0.61905898496792033</v>
      </c>
      <c r="F31" s="18">
        <v>0.99524199999999996</v>
      </c>
      <c r="G31" s="18">
        <v>0.95034395000000005</v>
      </c>
      <c r="H31" s="17">
        <f t="shared" si="2"/>
        <v>0.616113502317443</v>
      </c>
      <c r="I31" s="17">
        <f t="shared" si="0"/>
        <v>0.58831896105740411</v>
      </c>
      <c r="K31" s="20">
        <f>$I$31/$I$62*100</f>
        <v>13.113680175986161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3410.1911599999999</v>
      </c>
      <c r="D32" s="16">
        <f>'CSA Mixed Standards 5;1'!I30</f>
        <v>0.5560986679727572</v>
      </c>
      <c r="E32" s="17">
        <f>((C32/$I$11)*(($I$7*$I$9)/D32))/1000</f>
        <v>0.36530333472003429</v>
      </c>
      <c r="F32" s="18">
        <v>0.99550000000000005</v>
      </c>
      <c r="G32" s="18">
        <v>0.95269999999999999</v>
      </c>
      <c r="H32" s="17">
        <f t="shared" si="2"/>
        <v>0.36365946971379415</v>
      </c>
      <c r="I32" s="17">
        <f t="shared" si="0"/>
        <v>0.34802448698777666</v>
      </c>
      <c r="K32" s="20">
        <f>$I$32/$I$62*100</f>
        <v>7.7574957087334955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'CSA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844.33252000000005</v>
      </c>
      <c r="D34" s="16">
        <f>'CSA Mixed Standards 5;1'!I32</f>
        <v>0.57307258596630672</v>
      </c>
      <c r="E34" s="17">
        <f>((C34/$I$11)*(($I$7*$I$9)/D34))/1000</f>
        <v>8.7766878048619282E-2</v>
      </c>
      <c r="F34" s="18">
        <v>0.99539999999999995</v>
      </c>
      <c r="G34" s="18">
        <v>0.95240000000000002</v>
      </c>
      <c r="H34" s="17">
        <f t="shared" si="2"/>
        <v>8.7363150409595636E-2</v>
      </c>
      <c r="I34" s="17">
        <f t="shared" si="0"/>
        <v>8.3589174653505002E-2</v>
      </c>
      <c r="K34" s="20">
        <f>$I$34/$I$62*100</f>
        <v>1.8632098829698567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'CSA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274.80981000000003</v>
      </c>
      <c r="D36" s="16">
        <f>'CSA Mixed Standards 5;1'!I34</f>
        <v>0.36080032307251586</v>
      </c>
      <c r="E36" s="17">
        <f t="shared" si="1"/>
        <v>4.537243439767899E-2</v>
      </c>
      <c r="F36" s="18">
        <v>0.99590000000000001</v>
      </c>
      <c r="G36" s="18">
        <v>0.95699999999999996</v>
      </c>
      <c r="H36" s="17">
        <f t="shared" si="2"/>
        <v>4.5186407416648505E-2</v>
      </c>
      <c r="I36" s="17">
        <f t="shared" si="0"/>
        <v>4.342141971857879E-2</v>
      </c>
      <c r="K36" s="20">
        <f>$I$36/$I$62*100</f>
        <v>0.96786717523649857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'CSA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'CSA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'CSA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149.35480999999999</v>
      </c>
      <c r="D40" s="16">
        <f>'CSA Mixed Standards 5;1'!I38</f>
        <v>0.57169928898171185</v>
      </c>
      <c r="E40" s="17">
        <f>((C40/$I$11)*(($I$7*$I$9)/D40))/1000</f>
        <v>1.5562462892431732E-2</v>
      </c>
      <c r="F40" s="18">
        <v>0.99605399999999999</v>
      </c>
      <c r="G40" s="18">
        <v>0.95881644600000004</v>
      </c>
      <c r="H40" s="17">
        <f>E40*F40</f>
        <v>1.5501053413858197E-2</v>
      </c>
      <c r="I40" s="17">
        <f>E40*G40</f>
        <v>1.4921545361528274E-2</v>
      </c>
      <c r="K40" s="20">
        <f>$I$40/$I$62*100</f>
        <v>0.33260252780372118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'CSA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1432.49225</v>
      </c>
      <c r="D42" s="16">
        <f>'CSA Mixed Standards 5;1'!I40</f>
        <v>0.57248541312805568</v>
      </c>
      <c r="E42" s="17">
        <f t="shared" si="1"/>
        <v>0.1490577711455128</v>
      </c>
      <c r="F42" s="18">
        <v>0.99583299999999997</v>
      </c>
      <c r="G42" s="18">
        <v>0.95651359599999997</v>
      </c>
      <c r="H42" s="17">
        <f t="shared" si="2"/>
        <v>0.14843664741314944</v>
      </c>
      <c r="I42" s="17">
        <f t="shared" si="0"/>
        <v>0.14257578469013948</v>
      </c>
      <c r="K42" s="20">
        <f>$I$42/$I$62*100</f>
        <v>3.1780264873773492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'CSA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'CSA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'CSA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'CSA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464.53035999999997</v>
      </c>
      <c r="D47" s="16">
        <f>'CSA Mixed Standards 5;1'!I45</f>
        <v>0.56695087597379212</v>
      </c>
      <c r="E47" s="17">
        <f t="shared" si="1"/>
        <v>4.8808497619543624E-2</v>
      </c>
      <c r="F47" s="95">
        <v>0.99578100000000003</v>
      </c>
      <c r="G47" s="95">
        <v>0.95596872600000005</v>
      </c>
      <c r="H47" s="17">
        <f t="shared" si="2"/>
        <v>4.8602574568086768E-2</v>
      </c>
      <c r="I47" s="17">
        <f t="shared" si="0"/>
        <v>4.6659397287329152E-2</v>
      </c>
      <c r="K47" s="20">
        <f>$I$47/$I$62*100</f>
        <v>1.0400419733720059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'CSA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'CSA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'CSA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5899.9921899999999</v>
      </c>
      <c r="D51" s="16">
        <f>'CSA Mixed Standards 5;1'!I49</f>
        <v>0.53474774135716341</v>
      </c>
      <c r="E51" s="17">
        <f t="shared" si="1"/>
        <v>0.65724795749626119</v>
      </c>
      <c r="F51" s="95">
        <v>0.99648800000000004</v>
      </c>
      <c r="G51" s="95">
        <v>0.96334507599999997</v>
      </c>
      <c r="H51" s="17">
        <f t="shared" si="2"/>
        <v>0.65493970266953438</v>
      </c>
      <c r="I51" s="17">
        <f t="shared" si="0"/>
        <v>0.63315658356508053</v>
      </c>
      <c r="K51" s="20">
        <f>$I$51/$I$62*100</f>
        <v>14.113114633037252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'CSA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'CSA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1174.4504400000001</v>
      </c>
      <c r="D54" s="16">
        <f>'CSA Mixed Standards 5;1'!I52</f>
        <v>0.50773983680032553</v>
      </c>
      <c r="E54" s="17">
        <f t="shared" si="1"/>
        <v>0.13779080048226811</v>
      </c>
      <c r="F54" s="97">
        <v>0.99609999999999999</v>
      </c>
      <c r="G54" s="97">
        <f>G55-0.003</f>
        <v>0.95605923199999998</v>
      </c>
      <c r="H54" s="17">
        <f t="shared" si="2"/>
        <v>0.13725341636038726</v>
      </c>
      <c r="I54" s="17">
        <f t="shared" si="0"/>
        <v>0.13173616688574247</v>
      </c>
      <c r="K54" s="20">
        <f>$I$54/$I$62*100</f>
        <v>2.9364104754417455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4701.8935499999998</v>
      </c>
      <c r="D55" s="16">
        <f>'CSA Mixed Standards 5;1'!I53</f>
        <v>0.47458077977285135</v>
      </c>
      <c r="E55" s="17">
        <f t="shared" si="1"/>
        <v>0.59018669444378591</v>
      </c>
      <c r="F55" s="98">
        <v>0.99607699999999999</v>
      </c>
      <c r="G55" s="98">
        <v>0.95905923199999998</v>
      </c>
      <c r="H55" s="17">
        <f t="shared" si="2"/>
        <v>0.58787139204148298</v>
      </c>
      <c r="I55" s="17">
        <f t="shared" si="0"/>
        <v>0.56602399790987601</v>
      </c>
      <c r="K55" s="20">
        <f>$I$55/$I$62*100</f>
        <v>12.61672353238828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4.4862994457859111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CSA Mixed Standards 5;1</vt:lpstr>
      <vt:lpstr>CSA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2020-03-09T16:22:51Z</dcterms:modified>
</cp:coreProperties>
</file>