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homedir.mtu.edu\home\Desktop\HRJ NIFA-USDA\Work\Metadata for Ag library\"/>
    </mc:Choice>
  </mc:AlternateContent>
  <bookViews>
    <workbookView xWindow="0" yWindow="0" windowWidth="28800" windowHeight="12375" activeTab="1"/>
  </bookViews>
  <sheets>
    <sheet name="SOCref" sheetId="13" r:id="rId1"/>
    <sheet name="Summary" sheetId="12" r:id="rId2"/>
    <sheet name="CA" sheetId="11" r:id="rId3"/>
    <sheet name="KS" sheetId="10" r:id="rId4"/>
    <sheet name="MT" sheetId="9" r:id="rId5"/>
    <sheet name="ND" sheetId="8" r:id="rId6"/>
    <sheet name="NE" sheetId="7" r:id="rId7"/>
    <sheet name="OK" sheetId="6" r:id="rId8"/>
    <sheet name="OR" sheetId="5" r:id="rId9"/>
    <sheet name="SD" sheetId="4" r:id="rId10"/>
    <sheet name="TX" sheetId="3" r:id="rId11"/>
    <sheet name="WA" sheetId="2" r:id="rId1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5" l="1"/>
  <c r="P5" i="5"/>
  <c r="Q5" i="5"/>
  <c r="B5" i="9"/>
  <c r="I5" i="9"/>
  <c r="Q5" i="9" s="1"/>
  <c r="P5" i="9"/>
  <c r="B5" i="11"/>
  <c r="B12" i="11"/>
  <c r="Q5" i="2" l="1"/>
  <c r="Q38" i="2"/>
  <c r="Q37" i="2"/>
  <c r="Q36" i="2"/>
  <c r="Q35" i="2"/>
  <c r="Q34" i="2"/>
  <c r="Q33" i="2"/>
  <c r="Q32" i="2"/>
  <c r="Q31" i="2"/>
  <c r="Q30" i="2"/>
  <c r="Q29" i="2"/>
  <c r="Q28" i="2"/>
  <c r="Q27" i="2"/>
  <c r="Q26" i="2"/>
  <c r="Q25" i="2"/>
  <c r="Q24" i="2"/>
  <c r="Q23" i="2"/>
  <c r="Q22" i="2"/>
  <c r="Q21" i="2"/>
  <c r="Q20" i="2"/>
  <c r="Q19" i="2"/>
  <c r="Q18" i="2"/>
  <c r="Q17" i="2"/>
  <c r="Q16" i="2"/>
  <c r="Q15" i="2"/>
  <c r="Q14" i="2"/>
  <c r="Q13" i="2"/>
  <c r="Q12" i="2"/>
  <c r="I36" i="2"/>
  <c r="I33" i="2"/>
  <c r="I30" i="2"/>
  <c r="I27" i="2"/>
  <c r="I24" i="2"/>
  <c r="I21" i="2"/>
  <c r="I18" i="2"/>
  <c r="I15" i="2"/>
  <c r="I12" i="2"/>
  <c r="I5" i="2"/>
  <c r="I36" i="3"/>
  <c r="I33" i="3"/>
  <c r="I30" i="3"/>
  <c r="I27" i="3"/>
  <c r="I24" i="3"/>
  <c r="I21" i="3"/>
  <c r="I18" i="3"/>
  <c r="I15" i="3"/>
  <c r="I12" i="3"/>
  <c r="I5" i="3"/>
  <c r="Q38" i="4"/>
  <c r="Q37" i="4"/>
  <c r="Q36" i="4"/>
  <c r="Q35" i="4"/>
  <c r="Q34" i="4"/>
  <c r="Q33" i="4"/>
  <c r="Q32" i="4"/>
  <c r="Q31" i="4"/>
  <c r="Q30" i="4"/>
  <c r="Q29" i="4"/>
  <c r="Q28" i="4"/>
  <c r="Q27" i="4"/>
  <c r="Q26" i="4"/>
  <c r="Q25" i="4"/>
  <c r="Q24" i="4"/>
  <c r="Q23" i="4"/>
  <c r="Q22" i="4"/>
  <c r="Q21" i="4"/>
  <c r="Q20" i="4"/>
  <c r="Q19" i="4"/>
  <c r="Q18" i="4"/>
  <c r="Q17" i="4"/>
  <c r="Q16" i="4"/>
  <c r="Q15" i="4"/>
  <c r="Q14" i="4"/>
  <c r="Q13" i="4"/>
  <c r="Q12" i="4"/>
  <c r="I36" i="4"/>
  <c r="I33" i="4"/>
  <c r="I30" i="4"/>
  <c r="I27" i="4"/>
  <c r="I24" i="4"/>
  <c r="I21" i="4"/>
  <c r="I18" i="4"/>
  <c r="I15" i="4"/>
  <c r="I12" i="4"/>
  <c r="Q5" i="4"/>
  <c r="I5" i="4"/>
  <c r="Q38" i="5"/>
  <c r="Q37" i="5"/>
  <c r="Q36" i="5"/>
  <c r="Q35" i="5"/>
  <c r="Q34" i="5"/>
  <c r="Q33" i="5"/>
  <c r="Q32" i="5"/>
  <c r="Q31" i="5"/>
  <c r="Q30" i="5"/>
  <c r="Q29" i="5"/>
  <c r="Q28" i="5"/>
  <c r="Q27" i="5"/>
  <c r="Q26" i="5"/>
  <c r="Q25" i="5"/>
  <c r="Q24" i="5"/>
  <c r="Q23" i="5"/>
  <c r="Q22" i="5"/>
  <c r="Q21" i="5"/>
  <c r="Q20" i="5"/>
  <c r="Q19" i="5"/>
  <c r="Q18" i="5"/>
  <c r="Q17" i="5"/>
  <c r="Q16" i="5"/>
  <c r="Q15" i="5"/>
  <c r="Q14" i="5"/>
  <c r="Q13" i="5"/>
  <c r="Q12" i="5"/>
  <c r="I36" i="5"/>
  <c r="I33" i="5"/>
  <c r="I30" i="5"/>
  <c r="I27" i="5"/>
  <c r="I24" i="5"/>
  <c r="I21" i="5"/>
  <c r="I18" i="5"/>
  <c r="I15" i="5"/>
  <c r="I12" i="5"/>
  <c r="I36" i="6"/>
  <c r="I33" i="6"/>
  <c r="I30" i="6"/>
  <c r="I27" i="6"/>
  <c r="I24" i="6"/>
  <c r="I21" i="6"/>
  <c r="I18" i="6"/>
  <c r="I15" i="6"/>
  <c r="I12" i="6"/>
  <c r="Q5" i="7"/>
  <c r="I5" i="6"/>
  <c r="Q38" i="7"/>
  <c r="Q37" i="7"/>
  <c r="Q36" i="7"/>
  <c r="Q35" i="7"/>
  <c r="Q34" i="7"/>
  <c r="Q33" i="7"/>
  <c r="Q32" i="7"/>
  <c r="Q31" i="7"/>
  <c r="Q30" i="7"/>
  <c r="Q29" i="7"/>
  <c r="Q28" i="7"/>
  <c r="Q27" i="7"/>
  <c r="Q26" i="7"/>
  <c r="Q25" i="7"/>
  <c r="Q24" i="7"/>
  <c r="Q23" i="7"/>
  <c r="Q22" i="7"/>
  <c r="Q21" i="7"/>
  <c r="Q20" i="7"/>
  <c r="Q19" i="7"/>
  <c r="Q18" i="7"/>
  <c r="Q17" i="7"/>
  <c r="Q16" i="7"/>
  <c r="Q15" i="7"/>
  <c r="Q14" i="7"/>
  <c r="Q13" i="7"/>
  <c r="Q12" i="7"/>
  <c r="I36" i="7"/>
  <c r="I33" i="7"/>
  <c r="I30" i="7"/>
  <c r="I27" i="7"/>
  <c r="I24" i="7"/>
  <c r="I21" i="7"/>
  <c r="I18" i="7"/>
  <c r="I15" i="7"/>
  <c r="I12" i="7"/>
  <c r="I5" i="7"/>
  <c r="Q38" i="8"/>
  <c r="Q37" i="8"/>
  <c r="Q36" i="8"/>
  <c r="Q35" i="8"/>
  <c r="Q34" i="8"/>
  <c r="Q33" i="8"/>
  <c r="Q32" i="8"/>
  <c r="Q31" i="8"/>
  <c r="Q30" i="8"/>
  <c r="Q29" i="8"/>
  <c r="Q28" i="8"/>
  <c r="Q27" i="8"/>
  <c r="Q26" i="8"/>
  <c r="Q25" i="8"/>
  <c r="Q24" i="8"/>
  <c r="Q23" i="8"/>
  <c r="Q22" i="8"/>
  <c r="Q21" i="8"/>
  <c r="Q20" i="8"/>
  <c r="Q19" i="8"/>
  <c r="Q18" i="8"/>
  <c r="Q17" i="8"/>
  <c r="Q16" i="8"/>
  <c r="Q15" i="8"/>
  <c r="Q14" i="8"/>
  <c r="Q13" i="8"/>
  <c r="Q12" i="8"/>
  <c r="I36" i="8"/>
  <c r="I33" i="8"/>
  <c r="I30" i="8"/>
  <c r="I27" i="8"/>
  <c r="I24" i="8"/>
  <c r="I21" i="8"/>
  <c r="I18" i="8"/>
  <c r="I15" i="8"/>
  <c r="I12" i="8"/>
  <c r="Q5" i="8"/>
  <c r="I5" i="8"/>
  <c r="Q38" i="9"/>
  <c r="Q37" i="9"/>
  <c r="Q36" i="9"/>
  <c r="Q35" i="9"/>
  <c r="Q34" i="9"/>
  <c r="Q33" i="9"/>
  <c r="Q32" i="9"/>
  <c r="Q31" i="9"/>
  <c r="Q30" i="9"/>
  <c r="Q29" i="9"/>
  <c r="Q28" i="9"/>
  <c r="Q27" i="9"/>
  <c r="Q26" i="9"/>
  <c r="Q25" i="9"/>
  <c r="Q24" i="9"/>
  <c r="Q23" i="9"/>
  <c r="Q22" i="9"/>
  <c r="Q21" i="9"/>
  <c r="Q20" i="9"/>
  <c r="Q19" i="9"/>
  <c r="Q18" i="9"/>
  <c r="Q17" i="9"/>
  <c r="Q16" i="9"/>
  <c r="Q15" i="9"/>
  <c r="Q14" i="9"/>
  <c r="Q13" i="9"/>
  <c r="Q12" i="9"/>
  <c r="I36" i="9"/>
  <c r="I33" i="9"/>
  <c r="I30" i="9"/>
  <c r="I27" i="9"/>
  <c r="I24" i="9"/>
  <c r="I21" i="9"/>
  <c r="I18" i="9"/>
  <c r="I15" i="9"/>
  <c r="I12" i="9"/>
  <c r="I36" i="10"/>
  <c r="I33" i="10"/>
  <c r="I30" i="10"/>
  <c r="I27" i="10"/>
  <c r="I24" i="10"/>
  <c r="I21" i="10"/>
  <c r="I18" i="10"/>
  <c r="I15" i="10"/>
  <c r="I12" i="10"/>
  <c r="I33" i="11"/>
  <c r="I36" i="11"/>
  <c r="I30" i="11"/>
  <c r="I27" i="11"/>
  <c r="I24" i="11"/>
  <c r="I21" i="11"/>
  <c r="I18" i="11"/>
  <c r="I15" i="11"/>
  <c r="I12" i="11"/>
  <c r="P5" i="4" l="1"/>
  <c r="P12" i="6" l="1"/>
  <c r="Q12" i="6" s="1"/>
  <c r="P5" i="6"/>
  <c r="Q5" i="6" s="1"/>
  <c r="E84" i="13" l="1"/>
  <c r="D84" i="13"/>
  <c r="C84" i="13"/>
  <c r="E83" i="13"/>
  <c r="D83" i="13"/>
  <c r="C83" i="13"/>
  <c r="B83" i="13"/>
  <c r="E76" i="13"/>
  <c r="D76" i="13"/>
  <c r="C76" i="13"/>
  <c r="E75" i="13"/>
  <c r="D75" i="13"/>
  <c r="C75" i="13"/>
  <c r="B75" i="13"/>
  <c r="E68" i="13"/>
  <c r="D68" i="13"/>
  <c r="C68" i="13"/>
  <c r="E67" i="13"/>
  <c r="D67" i="13"/>
  <c r="C67" i="13"/>
  <c r="B67" i="13"/>
  <c r="E60" i="13"/>
  <c r="D60" i="13"/>
  <c r="C60" i="13"/>
  <c r="E59" i="13"/>
  <c r="D59" i="13"/>
  <c r="C59" i="13"/>
  <c r="B59" i="13"/>
  <c r="E52" i="13"/>
  <c r="D52" i="13"/>
  <c r="C52" i="13"/>
  <c r="E51" i="13"/>
  <c r="D51" i="13"/>
  <c r="C51" i="13"/>
  <c r="B51" i="13"/>
  <c r="E43" i="13"/>
  <c r="D43" i="13"/>
  <c r="C43" i="13"/>
  <c r="E42" i="13"/>
  <c r="D42" i="13"/>
  <c r="C42" i="13"/>
  <c r="B42" i="13"/>
  <c r="E35" i="13"/>
  <c r="D35" i="13"/>
  <c r="C35" i="13"/>
  <c r="E34" i="13"/>
  <c r="D34" i="13"/>
  <c r="C34" i="13"/>
  <c r="B34" i="13"/>
  <c r="E27" i="13"/>
  <c r="D27" i="13"/>
  <c r="C27" i="13"/>
  <c r="E26" i="13"/>
  <c r="D26" i="13"/>
  <c r="C26" i="13"/>
  <c r="B26" i="13"/>
  <c r="E19" i="13"/>
  <c r="D19" i="13"/>
  <c r="C19" i="13"/>
  <c r="E18" i="13"/>
  <c r="D18" i="13"/>
  <c r="C18" i="13"/>
  <c r="B18" i="13"/>
  <c r="E11" i="13"/>
  <c r="D11" i="13"/>
  <c r="C11" i="13"/>
  <c r="E10" i="13"/>
  <c r="D10" i="13"/>
  <c r="C10" i="13"/>
  <c r="B10" i="13"/>
  <c r="P12" i="9"/>
  <c r="P34" i="10"/>
  <c r="Q34" i="10" s="1"/>
  <c r="P28" i="10"/>
  <c r="Q28" i="10" s="1"/>
  <c r="P22" i="10"/>
  <c r="Q22" i="10" s="1"/>
  <c r="P16" i="10"/>
  <c r="Q16" i="10" s="1"/>
  <c r="P36" i="10"/>
  <c r="Q36" i="10" s="1"/>
  <c r="B5" i="10"/>
  <c r="P36" i="9"/>
  <c r="P35" i="9"/>
  <c r="P34" i="9"/>
  <c r="P30" i="9"/>
  <c r="P29" i="9"/>
  <c r="P28" i="9"/>
  <c r="P24" i="9"/>
  <c r="P23" i="9"/>
  <c r="P22" i="9"/>
  <c r="P18" i="9"/>
  <c r="P17" i="9"/>
  <c r="P16" i="9"/>
  <c r="P37" i="9"/>
  <c r="P28" i="8"/>
  <c r="P22" i="8"/>
  <c r="P16" i="8"/>
  <c r="P36" i="8"/>
  <c r="P28" i="7"/>
  <c r="P22" i="7"/>
  <c r="P16" i="7"/>
  <c r="P36" i="7"/>
  <c r="P36" i="6"/>
  <c r="Q36" i="6" s="1"/>
  <c r="P35" i="6"/>
  <c r="Q35" i="6" s="1"/>
  <c r="P34" i="6"/>
  <c r="Q34" i="6" s="1"/>
  <c r="P30" i="6"/>
  <c r="Q30" i="6" s="1"/>
  <c r="P29" i="6"/>
  <c r="Q29" i="6" s="1"/>
  <c r="P28" i="6"/>
  <c r="Q28" i="6" s="1"/>
  <c r="P24" i="6"/>
  <c r="Q24" i="6" s="1"/>
  <c r="P23" i="6"/>
  <c r="Q23" i="6" s="1"/>
  <c r="P22" i="6"/>
  <c r="Q22" i="6" s="1"/>
  <c r="P18" i="6"/>
  <c r="Q18" i="6" s="1"/>
  <c r="P17" i="6"/>
  <c r="Q17" i="6" s="1"/>
  <c r="P16" i="6"/>
  <c r="Q16" i="6" s="1"/>
  <c r="P37" i="6"/>
  <c r="Q37" i="6" s="1"/>
  <c r="P36" i="5"/>
  <c r="P35" i="5"/>
  <c r="P34" i="5"/>
  <c r="P30" i="5"/>
  <c r="P29" i="5"/>
  <c r="P28" i="5"/>
  <c r="P24" i="5"/>
  <c r="P23" i="5"/>
  <c r="P22" i="5"/>
  <c r="P18" i="5"/>
  <c r="P17" i="5"/>
  <c r="P16" i="5"/>
  <c r="P12" i="5"/>
  <c r="P37" i="5"/>
  <c r="P28" i="4"/>
  <c r="P22" i="4"/>
  <c r="P16" i="4"/>
  <c r="P36" i="4"/>
  <c r="P34" i="3"/>
  <c r="Q34" i="3" s="1"/>
  <c r="P28" i="3"/>
  <c r="Q28" i="3" s="1"/>
  <c r="P22" i="3"/>
  <c r="Q22" i="3" s="1"/>
  <c r="P16" i="3"/>
  <c r="Q16" i="3" s="1"/>
  <c r="P36" i="3"/>
  <c r="Q36" i="3" s="1"/>
  <c r="P12" i="2"/>
  <c r="P5" i="2"/>
  <c r="P14" i="10"/>
  <c r="Q14" i="10" s="1"/>
  <c r="P15" i="10"/>
  <c r="Q15" i="10" s="1"/>
  <c r="P20" i="10"/>
  <c r="Q20" i="10" s="1"/>
  <c r="P21" i="10"/>
  <c r="Q21" i="10" s="1"/>
  <c r="P26" i="10"/>
  <c r="Q26" i="10" s="1"/>
  <c r="P27" i="10"/>
  <c r="Q27" i="10" s="1"/>
  <c r="P32" i="10"/>
  <c r="Q32" i="10" s="1"/>
  <c r="P33" i="10"/>
  <c r="Q33" i="10" s="1"/>
  <c r="P38" i="10"/>
  <c r="Q38" i="10" s="1"/>
  <c r="P13" i="10"/>
  <c r="Q13" i="10" s="1"/>
  <c r="P19" i="10"/>
  <c r="Q19" i="10" s="1"/>
  <c r="P25" i="10"/>
  <c r="Q25" i="10" s="1"/>
  <c r="P31" i="10"/>
  <c r="Q31" i="10" s="1"/>
  <c r="P37" i="10"/>
  <c r="Q37" i="10" s="1"/>
  <c r="P12" i="10"/>
  <c r="Q12" i="10" s="1"/>
  <c r="P17" i="10"/>
  <c r="Q17" i="10" s="1"/>
  <c r="P18" i="10"/>
  <c r="Q18" i="10" s="1"/>
  <c r="P23" i="10"/>
  <c r="Q23" i="10" s="1"/>
  <c r="P24" i="10"/>
  <c r="Q24" i="10" s="1"/>
  <c r="P29" i="10"/>
  <c r="Q29" i="10" s="1"/>
  <c r="P30" i="10"/>
  <c r="Q30" i="10" s="1"/>
  <c r="P35" i="10"/>
  <c r="Q35" i="10" s="1"/>
  <c r="P14" i="9"/>
  <c r="P15" i="9"/>
  <c r="P20" i="9"/>
  <c r="P21" i="9"/>
  <c r="P26" i="9"/>
  <c r="P27" i="9"/>
  <c r="P32" i="9"/>
  <c r="P33" i="9"/>
  <c r="P38" i="9"/>
  <c r="P13" i="9"/>
  <c r="P19" i="9"/>
  <c r="P25" i="9"/>
  <c r="P31" i="9"/>
  <c r="P14" i="8"/>
  <c r="P21" i="8"/>
  <c r="P26" i="8"/>
  <c r="P33" i="8"/>
  <c r="P13" i="8"/>
  <c r="P19" i="8"/>
  <c r="P25" i="8"/>
  <c r="P31" i="8"/>
  <c r="P37" i="8"/>
  <c r="P34" i="8"/>
  <c r="P15" i="8"/>
  <c r="P20" i="8"/>
  <c r="P27" i="8"/>
  <c r="P32" i="8"/>
  <c r="P38" i="8"/>
  <c r="P12" i="8"/>
  <c r="P17" i="8"/>
  <c r="P18" i="8"/>
  <c r="P23" i="8"/>
  <c r="P24" i="8"/>
  <c r="P29" i="8"/>
  <c r="P30" i="8"/>
  <c r="P35" i="8"/>
  <c r="P14" i="7"/>
  <c r="P21" i="7"/>
  <c r="P26" i="7"/>
  <c r="P33" i="7"/>
  <c r="P13" i="7"/>
  <c r="P19" i="7"/>
  <c r="P25" i="7"/>
  <c r="P31" i="7"/>
  <c r="P37" i="7"/>
  <c r="P34" i="7"/>
  <c r="P15" i="7"/>
  <c r="P20" i="7"/>
  <c r="P27" i="7"/>
  <c r="P32" i="7"/>
  <c r="P38" i="7"/>
  <c r="P12" i="7"/>
  <c r="P17" i="7"/>
  <c r="P18" i="7"/>
  <c r="P23" i="7"/>
  <c r="P24" i="7"/>
  <c r="P29" i="7"/>
  <c r="P30" i="7"/>
  <c r="P35" i="7"/>
  <c r="P14" i="6"/>
  <c r="Q14" i="6" s="1"/>
  <c r="P15" i="6"/>
  <c r="Q15" i="6" s="1"/>
  <c r="P20" i="6"/>
  <c r="Q20" i="6" s="1"/>
  <c r="P21" i="6"/>
  <c r="Q21" i="6" s="1"/>
  <c r="P26" i="6"/>
  <c r="Q26" i="6" s="1"/>
  <c r="P27" i="6"/>
  <c r="Q27" i="6" s="1"/>
  <c r="P32" i="6"/>
  <c r="Q32" i="6" s="1"/>
  <c r="P33" i="6"/>
  <c r="Q33" i="6" s="1"/>
  <c r="P38" i="6"/>
  <c r="Q38" i="6" s="1"/>
  <c r="P13" i="6"/>
  <c r="Q13" i="6" s="1"/>
  <c r="P19" i="6"/>
  <c r="Q19" i="6" s="1"/>
  <c r="P25" i="6"/>
  <c r="Q25" i="6" s="1"/>
  <c r="P31" i="6"/>
  <c r="Q31" i="6" s="1"/>
  <c r="P14" i="5"/>
  <c r="P15" i="5"/>
  <c r="P20" i="5"/>
  <c r="P21" i="5"/>
  <c r="P26" i="5"/>
  <c r="P27" i="5"/>
  <c r="P32" i="5"/>
  <c r="P33" i="5"/>
  <c r="P38" i="5"/>
  <c r="P13" i="5"/>
  <c r="P19" i="5"/>
  <c r="P25" i="5"/>
  <c r="P31" i="5"/>
  <c r="P34" i="4"/>
  <c r="P15" i="4"/>
  <c r="P20" i="4"/>
  <c r="P27" i="4"/>
  <c r="P32" i="4"/>
  <c r="P13" i="4"/>
  <c r="P19" i="4"/>
  <c r="P25" i="4"/>
  <c r="P31" i="4"/>
  <c r="P37" i="4"/>
  <c r="P14" i="4"/>
  <c r="P21" i="4"/>
  <c r="P26" i="4"/>
  <c r="P33" i="4"/>
  <c r="P38" i="4"/>
  <c r="P12" i="4"/>
  <c r="P17" i="4"/>
  <c r="P18" i="4"/>
  <c r="P23" i="4"/>
  <c r="P24" i="4"/>
  <c r="P29" i="4"/>
  <c r="P30" i="4"/>
  <c r="P35" i="4"/>
  <c r="P14" i="3"/>
  <c r="Q14" i="3" s="1"/>
  <c r="P15" i="3"/>
  <c r="Q15" i="3" s="1"/>
  <c r="P20" i="3"/>
  <c r="Q20" i="3" s="1"/>
  <c r="P21" i="3"/>
  <c r="Q21" i="3" s="1"/>
  <c r="P26" i="3"/>
  <c r="Q26" i="3" s="1"/>
  <c r="P27" i="3"/>
  <c r="Q27" i="3" s="1"/>
  <c r="P32" i="3"/>
  <c r="Q32" i="3" s="1"/>
  <c r="P33" i="3"/>
  <c r="Q33" i="3" s="1"/>
  <c r="P38" i="3"/>
  <c r="Q38" i="3" s="1"/>
  <c r="P13" i="3"/>
  <c r="Q13" i="3" s="1"/>
  <c r="P19" i="3"/>
  <c r="Q19" i="3" s="1"/>
  <c r="P25" i="3"/>
  <c r="Q25" i="3" s="1"/>
  <c r="P31" i="3"/>
  <c r="Q31" i="3" s="1"/>
  <c r="P37" i="3"/>
  <c r="Q37" i="3" s="1"/>
  <c r="P12" i="3"/>
  <c r="Q12" i="3" s="1"/>
  <c r="P17" i="3"/>
  <c r="Q17" i="3" s="1"/>
  <c r="P18" i="3"/>
  <c r="Q18" i="3" s="1"/>
  <c r="P23" i="3"/>
  <c r="Q23" i="3" s="1"/>
  <c r="P24" i="3"/>
  <c r="Q24" i="3" s="1"/>
  <c r="P29" i="3"/>
  <c r="Q29" i="3" s="1"/>
  <c r="P30" i="3"/>
  <c r="Q30" i="3" s="1"/>
  <c r="P35" i="3"/>
  <c r="Q35" i="3" s="1"/>
  <c r="P36" i="2"/>
  <c r="P5" i="8"/>
  <c r="P5" i="7"/>
  <c r="P5" i="3"/>
  <c r="Q5" i="3" s="1"/>
  <c r="P15" i="2"/>
  <c r="P20" i="2"/>
  <c r="P33" i="2"/>
  <c r="P38" i="2"/>
  <c r="P19" i="2"/>
  <c r="P31" i="2"/>
  <c r="P37" i="2"/>
  <c r="P16" i="2"/>
  <c r="P22" i="2"/>
  <c r="P28" i="2"/>
  <c r="P34" i="2"/>
  <c r="P14" i="2"/>
  <c r="P21" i="2"/>
  <c r="P26" i="2"/>
  <c r="P27" i="2"/>
  <c r="P32" i="2"/>
  <c r="P13" i="2"/>
  <c r="P25" i="2"/>
  <c r="P17" i="2"/>
  <c r="P18" i="2"/>
  <c r="P23" i="2"/>
  <c r="P24" i="2"/>
  <c r="P29" i="2"/>
  <c r="P30" i="2"/>
  <c r="P35" i="2"/>
  <c r="R15" i="2" l="1"/>
  <c r="C35" i="12" s="1"/>
  <c r="R20" i="8"/>
  <c r="E18" i="12" s="1"/>
  <c r="P5" i="10"/>
  <c r="I5" i="10"/>
  <c r="P16" i="11"/>
  <c r="Q16" i="11" s="1"/>
  <c r="R27" i="4"/>
  <c r="G30" i="12" s="1"/>
  <c r="R13" i="4"/>
  <c r="D28" i="12" s="1"/>
  <c r="R15" i="5"/>
  <c r="C26" i="12" s="1"/>
  <c r="R21" i="2"/>
  <c r="G34" i="12" s="1"/>
  <c r="R24" i="2"/>
  <c r="G35" i="12" s="1"/>
  <c r="R22" i="2"/>
  <c r="H34" i="12" s="1"/>
  <c r="R20" i="2"/>
  <c r="E36" i="12" s="1"/>
  <c r="R18" i="2"/>
  <c r="C36" i="12" s="1"/>
  <c r="R33" i="2"/>
  <c r="K35" i="12" s="1"/>
  <c r="R36" i="2"/>
  <c r="K36" i="12" s="1"/>
  <c r="R13" i="6"/>
  <c r="D22" i="12" s="1"/>
  <c r="R13" i="7"/>
  <c r="D19" i="12" s="1"/>
  <c r="R30" i="8"/>
  <c r="K16" i="12" s="1"/>
  <c r="P30" i="11"/>
  <c r="Q30" i="11" s="1"/>
  <c r="P24" i="11"/>
  <c r="Q24" i="11" s="1"/>
  <c r="P37" i="11"/>
  <c r="Q37" i="11" s="1"/>
  <c r="P25" i="11"/>
  <c r="Q25" i="11" s="1"/>
  <c r="P13" i="11"/>
  <c r="Q13" i="11" s="1"/>
  <c r="P38" i="11"/>
  <c r="Q38" i="11" s="1"/>
  <c r="P20" i="11"/>
  <c r="Q20" i="11" s="1"/>
  <c r="P28" i="11"/>
  <c r="Q28" i="11" s="1"/>
  <c r="P17" i="11"/>
  <c r="Q17" i="11" s="1"/>
  <c r="P19" i="11"/>
  <c r="Q19" i="11" s="1"/>
  <c r="P35" i="11"/>
  <c r="Q35" i="11" s="1"/>
  <c r="P29" i="11"/>
  <c r="Q29" i="11" s="1"/>
  <c r="P12" i="11"/>
  <c r="Q12" i="11" s="1"/>
  <c r="P21" i="11"/>
  <c r="Q21" i="11" s="1"/>
  <c r="P22" i="11"/>
  <c r="Q22" i="11" s="1"/>
  <c r="P36" i="11"/>
  <c r="Q36" i="11" s="1"/>
  <c r="P23" i="11"/>
  <c r="Q23" i="11" s="1"/>
  <c r="P33" i="11"/>
  <c r="Q33" i="11" s="1"/>
  <c r="P27" i="11"/>
  <c r="Q27" i="11" s="1"/>
  <c r="P15" i="11"/>
  <c r="Q15" i="11" s="1"/>
  <c r="P18" i="11"/>
  <c r="Q18" i="11" s="1"/>
  <c r="P31" i="11"/>
  <c r="Q31" i="11" s="1"/>
  <c r="P32" i="11"/>
  <c r="Q32" i="11" s="1"/>
  <c r="P26" i="11"/>
  <c r="Q26" i="11" s="1"/>
  <c r="P14" i="11"/>
  <c r="Q14" i="11" s="1"/>
  <c r="P34" i="11"/>
  <c r="Q34" i="11" s="1"/>
  <c r="Q5" i="10" l="1"/>
  <c r="R22" i="10" s="1"/>
  <c r="H10" i="12" s="1"/>
  <c r="R38" i="2"/>
  <c r="M36" i="12" s="1"/>
  <c r="R14" i="2"/>
  <c r="E34" i="12" s="1"/>
  <c r="R32" i="2"/>
  <c r="M34" i="12" s="1"/>
  <c r="R17" i="2"/>
  <c r="E35" i="12" s="1"/>
  <c r="R23" i="2"/>
  <c r="I34" i="12" s="1"/>
  <c r="R35" i="2"/>
  <c r="M35" i="12" s="1"/>
  <c r="I5" i="11"/>
  <c r="P5" i="11"/>
  <c r="R30" i="2"/>
  <c r="K34" i="12" s="1"/>
  <c r="R28" i="2"/>
  <c r="H36" i="12" s="1"/>
  <c r="R13" i="2"/>
  <c r="D34" i="12" s="1"/>
  <c r="R25" i="3"/>
  <c r="H32" i="12" s="1"/>
  <c r="R19" i="4"/>
  <c r="D30" i="12" s="1"/>
  <c r="R30" i="4"/>
  <c r="K28" i="12" s="1"/>
  <c r="R31" i="4"/>
  <c r="L28" i="12" s="1"/>
  <c r="R12" i="6"/>
  <c r="C22" i="12" s="1"/>
  <c r="R34" i="6"/>
  <c r="L23" i="12" s="1"/>
  <c r="R36" i="6"/>
  <c r="K24" i="12" s="1"/>
  <c r="R35" i="6"/>
  <c r="M23" i="12" s="1"/>
  <c r="R18" i="5"/>
  <c r="C27" i="12" s="1"/>
  <c r="R36" i="5"/>
  <c r="K27" i="12" s="1"/>
  <c r="R26" i="4"/>
  <c r="I29" i="12" s="1"/>
  <c r="R12" i="4"/>
  <c r="C28" i="12" s="1"/>
  <c r="R16" i="4"/>
  <c r="D29" i="12" s="1"/>
  <c r="R35" i="4"/>
  <c r="M29" i="12" s="1"/>
  <c r="R15" i="4"/>
  <c r="C29" i="12" s="1"/>
  <c r="R18" i="4"/>
  <c r="C30" i="12" s="1"/>
  <c r="R24" i="4"/>
  <c r="G29" i="12" s="1"/>
  <c r="R14" i="4"/>
  <c r="E28" i="12" s="1"/>
  <c r="R17" i="4"/>
  <c r="E29" i="12" s="1"/>
  <c r="R37" i="4"/>
  <c r="L30" i="12" s="1"/>
  <c r="R25" i="4"/>
  <c r="H29" i="12" s="1"/>
  <c r="R38" i="4"/>
  <c r="M30" i="12" s="1"/>
  <c r="R22" i="4"/>
  <c r="H28" i="12" s="1"/>
  <c r="R28" i="4"/>
  <c r="H30" i="12" s="1"/>
  <c r="R34" i="4"/>
  <c r="L29" i="12" s="1"/>
  <c r="R21" i="4"/>
  <c r="G28" i="12" s="1"/>
  <c r="R36" i="4"/>
  <c r="K30" i="12" s="1"/>
  <c r="R20" i="4"/>
  <c r="E30" i="12" s="1"/>
  <c r="R23" i="4"/>
  <c r="I28" i="12" s="1"/>
  <c r="R29" i="4"/>
  <c r="I30" i="12" s="1"/>
  <c r="R32" i="4"/>
  <c r="M28" i="12" s="1"/>
  <c r="R33" i="4"/>
  <c r="K29" i="12" s="1"/>
  <c r="R20" i="5"/>
  <c r="E27" i="12" s="1"/>
  <c r="R22" i="5"/>
  <c r="H25" i="12" s="1"/>
  <c r="R37" i="5"/>
  <c r="L27" i="12" s="1"/>
  <c r="R32" i="5"/>
  <c r="M25" i="12" s="1"/>
  <c r="R26" i="5"/>
  <c r="I26" i="12" s="1"/>
  <c r="R27" i="5"/>
  <c r="G27" i="12" s="1"/>
  <c r="R24" i="5"/>
  <c r="G26" i="12" s="1"/>
  <c r="R38" i="5"/>
  <c r="M27" i="12" s="1"/>
  <c r="R13" i="5"/>
  <c r="D25" i="12" s="1"/>
  <c r="R19" i="5"/>
  <c r="D27" i="12" s="1"/>
  <c r="R35" i="5"/>
  <c r="M26" i="12" s="1"/>
  <c r="R25" i="5"/>
  <c r="H26" i="12" s="1"/>
  <c r="R14" i="5"/>
  <c r="E25" i="12" s="1"/>
  <c r="R16" i="5"/>
  <c r="D26" i="12" s="1"/>
  <c r="R17" i="5"/>
  <c r="E26" i="12" s="1"/>
  <c r="R30" i="5"/>
  <c r="K25" i="12" s="1"/>
  <c r="R28" i="5"/>
  <c r="H27" i="12" s="1"/>
  <c r="R33" i="5"/>
  <c r="K26" i="12" s="1"/>
  <c r="R31" i="5"/>
  <c r="L25" i="12" s="1"/>
  <c r="R23" i="5"/>
  <c r="I25" i="12" s="1"/>
  <c r="R29" i="5"/>
  <c r="I27" i="12" s="1"/>
  <c r="R34" i="5"/>
  <c r="L26" i="12" s="1"/>
  <c r="R21" i="5"/>
  <c r="G25" i="12" s="1"/>
  <c r="R12" i="5"/>
  <c r="C25" i="12" s="1"/>
  <c r="R16" i="2"/>
  <c r="D35" i="12" s="1"/>
  <c r="R31" i="2"/>
  <c r="L34" i="12" s="1"/>
  <c r="R34" i="2"/>
  <c r="L35" i="12" s="1"/>
  <c r="R19" i="2"/>
  <c r="D36" i="12" s="1"/>
  <c r="R25" i="2"/>
  <c r="H35" i="12" s="1"/>
  <c r="R29" i="2"/>
  <c r="I36" i="12" s="1"/>
  <c r="R37" i="2"/>
  <c r="L36" i="12" s="1"/>
  <c r="R27" i="2"/>
  <c r="G36" i="12" s="1"/>
  <c r="R12" i="2"/>
  <c r="C34" i="12" s="1"/>
  <c r="R26" i="2"/>
  <c r="I35" i="12" s="1"/>
  <c r="R29" i="3"/>
  <c r="I33" i="12" s="1"/>
  <c r="R35" i="3"/>
  <c r="M32" i="12" s="1"/>
  <c r="R14" i="3"/>
  <c r="E31" i="12" s="1"/>
  <c r="R27" i="3"/>
  <c r="G33" i="12" s="1"/>
  <c r="R17" i="3"/>
  <c r="E32" i="12" s="1"/>
  <c r="R36" i="3"/>
  <c r="K33" i="12" s="1"/>
  <c r="R19" i="3"/>
  <c r="D33" i="12" s="1"/>
  <c r="R23" i="3"/>
  <c r="I31" i="12" s="1"/>
  <c r="R22" i="3"/>
  <c r="H31" i="12" s="1"/>
  <c r="R28" i="3"/>
  <c r="H33" i="12" s="1"/>
  <c r="R31" i="3"/>
  <c r="L31" i="12" s="1"/>
  <c r="R33" i="3"/>
  <c r="K32" i="12" s="1"/>
  <c r="R32" i="3"/>
  <c r="M31" i="12" s="1"/>
  <c r="R37" i="3"/>
  <c r="L33" i="12" s="1"/>
  <c r="R13" i="3"/>
  <c r="D31" i="12" s="1"/>
  <c r="R16" i="3"/>
  <c r="D32" i="12" s="1"/>
  <c r="R20" i="3"/>
  <c r="E33" i="12" s="1"/>
  <c r="R21" i="3"/>
  <c r="G31" i="12" s="1"/>
  <c r="R30" i="3"/>
  <c r="K31" i="12" s="1"/>
  <c r="R15" i="3"/>
  <c r="C32" i="12" s="1"/>
  <c r="R12" i="3"/>
  <c r="C31" i="12" s="1"/>
  <c r="R24" i="3"/>
  <c r="G32" i="12" s="1"/>
  <c r="R38" i="3"/>
  <c r="M33" i="12" s="1"/>
  <c r="R26" i="3"/>
  <c r="I32" i="12" s="1"/>
  <c r="R34" i="3"/>
  <c r="L32" i="12" s="1"/>
  <c r="R18" i="3"/>
  <c r="C33" i="12" s="1"/>
  <c r="R31" i="6"/>
  <c r="L22" i="12" s="1"/>
  <c r="R23" i="6"/>
  <c r="I22" i="12" s="1"/>
  <c r="R20" i="6"/>
  <c r="E24" i="12" s="1"/>
  <c r="R22" i="6"/>
  <c r="H22" i="12" s="1"/>
  <c r="R26" i="6"/>
  <c r="I23" i="12" s="1"/>
  <c r="R21" i="6"/>
  <c r="G22" i="12" s="1"/>
  <c r="R24" i="6"/>
  <c r="G23" i="12" s="1"/>
  <c r="R28" i="6"/>
  <c r="H24" i="12" s="1"/>
  <c r="R30" i="6"/>
  <c r="K22" i="12" s="1"/>
  <c r="R16" i="6"/>
  <c r="D23" i="12" s="1"/>
  <c r="R27" i="6"/>
  <c r="G24" i="12" s="1"/>
  <c r="R25" i="6"/>
  <c r="H23" i="12" s="1"/>
  <c r="R38" i="6"/>
  <c r="M24" i="12" s="1"/>
  <c r="R18" i="6"/>
  <c r="C24" i="12" s="1"/>
  <c r="R32" i="6"/>
  <c r="M22" i="12" s="1"/>
  <c r="R19" i="6"/>
  <c r="D24" i="12" s="1"/>
  <c r="R37" i="6"/>
  <c r="L24" i="12" s="1"/>
  <c r="R17" i="6"/>
  <c r="E23" i="12" s="1"/>
  <c r="R29" i="6"/>
  <c r="I24" i="12" s="1"/>
  <c r="R33" i="6"/>
  <c r="K23" i="12" s="1"/>
  <c r="R14" i="6"/>
  <c r="E22" i="12" s="1"/>
  <c r="R15" i="6"/>
  <c r="C23" i="12" s="1"/>
  <c r="R38" i="7"/>
  <c r="M21" i="12" s="1"/>
  <c r="R14" i="7"/>
  <c r="E19" i="12" s="1"/>
  <c r="R36" i="7"/>
  <c r="K21" i="12" s="1"/>
  <c r="R31" i="7"/>
  <c r="L19" i="12" s="1"/>
  <c r="R24" i="7"/>
  <c r="G20" i="12" s="1"/>
  <c r="R16" i="7"/>
  <c r="D20" i="12" s="1"/>
  <c r="R18" i="7"/>
  <c r="C21" i="12" s="1"/>
  <c r="R30" i="7"/>
  <c r="K19" i="12" s="1"/>
  <c r="R12" i="7"/>
  <c r="C19" i="12" s="1"/>
  <c r="R15" i="7"/>
  <c r="C20" i="12" s="1"/>
  <c r="R35" i="7"/>
  <c r="M20" i="12" s="1"/>
  <c r="R21" i="7"/>
  <c r="G19" i="12" s="1"/>
  <c r="R32" i="7"/>
  <c r="M19" i="12" s="1"/>
  <c r="R25" i="7"/>
  <c r="H20" i="12" s="1"/>
  <c r="R23" i="7"/>
  <c r="I19" i="12" s="1"/>
  <c r="R20" i="7"/>
  <c r="E21" i="12" s="1"/>
  <c r="R37" i="7"/>
  <c r="L21" i="12" s="1"/>
  <c r="R19" i="7"/>
  <c r="D21" i="12" s="1"/>
  <c r="R33" i="7"/>
  <c r="K20" i="12" s="1"/>
  <c r="R34" i="7"/>
  <c r="L20" i="12" s="1"/>
  <c r="R28" i="7"/>
  <c r="H21" i="12" s="1"/>
  <c r="R17" i="7"/>
  <c r="E20" i="12" s="1"/>
  <c r="R26" i="7"/>
  <c r="I20" i="12" s="1"/>
  <c r="R27" i="7"/>
  <c r="G21" i="12" s="1"/>
  <c r="R22" i="7"/>
  <c r="H19" i="12" s="1"/>
  <c r="R29" i="7"/>
  <c r="I21" i="12" s="1"/>
  <c r="R38" i="8"/>
  <c r="M18" i="12" s="1"/>
  <c r="R14" i="8"/>
  <c r="E16" i="12" s="1"/>
  <c r="R15" i="8"/>
  <c r="C17" i="12" s="1"/>
  <c r="R13" i="8"/>
  <c r="D16" i="12" s="1"/>
  <c r="R16" i="8"/>
  <c r="D17" i="12" s="1"/>
  <c r="R35" i="8"/>
  <c r="M17" i="12" s="1"/>
  <c r="R23" i="8"/>
  <c r="I16" i="12" s="1"/>
  <c r="R12" i="8"/>
  <c r="C16" i="12" s="1"/>
  <c r="R22" i="8"/>
  <c r="H16" i="12" s="1"/>
  <c r="R29" i="8"/>
  <c r="I18" i="12" s="1"/>
  <c r="R36" i="8"/>
  <c r="K18" i="12" s="1"/>
  <c r="R17" i="8"/>
  <c r="E17" i="12" s="1"/>
  <c r="R24" i="8"/>
  <c r="G17" i="12" s="1"/>
  <c r="R28" i="8"/>
  <c r="H18" i="12" s="1"/>
  <c r="R32" i="8"/>
  <c r="M16" i="12" s="1"/>
  <c r="R31" i="8"/>
  <c r="L16" i="12" s="1"/>
  <c r="R26" i="8"/>
  <c r="I17" i="12" s="1"/>
  <c r="R37" i="8"/>
  <c r="L18" i="12" s="1"/>
  <c r="R21" i="8"/>
  <c r="G16" i="12" s="1"/>
  <c r="R25" i="8"/>
  <c r="H17" i="12" s="1"/>
  <c r="R33" i="8"/>
  <c r="K17" i="12" s="1"/>
  <c r="R18" i="8"/>
  <c r="C18" i="12" s="1"/>
  <c r="R27" i="8"/>
  <c r="G18" i="12" s="1"/>
  <c r="R19" i="8"/>
  <c r="D18" i="12" s="1"/>
  <c r="R34" i="8"/>
  <c r="L17" i="12" s="1"/>
  <c r="R37" i="9"/>
  <c r="L15" i="12" s="1"/>
  <c r="R13" i="9"/>
  <c r="D13" i="12" s="1"/>
  <c r="R27" i="9"/>
  <c r="G15" i="12" s="1"/>
  <c r="R36" i="9"/>
  <c r="K15" i="12" s="1"/>
  <c r="R18" i="9"/>
  <c r="C15" i="12" s="1"/>
  <c r="R22" i="9"/>
  <c r="H13" i="12" s="1"/>
  <c r="R31" i="9"/>
  <c r="L13" i="12" s="1"/>
  <c r="R32" i="9"/>
  <c r="M13" i="12" s="1"/>
  <c r="R28" i="9"/>
  <c r="H15" i="12" s="1"/>
  <c r="R34" i="9"/>
  <c r="L14" i="12" s="1"/>
  <c r="R30" i="9"/>
  <c r="K13" i="12" s="1"/>
  <c r="R24" i="9"/>
  <c r="G14" i="12" s="1"/>
  <c r="R12" i="9"/>
  <c r="C13" i="12" s="1"/>
  <c r="R15" i="9"/>
  <c r="C14" i="12" s="1"/>
  <c r="R14" i="9"/>
  <c r="E13" i="12" s="1"/>
  <c r="R19" i="9"/>
  <c r="D15" i="12" s="1"/>
  <c r="R29" i="9"/>
  <c r="I15" i="12" s="1"/>
  <c r="R35" i="9"/>
  <c r="M14" i="12" s="1"/>
  <c r="R25" i="9"/>
  <c r="H14" i="12" s="1"/>
  <c r="R38" i="9"/>
  <c r="M15" i="12" s="1"/>
  <c r="R20" i="9"/>
  <c r="E15" i="12" s="1"/>
  <c r="R17" i="9"/>
  <c r="E14" i="12" s="1"/>
  <c r="R26" i="9"/>
  <c r="I14" i="12" s="1"/>
  <c r="R21" i="9"/>
  <c r="G13" i="12" s="1"/>
  <c r="R16" i="9"/>
  <c r="D14" i="12" s="1"/>
  <c r="R12" i="10"/>
  <c r="R28" i="10"/>
  <c r="H12" i="12" s="1"/>
  <c r="R14" i="10"/>
  <c r="E10" i="12" s="1"/>
  <c r="R26" i="10"/>
  <c r="I11" i="12" s="1"/>
  <c r="R24" i="10" l="1"/>
  <c r="G11" i="12" s="1"/>
  <c r="R33" i="9"/>
  <c r="K14" i="12" s="1"/>
  <c r="R23" i="9"/>
  <c r="I13" i="12" s="1"/>
  <c r="R20" i="10"/>
  <c r="E12" i="12" s="1"/>
  <c r="R17" i="10"/>
  <c r="E11" i="12" s="1"/>
  <c r="R19" i="10"/>
  <c r="D12" i="12" s="1"/>
  <c r="R32" i="10"/>
  <c r="M10" i="12" s="1"/>
  <c r="R13" i="10"/>
  <c r="D10" i="12" s="1"/>
  <c r="Q5" i="11"/>
  <c r="R12" i="11" s="1"/>
  <c r="R38" i="10"/>
  <c r="M12" i="12" s="1"/>
  <c r="R35" i="10"/>
  <c r="M11" i="12" s="1"/>
  <c r="R18" i="10"/>
  <c r="C12" i="12" s="1"/>
  <c r="R36" i="10"/>
  <c r="K12" i="12" s="1"/>
  <c r="R27" i="10"/>
  <c r="G12" i="12" s="1"/>
  <c r="R30" i="10"/>
  <c r="K10" i="12" s="1"/>
  <c r="R29" i="10"/>
  <c r="I12" i="12" s="1"/>
  <c r="R33" i="10"/>
  <c r="K11" i="12" s="1"/>
  <c r="R21" i="10"/>
  <c r="G10" i="12" s="1"/>
  <c r="R34" i="10"/>
  <c r="L11" i="12" s="1"/>
  <c r="R15" i="10"/>
  <c r="C11" i="12" s="1"/>
  <c r="R25" i="10"/>
  <c r="H11" i="12" s="1"/>
  <c r="R31" i="10"/>
  <c r="L10" i="12" s="1"/>
  <c r="R37" i="10"/>
  <c r="L12" i="12" s="1"/>
  <c r="R23" i="10"/>
  <c r="I10" i="12" s="1"/>
  <c r="R16" i="10"/>
  <c r="D11" i="12" s="1"/>
  <c r="C10" i="12"/>
  <c r="R24" i="11" l="1"/>
  <c r="G8" i="12" s="1"/>
  <c r="R13" i="11"/>
  <c r="D7" i="12" s="1"/>
  <c r="R19" i="11"/>
  <c r="D9" i="12" s="1"/>
  <c r="R29" i="11"/>
  <c r="I9" i="12" s="1"/>
  <c r="R35" i="11"/>
  <c r="M8" i="12" s="1"/>
  <c r="R14" i="11"/>
  <c r="E7" i="12" s="1"/>
  <c r="R15" i="11"/>
  <c r="C8" i="12" s="1"/>
  <c r="R18" i="11"/>
  <c r="C9" i="12" s="1"/>
  <c r="R17" i="11"/>
  <c r="E8" i="12" s="1"/>
  <c r="R21" i="11"/>
  <c r="G7" i="12" s="1"/>
  <c r="R20" i="11"/>
  <c r="E9" i="12" s="1"/>
  <c r="R22" i="11"/>
  <c r="H7" i="12" s="1"/>
  <c r="R33" i="11"/>
  <c r="K8" i="12" s="1"/>
  <c r="R23" i="11"/>
  <c r="I7" i="12" s="1"/>
  <c r="R26" i="11"/>
  <c r="I8" i="12" s="1"/>
  <c r="R30" i="11"/>
  <c r="K7" i="12" s="1"/>
  <c r="R16" i="11"/>
  <c r="D8" i="12" s="1"/>
  <c r="R27" i="11"/>
  <c r="G9" i="12" s="1"/>
  <c r="R28" i="11"/>
  <c r="H9" i="12" s="1"/>
  <c r="R25" i="11"/>
  <c r="H8" i="12" s="1"/>
  <c r="R31" i="11"/>
  <c r="L7" i="12" s="1"/>
  <c r="R38" i="11"/>
  <c r="M9" i="12" s="1"/>
  <c r="R32" i="11"/>
  <c r="M7" i="12" s="1"/>
  <c r="R36" i="11"/>
  <c r="K9" i="12" s="1"/>
  <c r="R37" i="11"/>
  <c r="L9" i="12" s="1"/>
  <c r="R34" i="11"/>
  <c r="L8" i="12" s="1"/>
  <c r="C7" i="12" l="1"/>
</calcChain>
</file>

<file path=xl/sharedStrings.xml><?xml version="1.0" encoding="utf-8"?>
<sst xmlns="http://schemas.openxmlformats.org/spreadsheetml/2006/main" count="1018" uniqueCount="111">
  <si>
    <t>Land use (FLU)</t>
  </si>
  <si>
    <t>Tillage   (FMG)</t>
  </si>
  <si>
    <t xml:space="preserve">     Input     (FI)</t>
  </si>
  <si>
    <t>Tillage    (FMG)</t>
  </si>
  <si>
    <t>Input (FI)</t>
  </si>
  <si>
    <t>high</t>
  </si>
  <si>
    <t>low</t>
  </si>
  <si>
    <t>medium</t>
  </si>
  <si>
    <t xml:space="preserve">high </t>
  </si>
  <si>
    <t>Low</t>
  </si>
  <si>
    <t>Medium</t>
  </si>
  <si>
    <t xml:space="preserve">High </t>
  </si>
  <si>
    <t>reduced</t>
  </si>
  <si>
    <t>Full</t>
  </si>
  <si>
    <t>Reduced</t>
  </si>
  <si>
    <t>No till</t>
  </si>
  <si>
    <t>Longterm cultivated</t>
  </si>
  <si>
    <t>1-Year of Fallow</t>
  </si>
  <si>
    <t>2-Year of Wheat</t>
  </si>
  <si>
    <t>1-Year of Rapeseed</t>
  </si>
  <si>
    <t>Tillage (FMG)</t>
  </si>
  <si>
    <t>High</t>
  </si>
  <si>
    <t>SOCfallow     (Mg C ha-1)</t>
  </si>
  <si>
    <t>State</t>
  </si>
  <si>
    <t xml:space="preserve">Full tillage </t>
  </si>
  <si>
    <t>No tillage</t>
  </si>
  <si>
    <t>L</t>
  </si>
  <si>
    <t>M</t>
  </si>
  <si>
    <t>H</t>
  </si>
  <si>
    <t xml:space="preserve">CA </t>
  </si>
  <si>
    <t>KS</t>
  </si>
  <si>
    <t>MT</t>
  </si>
  <si>
    <t>ND</t>
  </si>
  <si>
    <t>NE</t>
  </si>
  <si>
    <t>OK</t>
  </si>
  <si>
    <t>OR</t>
  </si>
  <si>
    <t>SD</t>
  </si>
  <si>
    <t>TX</t>
  </si>
  <si>
    <t>WA</t>
  </si>
  <si>
    <t>Reduced tillage</t>
  </si>
  <si>
    <t>CA</t>
  </si>
  <si>
    <t>Scenarios</t>
  </si>
  <si>
    <t>Soil Organic Carbon (SOCref)</t>
  </si>
  <si>
    <t>Clay content</t>
  </si>
  <si>
    <t>bulk density</t>
  </si>
  <si>
    <t>SOM</t>
  </si>
  <si>
    <t>SOC (t C/ha)</t>
  </si>
  <si>
    <t>Imperial</t>
  </si>
  <si>
    <t>Kern</t>
  </si>
  <si>
    <t>King</t>
  </si>
  <si>
    <t>Yolo</t>
  </si>
  <si>
    <t>Fresno</t>
  </si>
  <si>
    <t>Average</t>
  </si>
  <si>
    <t>STDEV</t>
  </si>
  <si>
    <t>Finney</t>
  </si>
  <si>
    <t>Greeley</t>
  </si>
  <si>
    <t>Scott</t>
  </si>
  <si>
    <t>Thomas</t>
  </si>
  <si>
    <t>Wichita</t>
  </si>
  <si>
    <t>chouteau</t>
  </si>
  <si>
    <t>Hill</t>
  </si>
  <si>
    <t>Roosevelt</t>
  </si>
  <si>
    <t>sheridan</t>
  </si>
  <si>
    <t>fergus</t>
  </si>
  <si>
    <t>Bottin</t>
  </si>
  <si>
    <t>Cavalier</t>
  </si>
  <si>
    <t>Hettinger</t>
  </si>
  <si>
    <t>McLean</t>
  </si>
  <si>
    <t>Ward</t>
  </si>
  <si>
    <t xml:space="preserve">Cheyenne </t>
  </si>
  <si>
    <t>Perkins</t>
  </si>
  <si>
    <t xml:space="preserve">Box Butte </t>
  </si>
  <si>
    <t>Deuel</t>
  </si>
  <si>
    <t>Furnas</t>
  </si>
  <si>
    <t>Cimarron</t>
  </si>
  <si>
    <t>Jackson</t>
  </si>
  <si>
    <t>Kiowa</t>
  </si>
  <si>
    <t>Texas</t>
  </si>
  <si>
    <t>Washita</t>
  </si>
  <si>
    <t>Gilliam</t>
  </si>
  <si>
    <t>Malheur</t>
  </si>
  <si>
    <t>Morrow</t>
  </si>
  <si>
    <t>Sherman</t>
  </si>
  <si>
    <t>Umatilla</t>
  </si>
  <si>
    <t>Hands</t>
  </si>
  <si>
    <t>Lyman</t>
  </si>
  <si>
    <t>Potter</t>
  </si>
  <si>
    <t>Spink</t>
  </si>
  <si>
    <t>Sully</t>
  </si>
  <si>
    <t>Dallam</t>
  </si>
  <si>
    <t>Deaf Smith</t>
  </si>
  <si>
    <t>Hansford</t>
  </si>
  <si>
    <t>Ochiltree</t>
  </si>
  <si>
    <t>Grant</t>
  </si>
  <si>
    <t>Lincoln</t>
  </si>
  <si>
    <t>Walla Walla</t>
  </si>
  <si>
    <t>Whitman</t>
  </si>
  <si>
    <t>Adams</t>
  </si>
  <si>
    <r>
      <t>SOCwheat      (Mg C ha</t>
    </r>
    <r>
      <rPr>
        <vertAlign val="superscript"/>
        <sz val="10"/>
        <color theme="1"/>
        <rFont val="Times New Roman"/>
        <family val="1"/>
      </rPr>
      <t>-1</t>
    </r>
    <r>
      <rPr>
        <sz val="10"/>
        <color theme="1"/>
        <rFont val="Times New Roman"/>
        <family val="1"/>
      </rPr>
      <t xml:space="preserve">) </t>
    </r>
  </si>
  <si>
    <t xml:space="preserve">SOCWheat      (Mg C ha-1)  </t>
  </si>
  <si>
    <t xml:space="preserve">SOCRape                     (Mg C ha-1) </t>
  </si>
  <si>
    <r>
      <t>SOCref                                    (tC ha</t>
    </r>
    <r>
      <rPr>
        <vertAlign val="superscript"/>
        <sz val="10"/>
        <color theme="1"/>
        <rFont val="Times New Roman"/>
        <family val="1"/>
      </rPr>
      <t>-1</t>
    </r>
    <r>
      <rPr>
        <sz val="10"/>
        <color theme="1"/>
        <rFont val="Times New Roman"/>
        <family val="1"/>
      </rPr>
      <t xml:space="preserve">) </t>
    </r>
  </si>
  <si>
    <r>
      <t>Wheat, F</t>
    </r>
    <r>
      <rPr>
        <vertAlign val="subscript"/>
        <sz val="10"/>
        <color theme="1"/>
        <rFont val="Times New Roman"/>
        <family val="1"/>
      </rPr>
      <t>I</t>
    </r>
  </si>
  <si>
    <r>
      <t>Rapeseed, F</t>
    </r>
    <r>
      <rPr>
        <vertAlign val="subscript"/>
        <sz val="10"/>
        <color theme="1"/>
        <rFont val="Times New Roman"/>
        <family val="1"/>
      </rPr>
      <t>I</t>
    </r>
  </si>
  <si>
    <t>Summary soil carbon change calculation as influenced by management practices under wheat-wheat-rapeseed rotation</t>
  </si>
  <si>
    <r>
      <rPr>
        <sz val="10"/>
        <color theme="1"/>
        <rFont val="Symbol"/>
        <family val="1"/>
        <charset val="2"/>
      </rPr>
      <t>D</t>
    </r>
    <r>
      <rPr>
        <sz val="10"/>
        <color theme="1"/>
        <rFont val="Times New Roman"/>
        <family val="1"/>
      </rPr>
      <t xml:space="preserve"> SOC</t>
    </r>
    <r>
      <rPr>
        <vertAlign val="subscript"/>
        <sz val="10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(Mg C ha</t>
    </r>
    <r>
      <rPr>
        <vertAlign val="superscript"/>
        <sz val="10"/>
        <color theme="1"/>
        <rFont val="Times New Roman"/>
        <family val="1"/>
      </rPr>
      <t>-1</t>
    </r>
    <r>
      <rPr>
        <sz val="10"/>
        <color theme="1"/>
        <rFont val="Times New Roman"/>
        <family val="1"/>
      </rPr>
      <t xml:space="preserve"> yr</t>
    </r>
    <r>
      <rPr>
        <vertAlign val="superscript"/>
        <sz val="10"/>
        <color theme="1"/>
        <rFont val="Times New Roman"/>
        <family val="1"/>
      </rPr>
      <t>-1</t>
    </r>
    <r>
      <rPr>
        <sz val="10"/>
        <color theme="1"/>
        <rFont val="Times New Roman"/>
        <family val="1"/>
      </rPr>
      <t>)</t>
    </r>
  </si>
  <si>
    <r>
      <rPr>
        <sz val="10"/>
        <color theme="1"/>
        <rFont val="Symbol"/>
        <family val="1"/>
        <charset val="2"/>
      </rPr>
      <t>D</t>
    </r>
    <r>
      <rPr>
        <sz val="10"/>
        <color theme="1"/>
        <rFont val="Times New Roman"/>
        <family val="1"/>
      </rPr>
      <t>SOC                                                         (MgC ha-1 yr-1)</t>
    </r>
  </si>
  <si>
    <r>
      <t>SOC</t>
    </r>
    <r>
      <rPr>
        <vertAlign val="subscript"/>
        <sz val="10"/>
        <color theme="1"/>
        <rFont val="Times New Roman"/>
        <family val="1"/>
      </rPr>
      <t xml:space="preserve">WWF </t>
    </r>
    <r>
      <rPr>
        <sz val="10"/>
        <color theme="1"/>
        <rFont val="Times New Roman"/>
        <family val="1"/>
      </rPr>
      <t xml:space="preserve">                                         (Mg C ha-1)</t>
    </r>
  </si>
  <si>
    <r>
      <t>SOC</t>
    </r>
    <r>
      <rPr>
        <vertAlign val="subscript"/>
        <sz val="10"/>
        <color theme="1"/>
        <rFont val="Times New Roman"/>
        <family val="1"/>
      </rPr>
      <t xml:space="preserve">WWR  </t>
    </r>
    <r>
      <rPr>
        <sz val="10"/>
        <color theme="1"/>
        <rFont val="Times New Roman"/>
        <family val="1"/>
      </rPr>
      <t xml:space="preserve">                             (Mg C ha-1) </t>
    </r>
  </si>
  <si>
    <t>Wheat-wheat-fallow (WWF), wheat: reduced tillage, high residue input, fallow: reduced tillage, low residue input</t>
  </si>
  <si>
    <t>Wheat-wheat-rapeseed (WWR) rotation under different management practices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</si>
</sst>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0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8"/>
      <color rgb="FF000000"/>
      <name val="Times New Roman"/>
      <family val="1"/>
    </font>
    <font>
      <sz val="10"/>
      <name val="Times New Roman"/>
      <family val="1"/>
    </font>
    <font>
      <vertAlign val="superscript"/>
      <sz val="10"/>
      <color theme="1"/>
      <name val="Times New Roman"/>
      <family val="1"/>
    </font>
    <font>
      <vertAlign val="subscript"/>
      <sz val="10"/>
      <color theme="1"/>
      <name val="Times New Roman"/>
      <family val="1"/>
    </font>
    <font>
      <sz val="10"/>
      <color theme="1"/>
      <name val="Symbol"/>
      <family val="1"/>
      <charset val="2"/>
    </font>
  </fonts>
  <fills count="1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99">
    <xf numFmtId="0" fontId="0" fillId="0" borderId="0" xfId="0"/>
    <xf numFmtId="2" fontId="1" fillId="0" borderId="0" xfId="0" applyNumberFormat="1" applyFont="1" applyAlignment="1">
      <alignment horizontal="left"/>
    </xf>
    <xf numFmtId="2" fontId="1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1" fillId="0" borderId="9" xfId="0" applyNumberFormat="1" applyFont="1" applyBorder="1" applyAlignment="1">
      <alignment horizontal="left"/>
    </xf>
    <xf numFmtId="2" fontId="1" fillId="0" borderId="10" xfId="0" applyNumberFormat="1" applyFont="1" applyBorder="1" applyAlignment="1">
      <alignment horizontal="left"/>
    </xf>
    <xf numFmtId="2" fontId="1" fillId="0" borderId="10" xfId="0" applyNumberFormat="1" applyFont="1" applyBorder="1" applyAlignment="1">
      <alignment horizontal="center"/>
    </xf>
    <xf numFmtId="2" fontId="1" fillId="0" borderId="11" xfId="0" applyNumberFormat="1" applyFont="1" applyBorder="1" applyAlignment="1">
      <alignment horizontal="center"/>
    </xf>
    <xf numFmtId="2" fontId="2" fillId="0" borderId="7" xfId="0" applyNumberFormat="1" applyFont="1" applyBorder="1" applyAlignment="1">
      <alignment horizontal="left"/>
    </xf>
    <xf numFmtId="2" fontId="2" fillId="0" borderId="0" xfId="0" applyNumberFormat="1" applyFont="1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2" fontId="1" fillId="2" borderId="7" xfId="0" applyNumberFormat="1" applyFont="1" applyFill="1" applyBorder="1" applyAlignment="1">
      <alignment horizontal="left"/>
    </xf>
    <xf numFmtId="2" fontId="1" fillId="2" borderId="0" xfId="0" applyNumberFormat="1" applyFont="1" applyFill="1" applyBorder="1" applyAlignment="1">
      <alignment horizontal="center"/>
    </xf>
    <xf numFmtId="2" fontId="1" fillId="2" borderId="12" xfId="0" applyNumberFormat="1" applyFont="1" applyFill="1" applyBorder="1" applyAlignment="1">
      <alignment horizontal="center"/>
    </xf>
    <xf numFmtId="2" fontId="2" fillId="0" borderId="8" xfId="0" applyNumberFormat="1" applyFont="1" applyBorder="1" applyAlignment="1">
      <alignment horizontal="left"/>
    </xf>
    <xf numFmtId="2" fontId="2" fillId="0" borderId="5" xfId="0" applyNumberFormat="1" applyFont="1" applyBorder="1" applyAlignment="1">
      <alignment horizontal="left"/>
    </xf>
    <xf numFmtId="2" fontId="2" fillId="0" borderId="5" xfId="0" applyNumberFormat="1" applyFont="1" applyBorder="1" applyAlignment="1">
      <alignment horizontal="center"/>
    </xf>
    <xf numFmtId="2" fontId="2" fillId="0" borderId="13" xfId="0" applyNumberFormat="1" applyFont="1" applyBorder="1" applyAlignment="1">
      <alignment horizontal="center"/>
    </xf>
    <xf numFmtId="2" fontId="1" fillId="0" borderId="9" xfId="0" applyNumberFormat="1" applyFont="1" applyFill="1" applyBorder="1" applyAlignment="1">
      <alignment horizontal="left"/>
    </xf>
    <xf numFmtId="2" fontId="1" fillId="0" borderId="10" xfId="0" applyNumberFormat="1" applyFont="1" applyFill="1" applyBorder="1" applyAlignment="1">
      <alignment horizontal="left"/>
    </xf>
    <xf numFmtId="2" fontId="1" fillId="0" borderId="10" xfId="0" applyNumberFormat="1" applyFont="1" applyFill="1" applyBorder="1" applyAlignment="1">
      <alignment horizontal="center"/>
    </xf>
    <xf numFmtId="2" fontId="1" fillId="0" borderId="11" xfId="0" applyNumberFormat="1" applyFont="1" applyFill="1" applyBorder="1" applyAlignment="1">
      <alignment horizontal="center"/>
    </xf>
    <xf numFmtId="2" fontId="2" fillId="0" borderId="7" xfId="0" applyNumberFormat="1" applyFont="1" applyFill="1" applyBorder="1" applyAlignment="1">
      <alignment horizontal="center"/>
    </xf>
    <xf numFmtId="2" fontId="2" fillId="0" borderId="0" xfId="0" applyNumberFormat="1" applyFont="1" applyFill="1" applyBorder="1" applyAlignment="1">
      <alignment horizontal="center"/>
    </xf>
    <xf numFmtId="165" fontId="3" fillId="0" borderId="0" xfId="0" applyNumberFormat="1" applyFont="1" applyFill="1" applyBorder="1" applyAlignment="1">
      <alignment horizontal="center"/>
    </xf>
    <xf numFmtId="165" fontId="3" fillId="0" borderId="12" xfId="0" applyNumberFormat="1" applyFont="1" applyFill="1" applyBorder="1" applyAlignment="1">
      <alignment horizontal="center"/>
    </xf>
    <xf numFmtId="165" fontId="5" fillId="0" borderId="0" xfId="1" applyNumberFormat="1" applyFont="1" applyFill="1" applyBorder="1" applyAlignment="1">
      <alignment horizontal="center" vertical="top"/>
    </xf>
    <xf numFmtId="165" fontId="5" fillId="0" borderId="12" xfId="1" applyNumberFormat="1" applyFont="1" applyFill="1" applyBorder="1" applyAlignment="1">
      <alignment horizontal="center" vertical="top"/>
    </xf>
    <xf numFmtId="2" fontId="2" fillId="0" borderId="0" xfId="0" applyNumberFormat="1" applyFont="1" applyAlignment="1">
      <alignment horizontal="lef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2" fontId="2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2" fontId="2" fillId="3" borderId="6" xfId="0" applyNumberFormat="1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2" fontId="2" fillId="3" borderId="3" xfId="0" applyNumberFormat="1" applyFont="1" applyFill="1" applyBorder="1" applyAlignment="1">
      <alignment horizontal="center" vertical="center" wrapText="1"/>
    </xf>
    <xf numFmtId="2" fontId="2" fillId="3" borderId="4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164" fontId="2" fillId="9" borderId="1" xfId="0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/>
    </xf>
    <xf numFmtId="0" fontId="6" fillId="6" borderId="15" xfId="0" applyFont="1" applyFill="1" applyBorder="1" applyAlignment="1">
      <alignment horizontal="center" vertical="center"/>
    </xf>
    <xf numFmtId="0" fontId="6" fillId="6" borderId="14" xfId="0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2" fillId="5" borderId="1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7" borderId="15" xfId="0" applyFont="1" applyFill="1" applyBorder="1" applyAlignment="1">
      <alignment horizontal="center" vertical="center"/>
    </xf>
    <xf numFmtId="0" fontId="2" fillId="7" borderId="14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 wrapText="1"/>
    </xf>
    <xf numFmtId="164" fontId="2" fillId="8" borderId="1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84"/>
  <sheetViews>
    <sheetView workbookViewId="0">
      <selection activeCell="E83" sqref="E83"/>
    </sheetView>
  </sheetViews>
  <sheetFormatPr defaultColWidth="11" defaultRowHeight="12.75" x14ac:dyDescent="0.2"/>
  <cols>
    <col min="1" max="1" width="9.5703125" style="28" customWidth="1"/>
    <col min="2" max="2" width="10.7109375" style="28" customWidth="1"/>
    <col min="3" max="3" width="11" style="3"/>
    <col min="4" max="4" width="8.42578125" style="3" customWidth="1"/>
    <col min="5" max="5" width="11" style="3"/>
    <col min="6" max="6" width="2.7109375" style="3" customWidth="1"/>
    <col min="7" max="9" width="11" style="3"/>
    <col min="10" max="10" width="8.5703125" style="3" customWidth="1"/>
    <col min="11" max="16384" width="11" style="3"/>
  </cols>
  <sheetData>
    <row r="2" spans="1:5" ht="13.15" x14ac:dyDescent="0.25">
      <c r="A2" s="1" t="s">
        <v>42</v>
      </c>
      <c r="B2" s="1"/>
      <c r="C2" s="2"/>
      <c r="D2" s="2"/>
    </row>
    <row r="4" spans="1:5" ht="13.15" x14ac:dyDescent="0.25">
      <c r="A4" s="4" t="s">
        <v>40</v>
      </c>
      <c r="B4" s="5" t="s">
        <v>43</v>
      </c>
      <c r="C4" s="6" t="s">
        <v>44</v>
      </c>
      <c r="D4" s="6" t="s">
        <v>45</v>
      </c>
      <c r="E4" s="7" t="s">
        <v>46</v>
      </c>
    </row>
    <row r="5" spans="1:5" ht="13.15" x14ac:dyDescent="0.25">
      <c r="A5" s="8" t="s">
        <v>47</v>
      </c>
      <c r="B5" s="9">
        <v>16.260000000000002</v>
      </c>
      <c r="C5" s="9">
        <v>1.4</v>
      </c>
      <c r="D5" s="9">
        <v>0.3</v>
      </c>
      <c r="E5" s="10">
        <v>7.4</v>
      </c>
    </row>
    <row r="6" spans="1:5" ht="13.15" x14ac:dyDescent="0.25">
      <c r="A6" s="8" t="s">
        <v>48</v>
      </c>
      <c r="B6" s="9">
        <v>23.36</v>
      </c>
      <c r="C6" s="9">
        <v>1.5</v>
      </c>
      <c r="D6" s="9">
        <v>0.8</v>
      </c>
      <c r="E6" s="10">
        <v>21.1</v>
      </c>
    </row>
    <row r="7" spans="1:5" ht="13.15" x14ac:dyDescent="0.25">
      <c r="A7" s="8" t="s">
        <v>49</v>
      </c>
      <c r="B7" s="9">
        <v>23.29</v>
      </c>
      <c r="C7" s="9">
        <v>1.5</v>
      </c>
      <c r="D7" s="9">
        <v>1.1000000000000001</v>
      </c>
      <c r="E7" s="10">
        <v>29.5</v>
      </c>
    </row>
    <row r="8" spans="1:5" ht="13.15" x14ac:dyDescent="0.25">
      <c r="A8" s="8" t="s">
        <v>50</v>
      </c>
      <c r="B8" s="9">
        <v>28.22</v>
      </c>
      <c r="C8" s="9">
        <v>1.5</v>
      </c>
      <c r="D8" s="9">
        <v>1.6</v>
      </c>
      <c r="E8" s="10">
        <v>40.1</v>
      </c>
    </row>
    <row r="9" spans="1:5" ht="13.15" x14ac:dyDescent="0.25">
      <c r="A9" s="8" t="s">
        <v>51</v>
      </c>
      <c r="B9" s="9">
        <v>25.49</v>
      </c>
      <c r="C9" s="9">
        <v>1.5</v>
      </c>
      <c r="D9" s="9">
        <v>1.2</v>
      </c>
      <c r="E9" s="10">
        <v>30.8</v>
      </c>
    </row>
    <row r="10" spans="1:5" ht="13.15" x14ac:dyDescent="0.25">
      <c r="A10" s="11" t="s">
        <v>52</v>
      </c>
      <c r="B10" s="12">
        <f>AVERAGE(B5:B9)</f>
        <v>23.323999999999998</v>
      </c>
      <c r="C10" s="12">
        <f>AVERAGE(C5:C9)</f>
        <v>1.48</v>
      </c>
      <c r="D10" s="12">
        <f>AVERAGE(D5:D9)</f>
        <v>1</v>
      </c>
      <c r="E10" s="13">
        <f>AVERAGE(E5:E9)</f>
        <v>25.78</v>
      </c>
    </row>
    <row r="11" spans="1:5" ht="13.15" x14ac:dyDescent="0.25">
      <c r="A11" s="14" t="s">
        <v>53</v>
      </c>
      <c r="B11" s="15"/>
      <c r="C11" s="16">
        <f>STDEV(C5:C9)</f>
        <v>4.4721359549995836E-2</v>
      </c>
      <c r="D11" s="16">
        <f>STDEV(D5:D9)</f>
        <v>0.48476798574163321</v>
      </c>
      <c r="E11" s="17">
        <f>STDEV(E5:E9)</f>
        <v>12.286455957679582</v>
      </c>
    </row>
    <row r="12" spans="1:5" ht="13.15" x14ac:dyDescent="0.25">
      <c r="A12" s="4" t="s">
        <v>30</v>
      </c>
      <c r="B12" s="5" t="s">
        <v>43</v>
      </c>
      <c r="C12" s="6" t="s">
        <v>44</v>
      </c>
      <c r="D12" s="6" t="s">
        <v>45</v>
      </c>
      <c r="E12" s="7" t="s">
        <v>46</v>
      </c>
    </row>
    <row r="13" spans="1:5" ht="13.15" x14ac:dyDescent="0.25">
      <c r="A13" s="8" t="s">
        <v>54</v>
      </c>
      <c r="B13" s="9">
        <v>19.43</v>
      </c>
      <c r="C13" s="9">
        <v>1.3760256410256413</v>
      </c>
      <c r="D13" s="9">
        <v>1.2066666666666668</v>
      </c>
      <c r="E13" s="10">
        <v>28.336493842584314</v>
      </c>
    </row>
    <row r="14" spans="1:5" ht="13.15" x14ac:dyDescent="0.25">
      <c r="A14" s="8" t="s">
        <v>55</v>
      </c>
      <c r="B14" s="9">
        <v>18.61</v>
      </c>
      <c r="C14" s="9">
        <v>1.3338888888888887</v>
      </c>
      <c r="D14" s="9">
        <v>1.3888888888888888</v>
      </c>
      <c r="E14" s="10">
        <v>31.439481825212681</v>
      </c>
    </row>
    <row r="15" spans="1:5" ht="13.15" x14ac:dyDescent="0.25">
      <c r="A15" s="8" t="s">
        <v>56</v>
      </c>
      <c r="B15" s="9">
        <v>21.82</v>
      </c>
      <c r="C15" s="9">
        <v>1.339081632653061</v>
      </c>
      <c r="D15" s="9">
        <v>1.3306122448979592</v>
      </c>
      <c r="E15" s="10">
        <v>30.655925943463235</v>
      </c>
    </row>
    <row r="16" spans="1:5" ht="13.15" x14ac:dyDescent="0.25">
      <c r="A16" s="8" t="s">
        <v>57</v>
      </c>
      <c r="B16" s="9">
        <v>22.94</v>
      </c>
      <c r="C16" s="9">
        <v>1.3072222222222225</v>
      </c>
      <c r="D16" s="9">
        <v>2.1916666666666664</v>
      </c>
      <c r="E16" s="10">
        <v>49.676624129930396</v>
      </c>
    </row>
    <row r="17" spans="1:5" ht="13.15" x14ac:dyDescent="0.25">
      <c r="A17" s="8" t="s">
        <v>58</v>
      </c>
      <c r="B17" s="9">
        <v>21.31</v>
      </c>
      <c r="C17" s="9">
        <v>1.3208620689655173</v>
      </c>
      <c r="D17" s="9">
        <v>1.3103448275862069</v>
      </c>
      <c r="E17" s="10">
        <v>29.911192895431629</v>
      </c>
    </row>
    <row r="18" spans="1:5" ht="13.15" x14ac:dyDescent="0.25">
      <c r="A18" s="11" t="s">
        <v>52</v>
      </c>
      <c r="B18" s="12">
        <f>AVERAGE(B13:B17)</f>
        <v>20.821999999999999</v>
      </c>
      <c r="C18" s="12">
        <f>AVERAGE(C13:C17)</f>
        <v>1.3354160907510662</v>
      </c>
      <c r="D18" s="12">
        <f>AVERAGE(D13:D17)</f>
        <v>1.4856358589412775</v>
      </c>
      <c r="E18" s="13">
        <f>AVERAGE(E13:E17)</f>
        <v>34.003943727324454</v>
      </c>
    </row>
    <row r="19" spans="1:5" ht="13.15" x14ac:dyDescent="0.25">
      <c r="A19" s="14" t="s">
        <v>53</v>
      </c>
      <c r="B19" s="15"/>
      <c r="C19" s="16">
        <f>STDEV(C13:C17)</f>
        <v>2.584384786183317E-2</v>
      </c>
      <c r="D19" s="16">
        <f t="shared" ref="D19" si="0">STDEV(D13:D17)</f>
        <v>0.40013202649082258</v>
      </c>
      <c r="E19" s="17">
        <f>STDEV(E13:E17)</f>
        <v>8.8358530501964143</v>
      </c>
    </row>
    <row r="20" spans="1:5" ht="13.15" x14ac:dyDescent="0.25">
      <c r="A20" s="18" t="s">
        <v>31</v>
      </c>
      <c r="B20" s="19"/>
      <c r="C20" s="20" t="s">
        <v>44</v>
      </c>
      <c r="D20" s="20" t="s">
        <v>45</v>
      </c>
      <c r="E20" s="21" t="s">
        <v>46</v>
      </c>
    </row>
    <row r="21" spans="1:5" ht="13.9" x14ac:dyDescent="0.25">
      <c r="A21" s="22" t="s">
        <v>59</v>
      </c>
      <c r="B21" s="23">
        <v>27.8</v>
      </c>
      <c r="C21" s="24">
        <v>1.3022636815920401</v>
      </c>
      <c r="D21" s="24">
        <v>1.9251243781094529</v>
      </c>
      <c r="E21" s="25">
        <v>42.991610970668653</v>
      </c>
    </row>
    <row r="22" spans="1:5" ht="13.9" x14ac:dyDescent="0.25">
      <c r="A22" s="22" t="s">
        <v>60</v>
      </c>
      <c r="B22" s="23">
        <v>24</v>
      </c>
      <c r="C22" s="24">
        <v>1.3011428571428578</v>
      </c>
      <c r="D22" s="24">
        <v>2.1679999999999997</v>
      </c>
      <c r="E22" s="25">
        <v>48.008079217765967</v>
      </c>
    </row>
    <row r="23" spans="1:5" ht="13.9" x14ac:dyDescent="0.25">
      <c r="A23" s="22" t="s">
        <v>61</v>
      </c>
      <c r="B23" s="23">
        <v>23.83</v>
      </c>
      <c r="C23" s="24">
        <v>1.3091836734693874</v>
      </c>
      <c r="D23" s="24">
        <v>1.9051020408163257</v>
      </c>
      <c r="E23" s="25">
        <v>43.478177233770509</v>
      </c>
    </row>
    <row r="24" spans="1:5" ht="13.9" x14ac:dyDescent="0.25">
      <c r="A24" s="22" t="s">
        <v>62</v>
      </c>
      <c r="B24" s="23">
        <v>25.71</v>
      </c>
      <c r="C24" s="24">
        <v>1.2907894736842103</v>
      </c>
      <c r="D24" s="24">
        <v>2.2149122807017543</v>
      </c>
      <c r="E24" s="25">
        <v>48.966219929173299</v>
      </c>
    </row>
    <row r="25" spans="1:5" ht="13.15" x14ac:dyDescent="0.25">
      <c r="A25" s="22" t="s">
        <v>63</v>
      </c>
      <c r="B25" s="23">
        <v>31.02</v>
      </c>
      <c r="C25" s="26">
        <v>1.2715659340659353</v>
      </c>
      <c r="D25" s="26">
        <v>2.6579670329670328</v>
      </c>
      <c r="E25" s="27">
        <v>58.043681956095014</v>
      </c>
    </row>
    <row r="26" spans="1:5" ht="13.15" x14ac:dyDescent="0.25">
      <c r="A26" s="11" t="s">
        <v>52</v>
      </c>
      <c r="B26" s="12">
        <f>AVERAGE(B21:B25)</f>
        <v>26.472000000000001</v>
      </c>
      <c r="C26" s="12">
        <f>AVERAGE(C21:C25)</f>
        <v>1.2949891239908864</v>
      </c>
      <c r="D26" s="12">
        <f>AVERAGE(D21:D25)</f>
        <v>2.1742211465189127</v>
      </c>
      <c r="E26" s="13">
        <f>AVERAGE(E21:E25)</f>
        <v>48.297553861494684</v>
      </c>
    </row>
    <row r="27" spans="1:5" ht="13.15" x14ac:dyDescent="0.25">
      <c r="A27" s="14" t="s">
        <v>53</v>
      </c>
      <c r="B27" s="15"/>
      <c r="C27" s="16">
        <f>STDEV(C21:C25)</f>
        <v>1.4650560943650599E-2</v>
      </c>
      <c r="D27" s="16">
        <f t="shared" ref="D27:E27" si="1">STDEV(D21:D25)</f>
        <v>0.30421162321925538</v>
      </c>
      <c r="E27" s="17">
        <f t="shared" si="1"/>
        <v>6.0600607207425208</v>
      </c>
    </row>
    <row r="28" spans="1:5" ht="13.15" x14ac:dyDescent="0.25">
      <c r="A28" s="4" t="s">
        <v>32</v>
      </c>
      <c r="B28" s="5" t="s">
        <v>43</v>
      </c>
      <c r="C28" s="6" t="s">
        <v>44</v>
      </c>
      <c r="D28" s="6" t="s">
        <v>45</v>
      </c>
      <c r="E28" s="7" t="s">
        <v>46</v>
      </c>
    </row>
    <row r="29" spans="1:5" ht="13.15" x14ac:dyDescent="0.25">
      <c r="A29" s="8" t="s">
        <v>64</v>
      </c>
      <c r="B29" s="9">
        <v>25.02</v>
      </c>
      <c r="C29" s="9">
        <v>1.3713850174216022</v>
      </c>
      <c r="D29" s="9">
        <v>2.2263937282229964</v>
      </c>
      <c r="E29" s="10">
        <v>50.286498965213497</v>
      </c>
    </row>
    <row r="30" spans="1:5" ht="13.15" x14ac:dyDescent="0.25">
      <c r="A30" s="8" t="s">
        <v>65</v>
      </c>
      <c r="B30" s="9">
        <v>23.33</v>
      </c>
      <c r="C30" s="9">
        <v>1.2826036866359445</v>
      </c>
      <c r="D30" s="9">
        <v>3.8283410138248848</v>
      </c>
      <c r="E30" s="10">
        <v>83.952695478311057</v>
      </c>
    </row>
    <row r="31" spans="1:5" ht="13.15" x14ac:dyDescent="0.25">
      <c r="A31" s="8" t="s">
        <v>66</v>
      </c>
      <c r="B31" s="9">
        <v>24.99</v>
      </c>
      <c r="C31" s="9">
        <v>1.2596289752650178</v>
      </c>
      <c r="D31" s="9">
        <v>2.8056537102473498</v>
      </c>
      <c r="E31" s="10">
        <v>60.416034696203269</v>
      </c>
    </row>
    <row r="32" spans="1:5" ht="13.15" x14ac:dyDescent="0.25">
      <c r="A32" s="8" t="s">
        <v>67</v>
      </c>
      <c r="B32" s="9">
        <v>21.22</v>
      </c>
      <c r="C32" s="9">
        <v>1.28964007782101</v>
      </c>
      <c r="D32" s="9">
        <v>3.282101167315175</v>
      </c>
      <c r="E32" s="10">
        <v>71.852260826780551</v>
      </c>
    </row>
    <row r="33" spans="1:5" ht="13.15" x14ac:dyDescent="0.25">
      <c r="A33" s="8" t="s">
        <v>68</v>
      </c>
      <c r="B33" s="9">
        <v>21.78</v>
      </c>
      <c r="C33" s="9">
        <v>1.2878571428571468</v>
      </c>
      <c r="D33" s="9">
        <v>3.756043956043956</v>
      </c>
      <c r="E33" s="10">
        <v>81.849646872848766</v>
      </c>
    </row>
    <row r="34" spans="1:5" ht="13.15" x14ac:dyDescent="0.25">
      <c r="A34" s="11" t="s">
        <v>52</v>
      </c>
      <c r="B34" s="12">
        <f>AVERAGE(B29:B33)</f>
        <v>23.267999999999997</v>
      </c>
      <c r="C34" s="12">
        <f>AVERAGE(C29:C33)</f>
        <v>1.2982229800001441</v>
      </c>
      <c r="D34" s="12">
        <f>AVERAGE(D29:D33)</f>
        <v>3.1797067151308722</v>
      </c>
      <c r="E34" s="13">
        <f>AVERAGE(E29:E33)</f>
        <v>69.671427367871431</v>
      </c>
    </row>
    <row r="35" spans="1:5" ht="13.15" x14ac:dyDescent="0.25">
      <c r="A35" s="14" t="s">
        <v>53</v>
      </c>
      <c r="B35" s="15"/>
      <c r="C35" s="16">
        <f>STDEV(C29:C33)</f>
        <v>4.2624112999106643E-2</v>
      </c>
      <c r="D35" s="16">
        <f>STDEV(D29:D33)</f>
        <v>0.67307076039843483</v>
      </c>
      <c r="E35" s="17">
        <f t="shared" ref="E35" si="2">STDEV(E29:E33)</f>
        <v>14.304347472115841</v>
      </c>
    </row>
    <row r="36" spans="1:5" ht="13.15" x14ac:dyDescent="0.25">
      <c r="A36" s="4" t="s">
        <v>33</v>
      </c>
      <c r="B36" s="5"/>
      <c r="C36" s="6" t="s">
        <v>44</v>
      </c>
      <c r="D36" s="6" t="s">
        <v>45</v>
      </c>
      <c r="E36" s="7" t="s">
        <v>46</v>
      </c>
    </row>
    <row r="37" spans="1:5" ht="13.15" x14ac:dyDescent="0.25">
      <c r="A37" s="8" t="s">
        <v>69</v>
      </c>
      <c r="B37" s="9">
        <v>14.52</v>
      </c>
      <c r="C37" s="9">
        <v>1.397899159663865</v>
      </c>
      <c r="D37" s="9">
        <v>1.8004201680672269</v>
      </c>
      <c r="E37" s="10">
        <v>43.384668252451753</v>
      </c>
    </row>
    <row r="38" spans="1:5" ht="13.15" x14ac:dyDescent="0.25">
      <c r="A38" s="8" t="s">
        <v>70</v>
      </c>
      <c r="B38" s="9">
        <v>12.81</v>
      </c>
      <c r="C38" s="9">
        <v>1.3796666666666666</v>
      </c>
      <c r="D38" s="9">
        <v>1.9333333333333333</v>
      </c>
      <c r="E38" s="10">
        <v>45.813515081206447</v>
      </c>
    </row>
    <row r="39" spans="1:5" ht="13.15" x14ac:dyDescent="0.25">
      <c r="A39" s="8" t="s">
        <v>71</v>
      </c>
      <c r="B39" s="9">
        <v>11.36</v>
      </c>
      <c r="C39" s="9">
        <v>1.4303691275167796</v>
      </c>
      <c r="D39" s="9">
        <v>2.1107382550335569</v>
      </c>
      <c r="E39" s="10">
        <v>51.466952926703897</v>
      </c>
    </row>
    <row r="40" spans="1:5" ht="13.15" x14ac:dyDescent="0.25">
      <c r="A40" s="8" t="s">
        <v>72</v>
      </c>
      <c r="B40" s="9">
        <v>15.65</v>
      </c>
      <c r="C40" s="9">
        <v>1.37890625</v>
      </c>
      <c r="D40" s="9">
        <v>1.69921875</v>
      </c>
      <c r="E40" s="10">
        <v>40.264510223317863</v>
      </c>
    </row>
    <row r="41" spans="1:5" ht="13.15" x14ac:dyDescent="0.25">
      <c r="A41" s="8" t="s">
        <v>73</v>
      </c>
      <c r="B41" s="9">
        <v>20.98</v>
      </c>
      <c r="C41" s="9">
        <v>1.3712499999999996</v>
      </c>
      <c r="D41" s="9">
        <v>2.1749999999999998</v>
      </c>
      <c r="E41" s="10">
        <v>51.96490719257541</v>
      </c>
    </row>
    <row r="42" spans="1:5" ht="13.15" x14ac:dyDescent="0.25">
      <c r="A42" s="11" t="s">
        <v>52</v>
      </c>
      <c r="B42" s="12">
        <f>AVERAGE(B37:B41)</f>
        <v>15.063999999999998</v>
      </c>
      <c r="C42" s="12">
        <f>AVERAGE(C37:C41)</f>
        <v>1.3916182407694622</v>
      </c>
      <c r="D42" s="12">
        <f>AVERAGE(D37:D41)</f>
        <v>1.9437421012868235</v>
      </c>
      <c r="E42" s="13">
        <f>AVERAGE(E37:E41)</f>
        <v>46.578910735251078</v>
      </c>
    </row>
    <row r="43" spans="1:5" ht="13.15" x14ac:dyDescent="0.25">
      <c r="A43" s="14" t="s">
        <v>53</v>
      </c>
      <c r="B43" s="15"/>
      <c r="C43" s="16">
        <f>STDEV(C37:C41)</f>
        <v>2.3771733375806799E-2</v>
      </c>
      <c r="D43" s="16">
        <f t="shared" ref="D43:E43" si="3">STDEV(D37:D41)</f>
        <v>0.2011275213639892</v>
      </c>
      <c r="E43" s="17">
        <f t="shared" si="3"/>
        <v>5.0882851648415395</v>
      </c>
    </row>
    <row r="45" spans="1:5" ht="13.15" x14ac:dyDescent="0.25">
      <c r="A45" s="4" t="s">
        <v>34</v>
      </c>
      <c r="B45" s="5" t="s">
        <v>43</v>
      </c>
      <c r="C45" s="6" t="s">
        <v>44</v>
      </c>
      <c r="D45" s="6" t="s">
        <v>45</v>
      </c>
      <c r="E45" s="7" t="s">
        <v>46</v>
      </c>
    </row>
    <row r="46" spans="1:5" ht="13.15" x14ac:dyDescent="0.25">
      <c r="A46" s="8" t="s">
        <v>74</v>
      </c>
      <c r="B46" s="9">
        <v>18.95</v>
      </c>
      <c r="C46" s="9">
        <v>1.4362903225806456</v>
      </c>
      <c r="D46" s="9">
        <v>1.1935483870967742</v>
      </c>
      <c r="E46" s="10">
        <v>29.105231644337994</v>
      </c>
    </row>
    <row r="47" spans="1:5" ht="13.15" x14ac:dyDescent="0.25">
      <c r="A47" s="8" t="s">
        <v>75</v>
      </c>
      <c r="B47" s="9">
        <v>23.7</v>
      </c>
      <c r="C47" s="9">
        <v>1.4640151515151509</v>
      </c>
      <c r="D47" s="9">
        <v>1.1916666666666664</v>
      </c>
      <c r="E47" s="10">
        <v>29.979171060957594</v>
      </c>
    </row>
    <row r="48" spans="1:5" ht="13.15" x14ac:dyDescent="0.25">
      <c r="A48" s="8" t="s">
        <v>76</v>
      </c>
      <c r="B48" s="9">
        <v>14</v>
      </c>
      <c r="C48" s="9">
        <v>1.4500000000000002</v>
      </c>
      <c r="D48" s="9">
        <v>0.75</v>
      </c>
      <c r="E48" s="10">
        <v>18.924013921113691</v>
      </c>
    </row>
    <row r="49" spans="1:5" ht="13.15" x14ac:dyDescent="0.25">
      <c r="A49" s="8" t="s">
        <v>77</v>
      </c>
      <c r="B49" s="9">
        <v>19.66</v>
      </c>
      <c r="C49" s="9">
        <v>1.4183823529411768</v>
      </c>
      <c r="D49" s="9">
        <v>1.4132352941176469</v>
      </c>
      <c r="E49" s="10">
        <v>33.711358673399751</v>
      </c>
    </row>
    <row r="50" spans="1:5" ht="13.15" x14ac:dyDescent="0.25">
      <c r="A50" s="8" t="s">
        <v>78</v>
      </c>
      <c r="B50" s="9">
        <v>17.28</v>
      </c>
      <c r="C50" s="9">
        <v>1.4465909090909097</v>
      </c>
      <c r="D50" s="9">
        <v>1.0636363636363635</v>
      </c>
      <c r="E50" s="10">
        <v>26.764527525838439</v>
      </c>
    </row>
    <row r="51" spans="1:5" ht="13.15" x14ac:dyDescent="0.25">
      <c r="A51" s="11" t="s">
        <v>52</v>
      </c>
      <c r="B51" s="12">
        <f>AVERAGE(B46:B50)</f>
        <v>18.718</v>
      </c>
      <c r="C51" s="12">
        <f>AVERAGE(C46:C50)</f>
        <v>1.4430557472255767</v>
      </c>
      <c r="D51" s="12">
        <f>AVERAGE(D46:D50)</f>
        <v>1.1224173423034902</v>
      </c>
      <c r="E51" s="13">
        <f>AVERAGE(E46:E50)</f>
        <v>27.696860565129498</v>
      </c>
    </row>
    <row r="52" spans="1:5" ht="13.15" x14ac:dyDescent="0.25">
      <c r="A52" s="14" t="s">
        <v>53</v>
      </c>
      <c r="B52" s="15"/>
      <c r="C52" s="16">
        <f>STDEV(C46:C50)</f>
        <v>1.6989437897725727E-2</v>
      </c>
      <c r="D52" s="16">
        <f t="shared" ref="D52:E52" si="4">STDEV(D46:D50)</f>
        <v>0.24319747935421851</v>
      </c>
      <c r="E52" s="17">
        <f t="shared" si="4"/>
        <v>5.5045145318655697</v>
      </c>
    </row>
    <row r="53" spans="1:5" ht="13.15" x14ac:dyDescent="0.25">
      <c r="A53" s="4" t="s">
        <v>35</v>
      </c>
      <c r="B53" s="5" t="s">
        <v>43</v>
      </c>
      <c r="C53" s="6" t="s">
        <v>44</v>
      </c>
      <c r="D53" s="6" t="s">
        <v>45</v>
      </c>
      <c r="E53" s="7" t="s">
        <v>46</v>
      </c>
    </row>
    <row r="54" spans="1:5" ht="13.15" x14ac:dyDescent="0.25">
      <c r="A54" s="8" t="s">
        <v>79</v>
      </c>
      <c r="B54" s="9">
        <v>16.489999999999998</v>
      </c>
      <c r="C54" s="9">
        <v>1.2840909090909092</v>
      </c>
      <c r="D54" s="9">
        <v>1.7259090909090911</v>
      </c>
      <c r="E54" s="10">
        <v>38.289785910145518</v>
      </c>
    </row>
    <row r="55" spans="1:5" ht="13.15" x14ac:dyDescent="0.25">
      <c r="A55" s="8" t="s">
        <v>80</v>
      </c>
      <c r="B55" s="9">
        <v>14.36</v>
      </c>
      <c r="C55" s="9">
        <v>1.2953947368421048</v>
      </c>
      <c r="D55" s="9">
        <v>1.2506578947368423</v>
      </c>
      <c r="E55" s="10">
        <v>27.770961808523644</v>
      </c>
    </row>
    <row r="56" spans="1:5" ht="13.15" x14ac:dyDescent="0.25">
      <c r="A56" s="8" t="s">
        <v>81</v>
      </c>
      <c r="B56" s="9">
        <v>14.33</v>
      </c>
      <c r="C56" s="9">
        <v>1.2923701298701311</v>
      </c>
      <c r="D56" s="9">
        <v>1.6727272727272728</v>
      </c>
      <c r="E56" s="10">
        <v>36.857899930695766</v>
      </c>
    </row>
    <row r="57" spans="1:5" ht="13.15" x14ac:dyDescent="0.25">
      <c r="A57" s="8" t="s">
        <v>82</v>
      </c>
      <c r="B57" s="9">
        <v>15.85</v>
      </c>
      <c r="C57" s="9">
        <v>1.2826271186440683</v>
      </c>
      <c r="D57" s="9">
        <v>1.8008474576271187</v>
      </c>
      <c r="E57" s="10">
        <v>39.95684061504582</v>
      </c>
    </row>
    <row r="58" spans="1:5" ht="13.15" x14ac:dyDescent="0.25">
      <c r="A58" s="8" t="s">
        <v>83</v>
      </c>
      <c r="B58" s="9">
        <v>15.76</v>
      </c>
      <c r="C58" s="9">
        <v>1.2422445255474464</v>
      </c>
      <c r="D58" s="9">
        <v>2.0326642335766421</v>
      </c>
      <c r="E58" s="10">
        <v>42.523540569376941</v>
      </c>
    </row>
    <row r="59" spans="1:5" ht="13.15" x14ac:dyDescent="0.25">
      <c r="A59" s="11" t="s">
        <v>52</v>
      </c>
      <c r="B59" s="12">
        <f>AVERAGE(B54:B58)</f>
        <v>15.358000000000001</v>
      </c>
      <c r="C59" s="12">
        <f>AVERAGE(C54:C58)</f>
        <v>1.279345483998932</v>
      </c>
      <c r="D59" s="12">
        <f>AVERAGE(D54:D58)</f>
        <v>1.6965611899153934</v>
      </c>
      <c r="E59" s="13">
        <f>AVERAGE(E54:E58)</f>
        <v>37.079805766757538</v>
      </c>
    </row>
    <row r="60" spans="1:5" ht="13.15" x14ac:dyDescent="0.25">
      <c r="A60" s="14" t="s">
        <v>53</v>
      </c>
      <c r="B60" s="15"/>
      <c r="C60" s="16">
        <f>STDEV(C54:C58)</f>
        <v>2.1430056113790417E-2</v>
      </c>
      <c r="D60" s="16">
        <f t="shared" ref="D60:E60" si="5">STDEV(D54:D58)</f>
        <v>0.28464890002595777</v>
      </c>
      <c r="E60" s="17">
        <f t="shared" si="5"/>
        <v>5.6142552512718398</v>
      </c>
    </row>
    <row r="61" spans="1:5" ht="13.15" x14ac:dyDescent="0.25">
      <c r="A61" s="4" t="s">
        <v>36</v>
      </c>
      <c r="B61" s="5" t="s">
        <v>43</v>
      </c>
      <c r="C61" s="6" t="s">
        <v>44</v>
      </c>
      <c r="D61" s="6" t="s">
        <v>45</v>
      </c>
      <c r="E61" s="7" t="s">
        <v>46</v>
      </c>
    </row>
    <row r="62" spans="1:5" ht="13.15" x14ac:dyDescent="0.25">
      <c r="A62" s="8" t="s">
        <v>84</v>
      </c>
      <c r="B62" s="9">
        <v>27.66</v>
      </c>
      <c r="C62" s="9">
        <v>1.2374060150375947</v>
      </c>
      <c r="D62" s="9">
        <v>2.755639097744361</v>
      </c>
      <c r="E62" s="10">
        <v>58.84782580359245</v>
      </c>
    </row>
    <row r="63" spans="1:5" ht="13.15" x14ac:dyDescent="0.25">
      <c r="A63" s="8" t="s">
        <v>85</v>
      </c>
      <c r="B63" s="9">
        <v>38.93</v>
      </c>
      <c r="C63" s="9">
        <v>1.2415816326530611</v>
      </c>
      <c r="D63" s="9">
        <v>2.204081632653061</v>
      </c>
      <c r="E63" s="10">
        <v>46.819510866991834</v>
      </c>
    </row>
    <row r="64" spans="1:5" ht="13.15" x14ac:dyDescent="0.25">
      <c r="A64" s="8" t="s">
        <v>86</v>
      </c>
      <c r="B64" s="9">
        <v>28.92</v>
      </c>
      <c r="C64" s="9">
        <v>1.225219298245614</v>
      </c>
      <c r="D64" s="9">
        <v>2.9245614035087719</v>
      </c>
      <c r="E64" s="10">
        <v>61.812721333496135</v>
      </c>
    </row>
    <row r="65" spans="1:5" ht="13.15" x14ac:dyDescent="0.25">
      <c r="A65" s="8" t="s">
        <v>87</v>
      </c>
      <c r="B65" s="9">
        <v>22.49</v>
      </c>
      <c r="C65" s="9">
        <v>1.2624999999999995</v>
      </c>
      <c r="D65" s="9">
        <v>3.5871951219512197</v>
      </c>
      <c r="E65" s="10">
        <v>78.293266510101418</v>
      </c>
    </row>
    <row r="66" spans="1:5" ht="13.15" x14ac:dyDescent="0.25">
      <c r="A66" s="8" t="s">
        <v>88</v>
      </c>
      <c r="B66" s="9">
        <v>29.91</v>
      </c>
      <c r="C66" s="9">
        <v>1.2660670731707313</v>
      </c>
      <c r="D66" s="9">
        <v>2.3262195121951219</v>
      </c>
      <c r="E66" s="10">
        <v>49.808832267557023</v>
      </c>
    </row>
    <row r="67" spans="1:5" ht="13.15" x14ac:dyDescent="0.25">
      <c r="A67" s="11" t="s">
        <v>52</v>
      </c>
      <c r="B67" s="12">
        <f>AVERAGE(B62:B66)</f>
        <v>29.582000000000001</v>
      </c>
      <c r="C67" s="12">
        <f>AVERAGE(C62:C66)</f>
        <v>1.2465548038214</v>
      </c>
      <c r="D67" s="12">
        <f>AVERAGE(D62:D66)</f>
        <v>2.7595393536105073</v>
      </c>
      <c r="E67" s="13">
        <f>AVERAGE(E62:E66)</f>
        <v>59.116431356347775</v>
      </c>
    </row>
    <row r="68" spans="1:5" ht="13.15" x14ac:dyDescent="0.25">
      <c r="A68" s="14" t="s">
        <v>53</v>
      </c>
      <c r="B68" s="15"/>
      <c r="C68" s="16">
        <f>STDEV(C62:C66)</f>
        <v>1.7310506218692383E-2</v>
      </c>
      <c r="D68" s="16">
        <f t="shared" ref="D68:E68" si="6">STDEV(D62:D66)</f>
        <v>0.54967284009481454</v>
      </c>
      <c r="E68" s="17">
        <f t="shared" si="6"/>
        <v>12.378800319672335</v>
      </c>
    </row>
    <row r="69" spans="1:5" ht="13.15" x14ac:dyDescent="0.25">
      <c r="A69" s="4" t="s">
        <v>37</v>
      </c>
      <c r="B69" s="5"/>
      <c r="C69" s="6" t="s">
        <v>44</v>
      </c>
      <c r="D69" s="6" t="s">
        <v>45</v>
      </c>
      <c r="E69" s="7" t="s">
        <v>46</v>
      </c>
    </row>
    <row r="70" spans="1:5" ht="13.15" x14ac:dyDescent="0.25">
      <c r="A70" s="8" t="s">
        <v>89</v>
      </c>
      <c r="B70" s="9">
        <v>18.690000000000001</v>
      </c>
      <c r="C70" s="9">
        <v>1.4540540540540541</v>
      </c>
      <c r="D70" s="9">
        <v>1.1824324324324325</v>
      </c>
      <c r="E70" s="10">
        <v>29.377782655044836</v>
      </c>
    </row>
    <row r="71" spans="1:5" ht="13.15" x14ac:dyDescent="0.25">
      <c r="A71" s="8" t="s">
        <v>90</v>
      </c>
      <c r="B71" s="9">
        <v>30.81</v>
      </c>
      <c r="C71" s="9">
        <v>1.4022321428571425</v>
      </c>
      <c r="D71" s="9">
        <v>1.3625000000000003</v>
      </c>
      <c r="E71" s="10">
        <v>33.470490139211137</v>
      </c>
    </row>
    <row r="72" spans="1:5" ht="13.15" x14ac:dyDescent="0.25">
      <c r="A72" s="8" t="s">
        <v>91</v>
      </c>
      <c r="B72" s="9">
        <v>27.25</v>
      </c>
      <c r="C72" s="9">
        <v>1.3937500000000003</v>
      </c>
      <c r="D72" s="9">
        <v>1.4</v>
      </c>
      <c r="E72" s="10">
        <v>33.397325195106504</v>
      </c>
    </row>
    <row r="73" spans="1:5" ht="13.15" x14ac:dyDescent="0.25">
      <c r="A73" s="8" t="s">
        <v>92</v>
      </c>
      <c r="B73" s="9">
        <v>29.26</v>
      </c>
      <c r="C73" s="9">
        <v>1.3691176470588236</v>
      </c>
      <c r="D73" s="9">
        <v>1.6882352941176468</v>
      </c>
      <c r="E73" s="10">
        <v>39.8389518220281</v>
      </c>
    </row>
    <row r="74" spans="1:5" ht="13.15" x14ac:dyDescent="0.25">
      <c r="A74" s="8" t="s">
        <v>82</v>
      </c>
      <c r="B74" s="9">
        <v>21.96</v>
      </c>
      <c r="C74" s="9">
        <v>1.41</v>
      </c>
      <c r="D74" s="9">
        <v>1.2380000000000002</v>
      </c>
      <c r="E74" s="10">
        <v>29.809454756380514</v>
      </c>
    </row>
    <row r="75" spans="1:5" ht="13.15" x14ac:dyDescent="0.25">
      <c r="A75" s="11" t="s">
        <v>52</v>
      </c>
      <c r="B75" s="12">
        <f>AVERAGE(B70:B74)</f>
        <v>25.594000000000001</v>
      </c>
      <c r="C75" s="12">
        <f>AVERAGE(C70:C74)</f>
        <v>1.4058307687940039</v>
      </c>
      <c r="D75" s="12">
        <f>AVERAGE(D70:D74)</f>
        <v>1.3742335453100158</v>
      </c>
      <c r="E75" s="13">
        <f>AVERAGE(E70:E74)</f>
        <v>33.17880091355422</v>
      </c>
    </row>
    <row r="76" spans="1:5" ht="13.15" x14ac:dyDescent="0.25">
      <c r="A76" s="14" t="s">
        <v>53</v>
      </c>
      <c r="B76" s="15"/>
      <c r="C76" s="16">
        <f>STDEV(C70:C74)</f>
        <v>3.1022637383655099E-2</v>
      </c>
      <c r="D76" s="16">
        <f t="shared" ref="D76:E76" si="7">STDEV(D70:D74)</f>
        <v>0.1966887962594088</v>
      </c>
      <c r="E76" s="17">
        <f t="shared" si="7"/>
        <v>4.1919768283597323</v>
      </c>
    </row>
    <row r="77" spans="1:5" ht="13.15" x14ac:dyDescent="0.25">
      <c r="A77" s="4" t="s">
        <v>38</v>
      </c>
      <c r="B77" s="5"/>
      <c r="C77" s="6" t="s">
        <v>44</v>
      </c>
      <c r="D77" s="6" t="s">
        <v>45</v>
      </c>
      <c r="E77" s="7" t="s">
        <v>46</v>
      </c>
    </row>
    <row r="78" spans="1:5" ht="13.15" x14ac:dyDescent="0.25">
      <c r="A78" s="8" t="s">
        <v>93</v>
      </c>
      <c r="B78" s="9">
        <v>9.19</v>
      </c>
      <c r="C78" s="9">
        <v>1.3105371900826468</v>
      </c>
      <c r="D78" s="9">
        <v>1.0820247933884299</v>
      </c>
      <c r="E78" s="10">
        <v>24.396104580928402</v>
      </c>
    </row>
    <row r="79" spans="1:5" ht="13.15" x14ac:dyDescent="0.25">
      <c r="A79" s="8" t="s">
        <v>94</v>
      </c>
      <c r="B79" s="9">
        <v>12.88</v>
      </c>
      <c r="C79" s="9">
        <v>1.2438953488372075</v>
      </c>
      <c r="D79" s="9">
        <v>2.3720930232558142</v>
      </c>
      <c r="E79" s="10">
        <v>49.924037527653432</v>
      </c>
    </row>
    <row r="80" spans="1:5" ht="13.15" x14ac:dyDescent="0.25">
      <c r="A80" s="8" t="s">
        <v>95</v>
      </c>
      <c r="B80" s="9">
        <v>11.01</v>
      </c>
      <c r="C80" s="9">
        <v>1.2533410138248842</v>
      </c>
      <c r="D80" s="9">
        <v>1.8172811059907827</v>
      </c>
      <c r="E80" s="10">
        <v>38.642317191826933</v>
      </c>
    </row>
    <row r="81" spans="1:5" ht="13.15" x14ac:dyDescent="0.25">
      <c r="A81" s="8" t="s">
        <v>96</v>
      </c>
      <c r="B81" s="9">
        <v>15.46</v>
      </c>
      <c r="C81" s="9">
        <v>1.2134999999999994</v>
      </c>
      <c r="D81" s="9">
        <v>2.8761999999999999</v>
      </c>
      <c r="E81" s="10">
        <v>59.805452436194862</v>
      </c>
    </row>
    <row r="82" spans="1:5" ht="13.15" x14ac:dyDescent="0.25">
      <c r="A82" s="8" t="s">
        <v>97</v>
      </c>
      <c r="B82" s="9">
        <v>8.93</v>
      </c>
      <c r="C82" s="9">
        <v>1.2483585858585868</v>
      </c>
      <c r="D82" s="9">
        <v>1.3896464646464646</v>
      </c>
      <c r="E82" s="10">
        <v>29.571161147437262</v>
      </c>
    </row>
    <row r="83" spans="1:5" ht="13.15" x14ac:dyDescent="0.25">
      <c r="A83" s="11" t="s">
        <v>52</v>
      </c>
      <c r="B83" s="12">
        <f>AVERAGE(B78:B82)</f>
        <v>11.494</v>
      </c>
      <c r="C83" s="12">
        <f>AVERAGE(C78:C82)</f>
        <v>1.253926427720665</v>
      </c>
      <c r="D83" s="12">
        <f>AVERAGE(D78:D82)</f>
        <v>1.9074490774562982</v>
      </c>
      <c r="E83" s="13">
        <f>AVERAGE(E78:E82)</f>
        <v>40.467814576808181</v>
      </c>
    </row>
    <row r="84" spans="1:5" ht="13.15" x14ac:dyDescent="0.25">
      <c r="A84" s="14" t="s">
        <v>53</v>
      </c>
      <c r="B84" s="15"/>
      <c r="C84" s="16">
        <f>STDEV(C78:C82)</f>
        <v>3.5252803397232142E-2</v>
      </c>
      <c r="D84" s="16">
        <f>STDEV(D78:D82)</f>
        <v>0.72662703705843279</v>
      </c>
      <c r="E84" s="17">
        <f t="shared" ref="E84" si="8">STDEV(E78:E82)</f>
        <v>14.523547684114007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zoomScale="69" zoomScaleNormal="69" workbookViewId="0">
      <selection activeCell="A8" sqref="A8:XFD8"/>
    </sheetView>
  </sheetViews>
  <sheetFormatPr defaultColWidth="9" defaultRowHeight="15.95" customHeight="1" x14ac:dyDescent="0.25"/>
  <cols>
    <col min="1" max="1" width="9" style="29"/>
    <col min="2" max="2" width="9.42578125" style="29" customWidth="1"/>
    <col min="3" max="3" width="22.140625" style="29" customWidth="1"/>
    <col min="4" max="8" width="9.42578125" style="29" customWidth="1"/>
    <col min="9" max="9" width="12" style="29" customWidth="1"/>
    <col min="10" max="10" width="19.140625" style="29" customWidth="1"/>
    <col min="11" max="13" width="9.42578125" style="29" customWidth="1"/>
    <col min="14" max="14" width="14.5703125" style="29" customWidth="1"/>
    <col min="15" max="15" width="20.28515625" style="29" customWidth="1"/>
    <col min="16" max="16" width="12.85546875" style="29" customWidth="1"/>
    <col min="17" max="17" width="19.5703125" style="29" customWidth="1"/>
    <col min="18" max="18" width="21" style="29" customWidth="1"/>
    <col min="19" max="16384" width="9" style="29"/>
  </cols>
  <sheetData>
    <row r="1" spans="1:18" ht="15.95" customHeight="1" x14ac:dyDescent="0.25">
      <c r="A1" s="30" t="s">
        <v>109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8" ht="15.75" customHeight="1" x14ac:dyDescent="0.25"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</row>
    <row r="3" spans="1:18" ht="15.95" customHeight="1" x14ac:dyDescent="0.25">
      <c r="B3" s="49" t="s">
        <v>101</v>
      </c>
      <c r="C3" s="69" t="s">
        <v>18</v>
      </c>
      <c r="D3" s="69"/>
      <c r="E3" s="69"/>
      <c r="F3" s="69"/>
      <c r="G3" s="69"/>
      <c r="H3" s="69"/>
      <c r="I3" s="69"/>
      <c r="J3" s="70" t="s">
        <v>17</v>
      </c>
      <c r="K3" s="70"/>
      <c r="L3" s="70"/>
      <c r="M3" s="70"/>
      <c r="N3" s="70"/>
      <c r="O3" s="70"/>
      <c r="P3" s="70"/>
      <c r="Q3" s="68" t="s">
        <v>107</v>
      </c>
    </row>
    <row r="4" spans="1:18" ht="28.5" customHeight="1" x14ac:dyDescent="0.25">
      <c r="B4" s="49"/>
      <c r="C4" s="32" t="s">
        <v>0</v>
      </c>
      <c r="D4" s="32"/>
      <c r="E4" s="32" t="s">
        <v>1</v>
      </c>
      <c r="F4" s="32"/>
      <c r="G4" s="32" t="s">
        <v>2</v>
      </c>
      <c r="H4" s="32"/>
      <c r="I4" s="33" t="s">
        <v>98</v>
      </c>
      <c r="J4" s="32" t="s">
        <v>0</v>
      </c>
      <c r="K4" s="32"/>
      <c r="L4" s="32" t="s">
        <v>3</v>
      </c>
      <c r="M4" s="32"/>
      <c r="N4" s="32" t="s">
        <v>4</v>
      </c>
      <c r="O4" s="32"/>
      <c r="P4" s="33" t="s">
        <v>22</v>
      </c>
      <c r="Q4" s="68"/>
      <c r="R4" s="34"/>
    </row>
    <row r="5" spans="1:18" ht="15.95" customHeight="1" x14ac:dyDescent="0.25">
      <c r="B5" s="35">
        <v>59.12</v>
      </c>
      <c r="C5" s="36" t="s">
        <v>16</v>
      </c>
      <c r="D5" s="37">
        <v>0.8</v>
      </c>
      <c r="E5" s="37" t="s">
        <v>12</v>
      </c>
      <c r="F5" s="38">
        <v>1.02</v>
      </c>
      <c r="G5" s="39" t="s">
        <v>5</v>
      </c>
      <c r="H5" s="37">
        <v>1.04</v>
      </c>
      <c r="I5" s="40">
        <f>2*(B5*D5*F5*H5)</f>
        <v>100.34319360000001</v>
      </c>
      <c r="J5" s="36" t="s">
        <v>16</v>
      </c>
      <c r="K5" s="38">
        <v>0.8</v>
      </c>
      <c r="L5" s="38" t="s">
        <v>12</v>
      </c>
      <c r="M5" s="38">
        <v>1.02</v>
      </c>
      <c r="N5" s="38" t="s">
        <v>6</v>
      </c>
      <c r="O5" s="38">
        <v>0.95</v>
      </c>
      <c r="P5" s="40">
        <f>B5*K5*M5*O5</f>
        <v>45.829823999999995</v>
      </c>
      <c r="Q5" s="67">
        <f>1/3*(I5+P5)</f>
        <v>48.724339200000003</v>
      </c>
      <c r="R5" s="41"/>
    </row>
    <row r="6" spans="1:18" ht="15.95" customHeight="1" x14ac:dyDescent="0.25">
      <c r="B6" s="31"/>
      <c r="C6" s="31"/>
      <c r="D6" s="31"/>
      <c r="E6" s="31"/>
      <c r="F6" s="42"/>
      <c r="G6" s="43"/>
      <c r="H6" s="31"/>
      <c r="I6" s="44"/>
      <c r="J6" s="42"/>
      <c r="K6" s="42"/>
      <c r="L6" s="42"/>
      <c r="M6" s="42"/>
      <c r="N6" s="44"/>
      <c r="O6" s="41"/>
    </row>
    <row r="8" spans="1:18" ht="15.95" customHeight="1" x14ac:dyDescent="0.25">
      <c r="A8" s="30" t="s">
        <v>110</v>
      </c>
      <c r="B8" s="30"/>
      <c r="C8" s="30"/>
      <c r="D8" s="30"/>
      <c r="E8" s="30"/>
      <c r="F8" s="30"/>
      <c r="G8" s="30"/>
      <c r="H8" s="30"/>
      <c r="J8" s="30"/>
    </row>
    <row r="9" spans="1:18" ht="15.75" customHeight="1" x14ac:dyDescent="0.25">
      <c r="B9" s="45"/>
      <c r="C9" s="45"/>
      <c r="D9" s="45"/>
      <c r="E9" s="46"/>
      <c r="J9" s="47"/>
      <c r="K9" s="47"/>
      <c r="L9" s="47"/>
      <c r="M9" s="47"/>
      <c r="N9" s="47"/>
    </row>
    <row r="10" spans="1:18" ht="15.95" customHeight="1" x14ac:dyDescent="0.25">
      <c r="A10" s="48" t="s">
        <v>41</v>
      </c>
      <c r="B10" s="49" t="s">
        <v>101</v>
      </c>
      <c r="C10" s="69" t="s">
        <v>18</v>
      </c>
      <c r="D10" s="69"/>
      <c r="E10" s="69"/>
      <c r="F10" s="69"/>
      <c r="G10" s="69"/>
      <c r="H10" s="69"/>
      <c r="I10" s="69"/>
      <c r="J10" s="71" t="s">
        <v>19</v>
      </c>
      <c r="K10" s="71"/>
      <c r="L10" s="71"/>
      <c r="M10" s="71"/>
      <c r="N10" s="71"/>
      <c r="O10" s="71"/>
      <c r="P10" s="71"/>
      <c r="Q10" s="68" t="s">
        <v>108</v>
      </c>
      <c r="R10" s="68" t="s">
        <v>106</v>
      </c>
    </row>
    <row r="11" spans="1:18" ht="27" customHeight="1" x14ac:dyDescent="0.25">
      <c r="A11" s="48"/>
      <c r="B11" s="49"/>
      <c r="C11" s="32" t="s">
        <v>0</v>
      </c>
      <c r="D11" s="32"/>
      <c r="E11" s="32" t="s">
        <v>1</v>
      </c>
      <c r="F11" s="32"/>
      <c r="G11" s="32" t="s">
        <v>2</v>
      </c>
      <c r="H11" s="32"/>
      <c r="I11" s="33" t="s">
        <v>99</v>
      </c>
      <c r="J11" s="39"/>
      <c r="K11" s="39" t="s">
        <v>0</v>
      </c>
      <c r="L11" s="32" t="s">
        <v>20</v>
      </c>
      <c r="M11" s="32"/>
      <c r="N11" s="32" t="s">
        <v>4</v>
      </c>
      <c r="O11" s="32"/>
      <c r="P11" s="33" t="s">
        <v>100</v>
      </c>
      <c r="Q11" s="68"/>
      <c r="R11" s="68"/>
    </row>
    <row r="12" spans="1:18" ht="15.95" customHeight="1" x14ac:dyDescent="0.25">
      <c r="A12" s="51">
        <v>1</v>
      </c>
      <c r="B12" s="52">
        <v>59.12</v>
      </c>
      <c r="C12" s="53" t="s">
        <v>16</v>
      </c>
      <c r="D12" s="54">
        <v>0.8</v>
      </c>
      <c r="E12" s="54" t="s">
        <v>13</v>
      </c>
      <c r="F12" s="54">
        <v>1</v>
      </c>
      <c r="G12" s="55" t="s">
        <v>9</v>
      </c>
      <c r="H12" s="54">
        <v>0.95</v>
      </c>
      <c r="I12" s="56">
        <f>2*(B12*D12*F12*H12)</f>
        <v>89.862399999999994</v>
      </c>
      <c r="J12" s="53" t="s">
        <v>16</v>
      </c>
      <c r="K12" s="57">
        <v>0.8</v>
      </c>
      <c r="L12" s="54" t="s">
        <v>13</v>
      </c>
      <c r="M12" s="57">
        <v>1</v>
      </c>
      <c r="N12" s="58" t="s">
        <v>9</v>
      </c>
      <c r="O12" s="38">
        <v>0.95</v>
      </c>
      <c r="P12" s="59">
        <f t="shared" ref="P12:P20" si="0">$B$12*$K$12*$M$12*O12</f>
        <v>44.931199999999997</v>
      </c>
      <c r="Q12" s="67">
        <f>1/3*(I12+P12)</f>
        <v>44.931199999999997</v>
      </c>
      <c r="R12" s="67">
        <f t="shared" ref="R12:R38" si="1">(Q12-$Q$5)/20</f>
        <v>-0.18965696000000029</v>
      </c>
    </row>
    <row r="13" spans="1:18" ht="15.95" customHeight="1" x14ac:dyDescent="0.25">
      <c r="A13" s="51">
        <v>2</v>
      </c>
      <c r="B13" s="52"/>
      <c r="C13" s="53"/>
      <c r="D13" s="54"/>
      <c r="E13" s="54"/>
      <c r="F13" s="54"/>
      <c r="G13" s="55"/>
      <c r="H13" s="54"/>
      <c r="I13" s="56"/>
      <c r="J13" s="53"/>
      <c r="K13" s="57"/>
      <c r="L13" s="54"/>
      <c r="M13" s="57"/>
      <c r="N13" s="61" t="s">
        <v>10</v>
      </c>
      <c r="O13" s="38">
        <v>1</v>
      </c>
      <c r="P13" s="40">
        <f t="shared" si="0"/>
        <v>47.295999999999999</v>
      </c>
      <c r="Q13" s="67">
        <f>1/3*(I12+P13)</f>
        <v>45.719466666666662</v>
      </c>
      <c r="R13" s="67">
        <f t="shared" si="1"/>
        <v>-0.15024362666666705</v>
      </c>
    </row>
    <row r="14" spans="1:18" ht="15.95" customHeight="1" x14ac:dyDescent="0.25">
      <c r="A14" s="51">
        <v>3</v>
      </c>
      <c r="B14" s="52"/>
      <c r="C14" s="53"/>
      <c r="D14" s="54"/>
      <c r="E14" s="54"/>
      <c r="F14" s="54"/>
      <c r="G14" s="55"/>
      <c r="H14" s="54"/>
      <c r="I14" s="56"/>
      <c r="J14" s="53"/>
      <c r="K14" s="57"/>
      <c r="L14" s="54"/>
      <c r="M14" s="57"/>
      <c r="N14" s="61" t="s">
        <v>11</v>
      </c>
      <c r="O14" s="38">
        <v>1.04</v>
      </c>
      <c r="P14" s="40">
        <f t="shared" si="0"/>
        <v>49.187840000000001</v>
      </c>
      <c r="Q14" s="67">
        <f>1/3*(I12+P14)</f>
        <v>46.350079999999998</v>
      </c>
      <c r="R14" s="67">
        <f t="shared" si="1"/>
        <v>-0.11871296000000023</v>
      </c>
    </row>
    <row r="15" spans="1:18" ht="15.95" customHeight="1" x14ac:dyDescent="0.25">
      <c r="A15" s="51">
        <v>4</v>
      </c>
      <c r="B15" s="52"/>
      <c r="C15" s="53"/>
      <c r="D15" s="54"/>
      <c r="E15" s="54"/>
      <c r="F15" s="54"/>
      <c r="G15" s="55" t="s">
        <v>10</v>
      </c>
      <c r="H15" s="53">
        <v>1</v>
      </c>
      <c r="I15" s="56">
        <f>2*(B12*D12*F12*H15)</f>
        <v>94.591999999999999</v>
      </c>
      <c r="J15" s="53"/>
      <c r="K15" s="57"/>
      <c r="L15" s="54"/>
      <c r="M15" s="57"/>
      <c r="N15" s="58" t="s">
        <v>9</v>
      </c>
      <c r="O15" s="62">
        <v>0.95</v>
      </c>
      <c r="P15" s="40">
        <f t="shared" si="0"/>
        <v>44.931199999999997</v>
      </c>
      <c r="Q15" s="67">
        <f>1/3*(I15+P15)</f>
        <v>46.507733333333334</v>
      </c>
      <c r="R15" s="67">
        <f t="shared" si="1"/>
        <v>-0.11083029333333343</v>
      </c>
    </row>
    <row r="16" spans="1:18" ht="15.95" customHeight="1" x14ac:dyDescent="0.25">
      <c r="A16" s="51">
        <v>5</v>
      </c>
      <c r="B16" s="52"/>
      <c r="C16" s="53"/>
      <c r="D16" s="54"/>
      <c r="E16" s="54"/>
      <c r="F16" s="54"/>
      <c r="G16" s="55"/>
      <c r="H16" s="53"/>
      <c r="I16" s="56"/>
      <c r="J16" s="53"/>
      <c r="K16" s="57"/>
      <c r="L16" s="54"/>
      <c r="M16" s="57"/>
      <c r="N16" s="61" t="s">
        <v>10</v>
      </c>
      <c r="O16" s="38">
        <v>1</v>
      </c>
      <c r="P16" s="40">
        <f t="shared" si="0"/>
        <v>47.295999999999999</v>
      </c>
      <c r="Q16" s="67">
        <f>1/3*(I15+P16)</f>
        <v>47.295999999999999</v>
      </c>
      <c r="R16" s="67">
        <f t="shared" si="1"/>
        <v>-7.1416960000000168E-2</v>
      </c>
    </row>
    <row r="17" spans="1:18" ht="15.95" customHeight="1" x14ac:dyDescent="0.25">
      <c r="A17" s="51">
        <v>6</v>
      </c>
      <c r="B17" s="52"/>
      <c r="C17" s="53"/>
      <c r="D17" s="54"/>
      <c r="E17" s="54"/>
      <c r="F17" s="54"/>
      <c r="G17" s="55"/>
      <c r="H17" s="53"/>
      <c r="I17" s="56"/>
      <c r="J17" s="53"/>
      <c r="K17" s="57"/>
      <c r="L17" s="54"/>
      <c r="M17" s="57"/>
      <c r="N17" s="61" t="s">
        <v>11</v>
      </c>
      <c r="O17" s="38">
        <v>1.04</v>
      </c>
      <c r="P17" s="40">
        <f t="shared" si="0"/>
        <v>49.187840000000001</v>
      </c>
      <c r="Q17" s="67">
        <f>1/3*(I15+P17)</f>
        <v>47.926613333333336</v>
      </c>
      <c r="R17" s="67">
        <f t="shared" si="1"/>
        <v>-3.9886293333333357E-2</v>
      </c>
    </row>
    <row r="18" spans="1:18" ht="15.95" customHeight="1" x14ac:dyDescent="0.25">
      <c r="A18" s="51">
        <v>7</v>
      </c>
      <c r="B18" s="52"/>
      <c r="C18" s="53"/>
      <c r="D18" s="54"/>
      <c r="E18" s="54"/>
      <c r="F18" s="54"/>
      <c r="G18" s="55" t="s">
        <v>21</v>
      </c>
      <c r="H18" s="54">
        <v>1.04</v>
      </c>
      <c r="I18" s="56">
        <f>2*(B12*D12*F12*H18)</f>
        <v>98.375680000000003</v>
      </c>
      <c r="J18" s="53"/>
      <c r="K18" s="57"/>
      <c r="L18" s="54"/>
      <c r="M18" s="57"/>
      <c r="N18" s="58" t="s">
        <v>9</v>
      </c>
      <c r="O18" s="38">
        <v>0.95</v>
      </c>
      <c r="P18" s="40">
        <f t="shared" si="0"/>
        <v>44.931199999999997</v>
      </c>
      <c r="Q18" s="67">
        <f>1/3*(I18+P18)</f>
        <v>47.76896</v>
      </c>
      <c r="R18" s="67">
        <f t="shared" si="1"/>
        <v>-4.7768960000000152E-2</v>
      </c>
    </row>
    <row r="19" spans="1:18" ht="15.95" customHeight="1" x14ac:dyDescent="0.25">
      <c r="A19" s="51">
        <v>8</v>
      </c>
      <c r="B19" s="52"/>
      <c r="C19" s="53"/>
      <c r="D19" s="54"/>
      <c r="E19" s="54"/>
      <c r="F19" s="54"/>
      <c r="G19" s="55"/>
      <c r="H19" s="54"/>
      <c r="I19" s="56"/>
      <c r="J19" s="53"/>
      <c r="K19" s="57"/>
      <c r="L19" s="54"/>
      <c r="M19" s="57"/>
      <c r="N19" s="61" t="s">
        <v>10</v>
      </c>
      <c r="O19" s="38">
        <v>1</v>
      </c>
      <c r="P19" s="40">
        <f t="shared" si="0"/>
        <v>47.295999999999999</v>
      </c>
      <c r="Q19" s="67">
        <f>1/3*(I18+P19)</f>
        <v>48.557226666666665</v>
      </c>
      <c r="R19" s="67">
        <f t="shared" si="1"/>
        <v>-8.3556266666668932E-3</v>
      </c>
    </row>
    <row r="20" spans="1:18" ht="15.95" customHeight="1" x14ac:dyDescent="0.25">
      <c r="A20" s="51">
        <v>9</v>
      </c>
      <c r="B20" s="52"/>
      <c r="C20" s="53"/>
      <c r="D20" s="54"/>
      <c r="E20" s="54"/>
      <c r="F20" s="54"/>
      <c r="G20" s="55"/>
      <c r="H20" s="54"/>
      <c r="I20" s="56"/>
      <c r="J20" s="53"/>
      <c r="K20" s="57"/>
      <c r="L20" s="54"/>
      <c r="M20" s="57"/>
      <c r="N20" s="61" t="s">
        <v>11</v>
      </c>
      <c r="O20" s="38">
        <v>1.04</v>
      </c>
      <c r="P20" s="40">
        <f t="shared" si="0"/>
        <v>49.187840000000001</v>
      </c>
      <c r="Q20" s="67">
        <f>1/3*(I18+P20)</f>
        <v>49.187840000000001</v>
      </c>
      <c r="R20" s="67">
        <f t="shared" si="1"/>
        <v>2.3175039999999925E-2</v>
      </c>
    </row>
    <row r="21" spans="1:18" ht="15.95" customHeight="1" x14ac:dyDescent="0.25">
      <c r="A21" s="51">
        <v>10</v>
      </c>
      <c r="B21" s="52"/>
      <c r="C21" s="53"/>
      <c r="D21" s="54"/>
      <c r="E21" s="54" t="s">
        <v>14</v>
      </c>
      <c r="F21" s="57">
        <v>1.02</v>
      </c>
      <c r="G21" s="55" t="s">
        <v>9</v>
      </c>
      <c r="H21" s="54">
        <v>0.95</v>
      </c>
      <c r="I21" s="63">
        <f>2*(B12*D12*F21*H21)</f>
        <v>91.65964799999999</v>
      </c>
      <c r="J21" s="53"/>
      <c r="K21" s="57"/>
      <c r="L21" s="54" t="s">
        <v>14</v>
      </c>
      <c r="M21" s="57">
        <v>1.02</v>
      </c>
      <c r="N21" s="58" t="s">
        <v>9</v>
      </c>
      <c r="O21" s="38">
        <v>0.95</v>
      </c>
      <c r="P21" s="40">
        <f t="shared" ref="P21:P29" si="2">$B$12*$K$12*$M$21*O21</f>
        <v>45.829823999999995</v>
      </c>
      <c r="Q21" s="67">
        <f>1/3*(I21+P21)</f>
        <v>45.829823999999988</v>
      </c>
      <c r="R21" s="67">
        <f t="shared" si="1"/>
        <v>-0.14472576000000076</v>
      </c>
    </row>
    <row r="22" spans="1:18" ht="15.95" customHeight="1" x14ac:dyDescent="0.25">
      <c r="A22" s="51">
        <v>11</v>
      </c>
      <c r="B22" s="52"/>
      <c r="C22" s="53"/>
      <c r="D22" s="54"/>
      <c r="E22" s="54"/>
      <c r="F22" s="57"/>
      <c r="G22" s="55"/>
      <c r="H22" s="54"/>
      <c r="I22" s="64"/>
      <c r="J22" s="53"/>
      <c r="K22" s="57"/>
      <c r="L22" s="54"/>
      <c r="M22" s="57"/>
      <c r="N22" s="61" t="s">
        <v>10</v>
      </c>
      <c r="O22" s="38">
        <v>1</v>
      </c>
      <c r="P22" s="40">
        <f t="shared" si="2"/>
        <v>48.24192</v>
      </c>
      <c r="Q22" s="67">
        <f>1/3*(I21+P22)</f>
        <v>46.633855999999994</v>
      </c>
      <c r="R22" s="67">
        <f t="shared" si="1"/>
        <v>-0.10452416000000042</v>
      </c>
    </row>
    <row r="23" spans="1:18" ht="15.95" customHeight="1" x14ac:dyDescent="0.25">
      <c r="A23" s="51">
        <v>12</v>
      </c>
      <c r="B23" s="52"/>
      <c r="C23" s="53"/>
      <c r="D23" s="54"/>
      <c r="E23" s="54"/>
      <c r="F23" s="57"/>
      <c r="G23" s="55"/>
      <c r="H23" s="54"/>
      <c r="I23" s="65"/>
      <c r="J23" s="53"/>
      <c r="K23" s="57"/>
      <c r="L23" s="54"/>
      <c r="M23" s="57"/>
      <c r="N23" s="61" t="s">
        <v>11</v>
      </c>
      <c r="O23" s="38">
        <v>1.04</v>
      </c>
      <c r="P23" s="40">
        <f t="shared" si="2"/>
        <v>50.171596800000003</v>
      </c>
      <c r="Q23" s="67">
        <f>1/3*(I21+P23)</f>
        <v>47.277081599999988</v>
      </c>
      <c r="R23" s="67">
        <f t="shared" si="1"/>
        <v>-7.2362880000000726E-2</v>
      </c>
    </row>
    <row r="24" spans="1:18" ht="15.95" customHeight="1" x14ac:dyDescent="0.25">
      <c r="A24" s="51">
        <v>13</v>
      </c>
      <c r="B24" s="52"/>
      <c r="C24" s="53"/>
      <c r="D24" s="54"/>
      <c r="E24" s="54"/>
      <c r="F24" s="57"/>
      <c r="G24" s="55" t="s">
        <v>10</v>
      </c>
      <c r="H24" s="53">
        <v>1</v>
      </c>
      <c r="I24" s="63">
        <f>2*(B12*D12*F21*H24)</f>
        <v>96.483840000000001</v>
      </c>
      <c r="J24" s="53"/>
      <c r="K24" s="57"/>
      <c r="L24" s="54"/>
      <c r="M24" s="57"/>
      <c r="N24" s="58" t="s">
        <v>9</v>
      </c>
      <c r="O24" s="62">
        <v>0.95</v>
      </c>
      <c r="P24" s="40">
        <f t="shared" si="2"/>
        <v>45.829823999999995</v>
      </c>
      <c r="Q24" s="67">
        <f>1/3*(I24+P24)</f>
        <v>47.437887999999994</v>
      </c>
      <c r="R24" s="67">
        <f t="shared" si="1"/>
        <v>-6.4322560000000445E-2</v>
      </c>
    </row>
    <row r="25" spans="1:18" ht="15.95" customHeight="1" x14ac:dyDescent="0.25">
      <c r="A25" s="51">
        <v>14</v>
      </c>
      <c r="B25" s="52"/>
      <c r="C25" s="53"/>
      <c r="D25" s="54"/>
      <c r="E25" s="54"/>
      <c r="F25" s="57"/>
      <c r="G25" s="55"/>
      <c r="H25" s="53"/>
      <c r="I25" s="64"/>
      <c r="J25" s="53"/>
      <c r="K25" s="57"/>
      <c r="L25" s="54"/>
      <c r="M25" s="57"/>
      <c r="N25" s="61" t="s">
        <v>10</v>
      </c>
      <c r="O25" s="38">
        <v>1</v>
      </c>
      <c r="P25" s="40">
        <f t="shared" si="2"/>
        <v>48.24192</v>
      </c>
      <c r="Q25" s="67">
        <f>1/3*(I24+P25)</f>
        <v>48.24192</v>
      </c>
      <c r="R25" s="67">
        <f t="shared" si="1"/>
        <v>-2.4120960000000125E-2</v>
      </c>
    </row>
    <row r="26" spans="1:18" ht="15.95" customHeight="1" x14ac:dyDescent="0.25">
      <c r="A26" s="51">
        <v>15</v>
      </c>
      <c r="B26" s="52"/>
      <c r="C26" s="53"/>
      <c r="D26" s="54"/>
      <c r="E26" s="54"/>
      <c r="F26" s="57"/>
      <c r="G26" s="55"/>
      <c r="H26" s="53"/>
      <c r="I26" s="65"/>
      <c r="J26" s="53"/>
      <c r="K26" s="57"/>
      <c r="L26" s="54"/>
      <c r="M26" s="57"/>
      <c r="N26" s="61" t="s">
        <v>11</v>
      </c>
      <c r="O26" s="38">
        <v>1.04</v>
      </c>
      <c r="P26" s="40">
        <f t="shared" si="2"/>
        <v>50.171596800000003</v>
      </c>
      <c r="Q26" s="67">
        <f>1/3*(I24+P26)</f>
        <v>48.885145600000001</v>
      </c>
      <c r="R26" s="67">
        <f t="shared" si="1"/>
        <v>8.0403199999999238E-3</v>
      </c>
    </row>
    <row r="27" spans="1:18" ht="15.95" customHeight="1" x14ac:dyDescent="0.25">
      <c r="A27" s="51">
        <v>16</v>
      </c>
      <c r="B27" s="52"/>
      <c r="C27" s="53"/>
      <c r="D27" s="54"/>
      <c r="E27" s="54"/>
      <c r="F27" s="57"/>
      <c r="G27" s="55" t="s">
        <v>21</v>
      </c>
      <c r="H27" s="54">
        <v>1.04</v>
      </c>
      <c r="I27" s="63">
        <f>2*(B12*D12*F21*H27)</f>
        <v>100.34319360000001</v>
      </c>
      <c r="J27" s="53"/>
      <c r="K27" s="57"/>
      <c r="L27" s="54"/>
      <c r="M27" s="57"/>
      <c r="N27" s="58" t="s">
        <v>9</v>
      </c>
      <c r="O27" s="38">
        <v>0.95</v>
      </c>
      <c r="P27" s="40">
        <f t="shared" si="2"/>
        <v>45.829823999999995</v>
      </c>
      <c r="Q27" s="67">
        <f>1/3*(I27+P27)</f>
        <v>48.724339200000003</v>
      </c>
      <c r="R27" s="67">
        <f t="shared" si="1"/>
        <v>0</v>
      </c>
    </row>
    <row r="28" spans="1:18" ht="15.95" customHeight="1" x14ac:dyDescent="0.25">
      <c r="A28" s="51">
        <v>17</v>
      </c>
      <c r="B28" s="52"/>
      <c r="C28" s="53"/>
      <c r="D28" s="54"/>
      <c r="E28" s="54"/>
      <c r="F28" s="57"/>
      <c r="G28" s="55"/>
      <c r="H28" s="54"/>
      <c r="I28" s="64"/>
      <c r="J28" s="53"/>
      <c r="K28" s="57"/>
      <c r="L28" s="54"/>
      <c r="M28" s="57"/>
      <c r="N28" s="61" t="s">
        <v>10</v>
      </c>
      <c r="O28" s="38">
        <v>1</v>
      </c>
      <c r="P28" s="40">
        <f t="shared" si="2"/>
        <v>48.24192</v>
      </c>
      <c r="Q28" s="67">
        <f>1/3*(I27+P28)</f>
        <v>49.528371199999995</v>
      </c>
      <c r="R28" s="67">
        <f t="shared" si="1"/>
        <v>4.0201599999999615E-2</v>
      </c>
    </row>
    <row r="29" spans="1:18" ht="15.95" customHeight="1" x14ac:dyDescent="0.25">
      <c r="A29" s="51">
        <v>18</v>
      </c>
      <c r="B29" s="52"/>
      <c r="C29" s="53"/>
      <c r="D29" s="54"/>
      <c r="E29" s="54"/>
      <c r="F29" s="57"/>
      <c r="G29" s="55"/>
      <c r="H29" s="54"/>
      <c r="I29" s="65"/>
      <c r="J29" s="53"/>
      <c r="K29" s="57"/>
      <c r="L29" s="54"/>
      <c r="M29" s="57"/>
      <c r="N29" s="61" t="s">
        <v>11</v>
      </c>
      <c r="O29" s="38">
        <v>1.04</v>
      </c>
      <c r="P29" s="40">
        <f t="shared" si="2"/>
        <v>50.171596800000003</v>
      </c>
      <c r="Q29" s="67">
        <f>1/3*(I27+P29)</f>
        <v>50.171596800000003</v>
      </c>
      <c r="R29" s="67">
        <f t="shared" si="1"/>
        <v>7.2362880000000018E-2</v>
      </c>
    </row>
    <row r="30" spans="1:18" ht="15.95" customHeight="1" x14ac:dyDescent="0.25">
      <c r="A30" s="51">
        <v>19</v>
      </c>
      <c r="B30" s="52"/>
      <c r="C30" s="53"/>
      <c r="D30" s="54"/>
      <c r="E30" s="54" t="s">
        <v>15</v>
      </c>
      <c r="F30" s="57">
        <v>1.1000000000000001</v>
      </c>
      <c r="G30" s="55" t="s">
        <v>9</v>
      </c>
      <c r="H30" s="54">
        <v>0.95</v>
      </c>
      <c r="I30" s="56">
        <f>2*(B12*D12*F30*H30)</f>
        <v>98.848640000000003</v>
      </c>
      <c r="J30" s="53"/>
      <c r="K30" s="57"/>
      <c r="L30" s="54" t="s">
        <v>15</v>
      </c>
      <c r="M30" s="57">
        <v>1.1000000000000001</v>
      </c>
      <c r="N30" s="61" t="s">
        <v>6</v>
      </c>
      <c r="O30" s="38">
        <v>0.95</v>
      </c>
      <c r="P30" s="40">
        <f t="shared" ref="P30:P38" si="3">$B$12*$K$12*$M$30*O30</f>
        <v>49.424320000000002</v>
      </c>
      <c r="Q30" s="67">
        <f>1/3*(I30+P30)</f>
        <v>49.424320000000002</v>
      </c>
      <c r="R30" s="67">
        <f t="shared" si="1"/>
        <v>3.499903999999994E-2</v>
      </c>
    </row>
    <row r="31" spans="1:18" ht="15.95" customHeight="1" x14ac:dyDescent="0.25">
      <c r="A31" s="51">
        <v>20</v>
      </c>
      <c r="B31" s="52"/>
      <c r="C31" s="53"/>
      <c r="D31" s="54"/>
      <c r="E31" s="54"/>
      <c r="F31" s="57"/>
      <c r="G31" s="55"/>
      <c r="H31" s="54"/>
      <c r="I31" s="56"/>
      <c r="J31" s="53"/>
      <c r="K31" s="57"/>
      <c r="L31" s="54"/>
      <c r="M31" s="57"/>
      <c r="N31" s="61" t="s">
        <v>7</v>
      </c>
      <c r="O31" s="38">
        <v>1</v>
      </c>
      <c r="P31" s="40">
        <f t="shared" si="3"/>
        <v>52.025600000000004</v>
      </c>
      <c r="Q31" s="67">
        <f>1/3*(I30+P31)</f>
        <v>50.291413333333338</v>
      </c>
      <c r="R31" s="67">
        <f t="shared" si="1"/>
        <v>7.8353706666666773E-2</v>
      </c>
    </row>
    <row r="32" spans="1:18" ht="15.95" customHeight="1" x14ac:dyDescent="0.25">
      <c r="A32" s="51">
        <v>21</v>
      </c>
      <c r="B32" s="52"/>
      <c r="C32" s="53"/>
      <c r="D32" s="54"/>
      <c r="E32" s="54"/>
      <c r="F32" s="57"/>
      <c r="G32" s="55"/>
      <c r="H32" s="54"/>
      <c r="I32" s="56"/>
      <c r="J32" s="53"/>
      <c r="K32" s="57"/>
      <c r="L32" s="54"/>
      <c r="M32" s="57"/>
      <c r="N32" s="61" t="s">
        <v>8</v>
      </c>
      <c r="O32" s="38">
        <v>1.04</v>
      </c>
      <c r="P32" s="40">
        <f t="shared" si="3"/>
        <v>54.106624000000004</v>
      </c>
      <c r="Q32" s="67">
        <f>1/3*(I30+P32)</f>
        <v>50.985087999999998</v>
      </c>
      <c r="R32" s="67">
        <f t="shared" si="1"/>
        <v>0.11303743999999974</v>
      </c>
    </row>
    <row r="33" spans="1:18" ht="15.95" customHeight="1" x14ac:dyDescent="0.25">
      <c r="A33" s="51">
        <v>22</v>
      </c>
      <c r="B33" s="52"/>
      <c r="C33" s="53"/>
      <c r="D33" s="54"/>
      <c r="E33" s="54"/>
      <c r="F33" s="57"/>
      <c r="G33" s="55" t="s">
        <v>10</v>
      </c>
      <c r="H33" s="53">
        <v>1</v>
      </c>
      <c r="I33" s="56">
        <f>2*(B12*D12*F30*H33)</f>
        <v>104.05120000000001</v>
      </c>
      <c r="J33" s="53"/>
      <c r="K33" s="57"/>
      <c r="L33" s="54"/>
      <c r="M33" s="57"/>
      <c r="N33" s="58" t="s">
        <v>9</v>
      </c>
      <c r="O33" s="62">
        <v>0.95</v>
      </c>
      <c r="P33" s="40">
        <f t="shared" si="3"/>
        <v>49.424320000000002</v>
      </c>
      <c r="Q33" s="67">
        <f>1/3*(I33+P33)</f>
        <v>51.158506666666668</v>
      </c>
      <c r="R33" s="67">
        <f t="shared" si="1"/>
        <v>0.12170837333333324</v>
      </c>
    </row>
    <row r="34" spans="1:18" ht="15.95" customHeight="1" x14ac:dyDescent="0.25">
      <c r="A34" s="51">
        <v>23</v>
      </c>
      <c r="B34" s="52"/>
      <c r="C34" s="53"/>
      <c r="D34" s="54"/>
      <c r="E34" s="54"/>
      <c r="F34" s="57"/>
      <c r="G34" s="55"/>
      <c r="H34" s="53"/>
      <c r="I34" s="56"/>
      <c r="J34" s="53"/>
      <c r="K34" s="57"/>
      <c r="L34" s="54"/>
      <c r="M34" s="57"/>
      <c r="N34" s="61" t="s">
        <v>10</v>
      </c>
      <c r="O34" s="38">
        <v>1</v>
      </c>
      <c r="P34" s="40">
        <f t="shared" si="3"/>
        <v>52.025600000000004</v>
      </c>
      <c r="Q34" s="67">
        <f>1/3*(I33+P34)</f>
        <v>52.025600000000004</v>
      </c>
      <c r="R34" s="67">
        <f t="shared" si="1"/>
        <v>0.16506304000000008</v>
      </c>
    </row>
    <row r="35" spans="1:18" ht="15.95" customHeight="1" x14ac:dyDescent="0.25">
      <c r="A35" s="51">
        <v>24</v>
      </c>
      <c r="B35" s="52"/>
      <c r="C35" s="53"/>
      <c r="D35" s="54"/>
      <c r="E35" s="54"/>
      <c r="F35" s="57"/>
      <c r="G35" s="55"/>
      <c r="H35" s="53"/>
      <c r="I35" s="56"/>
      <c r="J35" s="53"/>
      <c r="K35" s="57"/>
      <c r="L35" s="54"/>
      <c r="M35" s="57"/>
      <c r="N35" s="61" t="s">
        <v>11</v>
      </c>
      <c r="O35" s="38">
        <v>1.04</v>
      </c>
      <c r="P35" s="40">
        <f t="shared" si="3"/>
        <v>54.106624000000004</v>
      </c>
      <c r="Q35" s="67">
        <f>1/3*(I33+P35)</f>
        <v>52.719274666666664</v>
      </c>
      <c r="R35" s="67">
        <f t="shared" si="1"/>
        <v>0.19974677333333304</v>
      </c>
    </row>
    <row r="36" spans="1:18" ht="15.95" customHeight="1" x14ac:dyDescent="0.25">
      <c r="A36" s="51">
        <v>25</v>
      </c>
      <c r="B36" s="52"/>
      <c r="C36" s="53"/>
      <c r="D36" s="54"/>
      <c r="E36" s="54"/>
      <c r="F36" s="57"/>
      <c r="G36" s="55" t="s">
        <v>21</v>
      </c>
      <c r="H36" s="54">
        <v>1.04</v>
      </c>
      <c r="I36" s="56">
        <f>2*(B12*D12*F30*H36)</f>
        <v>108.21324800000001</v>
      </c>
      <c r="J36" s="53"/>
      <c r="K36" s="57"/>
      <c r="L36" s="54"/>
      <c r="M36" s="57"/>
      <c r="N36" s="58" t="s">
        <v>9</v>
      </c>
      <c r="O36" s="38">
        <v>0.95</v>
      </c>
      <c r="P36" s="40">
        <f t="shared" si="3"/>
        <v>49.424320000000002</v>
      </c>
      <c r="Q36" s="67">
        <f>1/3*(I36+P36)</f>
        <v>52.545856000000001</v>
      </c>
      <c r="R36" s="67">
        <f t="shared" si="1"/>
        <v>0.19107583999999989</v>
      </c>
    </row>
    <row r="37" spans="1:18" ht="15.95" customHeight="1" x14ac:dyDescent="0.25">
      <c r="A37" s="51">
        <v>26</v>
      </c>
      <c r="B37" s="52"/>
      <c r="C37" s="53"/>
      <c r="D37" s="54"/>
      <c r="E37" s="54"/>
      <c r="F37" s="57"/>
      <c r="G37" s="55"/>
      <c r="H37" s="54"/>
      <c r="I37" s="56"/>
      <c r="J37" s="53"/>
      <c r="K37" s="57"/>
      <c r="L37" s="54"/>
      <c r="M37" s="57"/>
      <c r="N37" s="61" t="s">
        <v>10</v>
      </c>
      <c r="O37" s="38">
        <v>1</v>
      </c>
      <c r="P37" s="40">
        <f t="shared" si="3"/>
        <v>52.025600000000004</v>
      </c>
      <c r="Q37" s="67">
        <f>1/3*(I36+P37)</f>
        <v>53.412949333333337</v>
      </c>
      <c r="R37" s="67">
        <f t="shared" si="1"/>
        <v>0.2344305066666667</v>
      </c>
    </row>
    <row r="38" spans="1:18" ht="15.95" customHeight="1" x14ac:dyDescent="0.25">
      <c r="A38" s="51">
        <v>27</v>
      </c>
      <c r="B38" s="52"/>
      <c r="C38" s="53"/>
      <c r="D38" s="54"/>
      <c r="E38" s="54"/>
      <c r="F38" s="57"/>
      <c r="G38" s="55"/>
      <c r="H38" s="54"/>
      <c r="I38" s="56"/>
      <c r="J38" s="53"/>
      <c r="K38" s="57"/>
      <c r="L38" s="54"/>
      <c r="M38" s="57"/>
      <c r="N38" s="61" t="s">
        <v>11</v>
      </c>
      <c r="O38" s="38">
        <v>1.04</v>
      </c>
      <c r="P38" s="40">
        <f t="shared" si="3"/>
        <v>54.106624000000004</v>
      </c>
      <c r="Q38" s="67">
        <f>1/3*(I36+P38)</f>
        <v>54.106623999999996</v>
      </c>
      <c r="R38" s="67">
        <f t="shared" si="1"/>
        <v>0.26911423999999967</v>
      </c>
    </row>
    <row r="39" spans="1:18" ht="15.95" customHeight="1" x14ac:dyDescent="0.25">
      <c r="B39" s="31"/>
      <c r="C39" s="31"/>
      <c r="D39" s="47"/>
      <c r="E39" s="47"/>
      <c r="F39" s="42"/>
      <c r="G39" s="42"/>
      <c r="H39" s="42"/>
      <c r="I39" s="44"/>
      <c r="J39" s="47"/>
      <c r="K39" s="44"/>
      <c r="L39" s="31"/>
      <c r="M39" s="31"/>
      <c r="N39" s="44"/>
      <c r="O39" s="31"/>
    </row>
    <row r="41" spans="1:18" s="43" customFormat="1" ht="15.95" customHeight="1" x14ac:dyDescent="0.25"/>
    <row r="42" spans="1:18" s="43" customFormat="1" ht="15.95" customHeight="1" x14ac:dyDescent="0.25"/>
    <row r="43" spans="1:18" s="43" customFormat="1" ht="15.95" customHeight="1" x14ac:dyDescent="0.25"/>
    <row r="44" spans="1:18" s="43" customFormat="1" ht="15.95" customHeight="1" x14ac:dyDescent="0.25"/>
  </sheetData>
  <mergeCells count="66">
    <mergeCell ref="B3:B4"/>
    <mergeCell ref="A10:A11"/>
    <mergeCell ref="B10:B11"/>
    <mergeCell ref="M30:M38"/>
    <mergeCell ref="G33:G35"/>
    <mergeCell ref="H33:H35"/>
    <mergeCell ref="I33:I35"/>
    <mergeCell ref="G36:G38"/>
    <mergeCell ref="H36:H38"/>
    <mergeCell ref="I36:I38"/>
    <mergeCell ref="E30:E38"/>
    <mergeCell ref="F30:F38"/>
    <mergeCell ref="G30:G32"/>
    <mergeCell ref="H30:H32"/>
    <mergeCell ref="I30:I32"/>
    <mergeCell ref="E21:E29"/>
    <mergeCell ref="F21:F29"/>
    <mergeCell ref="G21:G23"/>
    <mergeCell ref="H21:H23"/>
    <mergeCell ref="I21:I23"/>
    <mergeCell ref="I15:I17"/>
    <mergeCell ref="G18:G20"/>
    <mergeCell ref="H18:H20"/>
    <mergeCell ref="I18:I20"/>
    <mergeCell ref="L21:L29"/>
    <mergeCell ref="G24:G26"/>
    <mergeCell ref="H24:H26"/>
    <mergeCell ref="I24:I26"/>
    <mergeCell ref="G27:G29"/>
    <mergeCell ref="K12:K38"/>
    <mergeCell ref="L12:L20"/>
    <mergeCell ref="H27:H29"/>
    <mergeCell ref="I27:I29"/>
    <mergeCell ref="L30:L38"/>
    <mergeCell ref="Q3:Q4"/>
    <mergeCell ref="C4:D4"/>
    <mergeCell ref="E4:F4"/>
    <mergeCell ref="G4:H4"/>
    <mergeCell ref="J4:K4"/>
    <mergeCell ref="L4:M4"/>
    <mergeCell ref="N4:O4"/>
    <mergeCell ref="R10:R11"/>
    <mergeCell ref="C11:D11"/>
    <mergeCell ref="E11:F11"/>
    <mergeCell ref="G11:H11"/>
    <mergeCell ref="L11:M11"/>
    <mergeCell ref="B9:D9"/>
    <mergeCell ref="C10:I10"/>
    <mergeCell ref="J10:P10"/>
    <mergeCell ref="Q10:Q11"/>
    <mergeCell ref="N11:O11"/>
    <mergeCell ref="C3:I3"/>
    <mergeCell ref="J3:P3"/>
    <mergeCell ref="M21:M29"/>
    <mergeCell ref="B12:B38"/>
    <mergeCell ref="C12:C38"/>
    <mergeCell ref="D12:D38"/>
    <mergeCell ref="E12:E20"/>
    <mergeCell ref="F12:F20"/>
    <mergeCell ref="G12:G14"/>
    <mergeCell ref="H12:H14"/>
    <mergeCell ref="I12:I14"/>
    <mergeCell ref="J12:J38"/>
    <mergeCell ref="M12:M20"/>
    <mergeCell ref="G15:G17"/>
    <mergeCell ref="H15:H17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zoomScale="87" zoomScaleNormal="87" workbookViewId="0">
      <selection activeCell="A8" sqref="A8:XFD8"/>
    </sheetView>
  </sheetViews>
  <sheetFormatPr defaultColWidth="9" defaultRowHeight="15.95" customHeight="1" x14ac:dyDescent="0.25"/>
  <cols>
    <col min="1" max="1" width="9" style="29"/>
    <col min="2" max="2" width="9.42578125" style="29" customWidth="1"/>
    <col min="3" max="3" width="17" style="29" customWidth="1"/>
    <col min="4" max="8" width="9.42578125" style="29" customWidth="1"/>
    <col min="9" max="9" width="12" style="29" customWidth="1"/>
    <col min="10" max="10" width="14.5703125" style="29" customWidth="1"/>
    <col min="11" max="13" width="9.42578125" style="29" customWidth="1"/>
    <col min="14" max="14" width="14.5703125" style="29" customWidth="1"/>
    <col min="15" max="15" width="20.28515625" style="29" customWidth="1"/>
    <col min="16" max="16" width="14.140625" style="29" customWidth="1"/>
    <col min="17" max="17" width="19.5703125" style="29" customWidth="1"/>
    <col min="18" max="18" width="19.140625" style="29" customWidth="1"/>
    <col min="19" max="16384" width="9" style="29"/>
  </cols>
  <sheetData>
    <row r="1" spans="1:18" ht="15.95" customHeight="1" x14ac:dyDescent="0.25">
      <c r="A1" s="30" t="s">
        <v>109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8" ht="15.95" customHeight="1" x14ac:dyDescent="0.25"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</row>
    <row r="3" spans="1:18" ht="15.95" customHeight="1" x14ac:dyDescent="0.25">
      <c r="B3" s="49" t="s">
        <v>101</v>
      </c>
      <c r="C3" s="69" t="s">
        <v>18</v>
      </c>
      <c r="D3" s="69"/>
      <c r="E3" s="69"/>
      <c r="F3" s="69"/>
      <c r="G3" s="69"/>
      <c r="H3" s="69"/>
      <c r="I3" s="69"/>
      <c r="J3" s="70" t="s">
        <v>17</v>
      </c>
      <c r="K3" s="70"/>
      <c r="L3" s="70"/>
      <c r="M3" s="70"/>
      <c r="N3" s="70"/>
      <c r="O3" s="70"/>
      <c r="P3" s="70"/>
      <c r="Q3" s="68" t="s">
        <v>107</v>
      </c>
    </row>
    <row r="4" spans="1:18" ht="28.5" customHeight="1" x14ac:dyDescent="0.25">
      <c r="B4" s="49"/>
      <c r="C4" s="32" t="s">
        <v>0</v>
      </c>
      <c r="D4" s="32"/>
      <c r="E4" s="32" t="s">
        <v>1</v>
      </c>
      <c r="F4" s="32"/>
      <c r="G4" s="32" t="s">
        <v>2</v>
      </c>
      <c r="H4" s="32"/>
      <c r="I4" s="33" t="s">
        <v>98</v>
      </c>
      <c r="J4" s="32" t="s">
        <v>0</v>
      </c>
      <c r="K4" s="32"/>
      <c r="L4" s="32" t="s">
        <v>3</v>
      </c>
      <c r="M4" s="32"/>
      <c r="N4" s="32" t="s">
        <v>4</v>
      </c>
      <c r="O4" s="32"/>
      <c r="P4" s="33" t="s">
        <v>22</v>
      </c>
      <c r="Q4" s="68"/>
      <c r="R4" s="34"/>
    </row>
    <row r="5" spans="1:18" ht="15.95" customHeight="1" x14ac:dyDescent="0.25">
      <c r="B5" s="35">
        <v>33.18</v>
      </c>
      <c r="C5" s="36" t="s">
        <v>16</v>
      </c>
      <c r="D5" s="37">
        <v>0.8</v>
      </c>
      <c r="E5" s="37" t="s">
        <v>12</v>
      </c>
      <c r="F5" s="38">
        <v>1.02</v>
      </c>
      <c r="G5" s="39" t="s">
        <v>5</v>
      </c>
      <c r="H5" s="37">
        <v>1.04</v>
      </c>
      <c r="I5" s="40">
        <f>2*(B5*D5*F5*H5)</f>
        <v>56.315750400000006</v>
      </c>
      <c r="J5" s="36" t="s">
        <v>16</v>
      </c>
      <c r="K5" s="38">
        <v>0.8</v>
      </c>
      <c r="L5" s="38" t="s">
        <v>12</v>
      </c>
      <c r="M5" s="38">
        <v>1.02</v>
      </c>
      <c r="N5" s="38" t="s">
        <v>6</v>
      </c>
      <c r="O5" s="38">
        <v>0.95</v>
      </c>
      <c r="P5" s="40">
        <f>B5*K5*M5*O5</f>
        <v>25.721135999999998</v>
      </c>
      <c r="Q5" s="67">
        <f>1/3*(I5+P5)</f>
        <v>27.3456288</v>
      </c>
      <c r="R5" s="41"/>
    </row>
    <row r="6" spans="1:18" ht="15.95" customHeight="1" x14ac:dyDescent="0.25">
      <c r="B6" s="31"/>
      <c r="C6" s="31"/>
      <c r="D6" s="31"/>
      <c r="E6" s="31"/>
      <c r="F6" s="42"/>
      <c r="G6" s="43"/>
      <c r="H6" s="31"/>
      <c r="I6" s="44"/>
      <c r="J6" s="42"/>
      <c r="K6" s="42"/>
      <c r="L6" s="42"/>
      <c r="M6" s="42"/>
      <c r="N6" s="44"/>
      <c r="O6" s="41"/>
    </row>
    <row r="8" spans="1:18" ht="15.95" customHeight="1" x14ac:dyDescent="0.25">
      <c r="A8" s="30" t="s">
        <v>110</v>
      </c>
      <c r="B8" s="30"/>
      <c r="C8" s="30"/>
      <c r="D8" s="30"/>
      <c r="E8" s="30"/>
      <c r="F8" s="30"/>
      <c r="G8" s="30"/>
      <c r="H8" s="30"/>
      <c r="J8" s="30"/>
    </row>
    <row r="9" spans="1:18" ht="15.95" customHeight="1" x14ac:dyDescent="0.25">
      <c r="B9" s="45"/>
      <c r="C9" s="45"/>
      <c r="D9" s="45"/>
      <c r="E9" s="46"/>
      <c r="J9" s="47"/>
      <c r="K9" s="47"/>
      <c r="L9" s="47"/>
      <c r="M9" s="47"/>
      <c r="N9" s="47"/>
    </row>
    <row r="10" spans="1:18" ht="15.95" customHeight="1" x14ac:dyDescent="0.25">
      <c r="A10" s="48" t="s">
        <v>41</v>
      </c>
      <c r="B10" s="49" t="s">
        <v>101</v>
      </c>
      <c r="C10" s="69" t="s">
        <v>18</v>
      </c>
      <c r="D10" s="69"/>
      <c r="E10" s="69"/>
      <c r="F10" s="69"/>
      <c r="G10" s="69"/>
      <c r="H10" s="69"/>
      <c r="I10" s="69"/>
      <c r="J10" s="71" t="s">
        <v>19</v>
      </c>
      <c r="K10" s="71"/>
      <c r="L10" s="71"/>
      <c r="M10" s="71"/>
      <c r="N10" s="71"/>
      <c r="O10" s="71"/>
      <c r="P10" s="71"/>
      <c r="Q10" s="68" t="s">
        <v>108</v>
      </c>
      <c r="R10" s="68" t="s">
        <v>106</v>
      </c>
    </row>
    <row r="11" spans="1:18" ht="27" customHeight="1" x14ac:dyDescent="0.25">
      <c r="A11" s="48"/>
      <c r="B11" s="49"/>
      <c r="C11" s="32" t="s">
        <v>0</v>
      </c>
      <c r="D11" s="32"/>
      <c r="E11" s="32" t="s">
        <v>1</v>
      </c>
      <c r="F11" s="32"/>
      <c r="G11" s="32" t="s">
        <v>2</v>
      </c>
      <c r="H11" s="32"/>
      <c r="I11" s="33" t="s">
        <v>99</v>
      </c>
      <c r="J11" s="39"/>
      <c r="K11" s="39" t="s">
        <v>0</v>
      </c>
      <c r="L11" s="32" t="s">
        <v>20</v>
      </c>
      <c r="M11" s="32"/>
      <c r="N11" s="32" t="s">
        <v>4</v>
      </c>
      <c r="O11" s="32"/>
      <c r="P11" s="33" t="s">
        <v>100</v>
      </c>
      <c r="Q11" s="68"/>
      <c r="R11" s="68"/>
    </row>
    <row r="12" spans="1:18" ht="15.95" customHeight="1" x14ac:dyDescent="0.25">
      <c r="A12" s="51">
        <v>1</v>
      </c>
      <c r="B12" s="52">
        <v>33.18</v>
      </c>
      <c r="C12" s="53" t="s">
        <v>16</v>
      </c>
      <c r="D12" s="54">
        <v>0.8</v>
      </c>
      <c r="E12" s="54" t="s">
        <v>13</v>
      </c>
      <c r="F12" s="54">
        <v>1</v>
      </c>
      <c r="G12" s="55" t="s">
        <v>9</v>
      </c>
      <c r="H12" s="54">
        <v>0.95</v>
      </c>
      <c r="I12" s="56">
        <f>2*(B12*D12*F12*H12)</f>
        <v>50.433599999999998</v>
      </c>
      <c r="J12" s="53" t="s">
        <v>16</v>
      </c>
      <c r="K12" s="57">
        <v>0.8</v>
      </c>
      <c r="L12" s="54" t="s">
        <v>13</v>
      </c>
      <c r="M12" s="57">
        <v>1</v>
      </c>
      <c r="N12" s="58" t="s">
        <v>9</v>
      </c>
      <c r="O12" s="38">
        <v>0.95</v>
      </c>
      <c r="P12" s="59">
        <f t="shared" ref="P12:P20" si="0">$B$12*$K$12*$M$12*O12</f>
        <v>25.216799999999999</v>
      </c>
      <c r="Q12" s="67">
        <f>1/3*(I12+P12)</f>
        <v>25.216799999999996</v>
      </c>
      <c r="R12" s="67">
        <f t="shared" ref="R12:R38" si="1">(Q12-$Q$5)/20</f>
        <v>-0.10644144000000022</v>
      </c>
    </row>
    <row r="13" spans="1:18" ht="15.95" customHeight="1" x14ac:dyDescent="0.25">
      <c r="A13" s="51">
        <v>2</v>
      </c>
      <c r="B13" s="52"/>
      <c r="C13" s="53"/>
      <c r="D13" s="54"/>
      <c r="E13" s="54"/>
      <c r="F13" s="54"/>
      <c r="G13" s="55"/>
      <c r="H13" s="54"/>
      <c r="I13" s="56"/>
      <c r="J13" s="53"/>
      <c r="K13" s="57"/>
      <c r="L13" s="54"/>
      <c r="M13" s="57"/>
      <c r="N13" s="61" t="s">
        <v>10</v>
      </c>
      <c r="O13" s="38">
        <v>1</v>
      </c>
      <c r="P13" s="40">
        <f t="shared" si="0"/>
        <v>26.544</v>
      </c>
      <c r="Q13" s="67">
        <f>1/3*(I12+P13)</f>
        <v>25.659199999999998</v>
      </c>
      <c r="R13" s="67">
        <f t="shared" si="1"/>
        <v>-8.4321440000000081E-2</v>
      </c>
    </row>
    <row r="14" spans="1:18" ht="15.95" customHeight="1" x14ac:dyDescent="0.25">
      <c r="A14" s="51">
        <v>3</v>
      </c>
      <c r="B14" s="52"/>
      <c r="C14" s="53"/>
      <c r="D14" s="54"/>
      <c r="E14" s="54"/>
      <c r="F14" s="54"/>
      <c r="G14" s="55"/>
      <c r="H14" s="54"/>
      <c r="I14" s="56"/>
      <c r="J14" s="53"/>
      <c r="K14" s="57"/>
      <c r="L14" s="54"/>
      <c r="M14" s="57"/>
      <c r="N14" s="61" t="s">
        <v>11</v>
      </c>
      <c r="O14" s="38">
        <v>1.04</v>
      </c>
      <c r="P14" s="40">
        <f t="shared" si="0"/>
        <v>27.60576</v>
      </c>
      <c r="Q14" s="67">
        <f>1/3*(I12+P14)</f>
        <v>26.013120000000001</v>
      </c>
      <c r="R14" s="67">
        <f t="shared" si="1"/>
        <v>-6.6625439999999966E-2</v>
      </c>
    </row>
    <row r="15" spans="1:18" ht="15.95" customHeight="1" x14ac:dyDescent="0.25">
      <c r="A15" s="51">
        <v>4</v>
      </c>
      <c r="B15" s="52"/>
      <c r="C15" s="53"/>
      <c r="D15" s="54"/>
      <c r="E15" s="54"/>
      <c r="F15" s="54"/>
      <c r="G15" s="55" t="s">
        <v>10</v>
      </c>
      <c r="H15" s="53">
        <v>1</v>
      </c>
      <c r="I15" s="56">
        <f>2*(B12*D12*F12*H15)</f>
        <v>53.088000000000001</v>
      </c>
      <c r="J15" s="53"/>
      <c r="K15" s="57"/>
      <c r="L15" s="54"/>
      <c r="M15" s="57"/>
      <c r="N15" s="58" t="s">
        <v>9</v>
      </c>
      <c r="O15" s="62">
        <v>0.95</v>
      </c>
      <c r="P15" s="40">
        <f t="shared" si="0"/>
        <v>25.216799999999999</v>
      </c>
      <c r="Q15" s="67">
        <f>1/3*(I15+P15)</f>
        <v>26.101599999999998</v>
      </c>
      <c r="R15" s="67">
        <f t="shared" si="1"/>
        <v>-6.2201440000000122E-2</v>
      </c>
    </row>
    <row r="16" spans="1:18" ht="15.95" customHeight="1" x14ac:dyDescent="0.25">
      <c r="A16" s="51">
        <v>5</v>
      </c>
      <c r="B16" s="52"/>
      <c r="C16" s="53"/>
      <c r="D16" s="54"/>
      <c r="E16" s="54"/>
      <c r="F16" s="54"/>
      <c r="G16" s="55"/>
      <c r="H16" s="53"/>
      <c r="I16" s="56"/>
      <c r="J16" s="53"/>
      <c r="K16" s="57"/>
      <c r="L16" s="54"/>
      <c r="M16" s="57"/>
      <c r="N16" s="61" t="s">
        <v>10</v>
      </c>
      <c r="O16" s="38">
        <v>1</v>
      </c>
      <c r="P16" s="40">
        <f t="shared" si="0"/>
        <v>26.544</v>
      </c>
      <c r="Q16" s="67">
        <f>1/3*(I15+P16)</f>
        <v>26.544</v>
      </c>
      <c r="R16" s="67">
        <f t="shared" si="1"/>
        <v>-4.0081439999999982E-2</v>
      </c>
    </row>
    <row r="17" spans="1:18" ht="15.95" customHeight="1" x14ac:dyDescent="0.25">
      <c r="A17" s="51">
        <v>6</v>
      </c>
      <c r="B17" s="52"/>
      <c r="C17" s="53"/>
      <c r="D17" s="54"/>
      <c r="E17" s="54"/>
      <c r="F17" s="54"/>
      <c r="G17" s="55"/>
      <c r="H17" s="53"/>
      <c r="I17" s="56"/>
      <c r="J17" s="53"/>
      <c r="K17" s="57"/>
      <c r="L17" s="54"/>
      <c r="M17" s="57"/>
      <c r="N17" s="61" t="s">
        <v>11</v>
      </c>
      <c r="O17" s="38">
        <v>1.04</v>
      </c>
      <c r="P17" s="40">
        <f t="shared" si="0"/>
        <v>27.60576</v>
      </c>
      <c r="Q17" s="67">
        <f>1/3*(I15+P17)</f>
        <v>26.897919999999999</v>
      </c>
      <c r="R17" s="67">
        <f t="shared" si="1"/>
        <v>-2.2385440000000045E-2</v>
      </c>
    </row>
    <row r="18" spans="1:18" ht="15.95" customHeight="1" x14ac:dyDescent="0.25">
      <c r="A18" s="51">
        <v>7</v>
      </c>
      <c r="B18" s="52"/>
      <c r="C18" s="53"/>
      <c r="D18" s="54"/>
      <c r="E18" s="54"/>
      <c r="F18" s="54"/>
      <c r="G18" s="55" t="s">
        <v>21</v>
      </c>
      <c r="H18" s="54">
        <v>1.04</v>
      </c>
      <c r="I18" s="56">
        <f>2*(B12*D12*F12*H18)</f>
        <v>55.21152</v>
      </c>
      <c r="J18" s="53"/>
      <c r="K18" s="57"/>
      <c r="L18" s="54"/>
      <c r="M18" s="57"/>
      <c r="N18" s="58" t="s">
        <v>9</v>
      </c>
      <c r="O18" s="38">
        <v>0.95</v>
      </c>
      <c r="P18" s="40">
        <f t="shared" si="0"/>
        <v>25.216799999999999</v>
      </c>
      <c r="Q18" s="67">
        <f>1/3*(I18+P18)</f>
        <v>26.809439999999999</v>
      </c>
      <c r="R18" s="67">
        <f t="shared" si="1"/>
        <v>-2.6809440000000073E-2</v>
      </c>
    </row>
    <row r="19" spans="1:18" ht="15.95" customHeight="1" x14ac:dyDescent="0.25">
      <c r="A19" s="51">
        <v>8</v>
      </c>
      <c r="B19" s="52"/>
      <c r="C19" s="53"/>
      <c r="D19" s="54"/>
      <c r="E19" s="54"/>
      <c r="F19" s="54"/>
      <c r="G19" s="55"/>
      <c r="H19" s="54"/>
      <c r="I19" s="56"/>
      <c r="J19" s="53"/>
      <c r="K19" s="57"/>
      <c r="L19" s="54"/>
      <c r="M19" s="57"/>
      <c r="N19" s="61" t="s">
        <v>10</v>
      </c>
      <c r="O19" s="38">
        <v>1</v>
      </c>
      <c r="P19" s="40">
        <f t="shared" si="0"/>
        <v>26.544</v>
      </c>
      <c r="Q19" s="67">
        <f>1/3*(I18+P19)</f>
        <v>27.251840000000001</v>
      </c>
      <c r="R19" s="67">
        <f t="shared" si="1"/>
        <v>-4.6894399999999337E-3</v>
      </c>
    </row>
    <row r="20" spans="1:18" ht="15.95" customHeight="1" x14ac:dyDescent="0.25">
      <c r="A20" s="51">
        <v>9</v>
      </c>
      <c r="B20" s="52"/>
      <c r="C20" s="53"/>
      <c r="D20" s="54"/>
      <c r="E20" s="54"/>
      <c r="F20" s="54"/>
      <c r="G20" s="55"/>
      <c r="H20" s="54"/>
      <c r="I20" s="56"/>
      <c r="J20" s="53"/>
      <c r="K20" s="57"/>
      <c r="L20" s="54"/>
      <c r="M20" s="57"/>
      <c r="N20" s="61" t="s">
        <v>11</v>
      </c>
      <c r="O20" s="38">
        <v>1.04</v>
      </c>
      <c r="P20" s="40">
        <f t="shared" si="0"/>
        <v>27.60576</v>
      </c>
      <c r="Q20" s="67">
        <f>1/3*(I18+P20)</f>
        <v>27.605759999999997</v>
      </c>
      <c r="R20" s="67">
        <f t="shared" si="1"/>
        <v>1.3006559999999823E-2</v>
      </c>
    </row>
    <row r="21" spans="1:18" ht="15.95" customHeight="1" x14ac:dyDescent="0.25">
      <c r="A21" s="51">
        <v>10</v>
      </c>
      <c r="B21" s="52"/>
      <c r="C21" s="53"/>
      <c r="D21" s="54"/>
      <c r="E21" s="54" t="s">
        <v>14</v>
      </c>
      <c r="F21" s="57">
        <v>1.02</v>
      </c>
      <c r="G21" s="55" t="s">
        <v>9</v>
      </c>
      <c r="H21" s="54">
        <v>0.95</v>
      </c>
      <c r="I21" s="63">
        <f>2*(B12*D12*F21*H21)</f>
        <v>51.442271999999996</v>
      </c>
      <c r="J21" s="53"/>
      <c r="K21" s="57"/>
      <c r="L21" s="54" t="s">
        <v>14</v>
      </c>
      <c r="M21" s="57">
        <v>1.02</v>
      </c>
      <c r="N21" s="58" t="s">
        <v>9</v>
      </c>
      <c r="O21" s="38">
        <v>0.95</v>
      </c>
      <c r="P21" s="40">
        <f t="shared" ref="P21:P29" si="2">$B$12*$K$12*$M$21*O21</f>
        <v>25.721135999999998</v>
      </c>
      <c r="Q21" s="67">
        <f>1/3*(I21+P21)</f>
        <v>25.721135999999994</v>
      </c>
      <c r="R21" s="67">
        <f t="shared" si="1"/>
        <v>-8.1224640000000292E-2</v>
      </c>
    </row>
    <row r="22" spans="1:18" ht="15.95" customHeight="1" x14ac:dyDescent="0.25">
      <c r="A22" s="51">
        <v>11</v>
      </c>
      <c r="B22" s="52"/>
      <c r="C22" s="53"/>
      <c r="D22" s="54"/>
      <c r="E22" s="54"/>
      <c r="F22" s="57"/>
      <c r="G22" s="55"/>
      <c r="H22" s="54"/>
      <c r="I22" s="64"/>
      <c r="J22" s="53"/>
      <c r="K22" s="57"/>
      <c r="L22" s="54"/>
      <c r="M22" s="57"/>
      <c r="N22" s="61" t="s">
        <v>10</v>
      </c>
      <c r="O22" s="38">
        <v>1</v>
      </c>
      <c r="P22" s="40">
        <f t="shared" si="2"/>
        <v>27.07488</v>
      </c>
      <c r="Q22" s="67">
        <f>1/3*(I21+P22)</f>
        <v>26.172383999999997</v>
      </c>
      <c r="R22" s="67">
        <f t="shared" si="1"/>
        <v>-5.8662240000000129E-2</v>
      </c>
    </row>
    <row r="23" spans="1:18" ht="15.95" customHeight="1" x14ac:dyDescent="0.25">
      <c r="A23" s="51">
        <v>12</v>
      </c>
      <c r="B23" s="52"/>
      <c r="C23" s="53"/>
      <c r="D23" s="54"/>
      <c r="E23" s="54"/>
      <c r="F23" s="57"/>
      <c r="G23" s="55"/>
      <c r="H23" s="54"/>
      <c r="I23" s="65"/>
      <c r="J23" s="53"/>
      <c r="K23" s="57"/>
      <c r="L23" s="54"/>
      <c r="M23" s="57"/>
      <c r="N23" s="61" t="s">
        <v>11</v>
      </c>
      <c r="O23" s="38">
        <v>1.04</v>
      </c>
      <c r="P23" s="40">
        <f t="shared" si="2"/>
        <v>28.157875200000003</v>
      </c>
      <c r="Q23" s="67">
        <f>1/3*(I21+P23)</f>
        <v>26.533382399999997</v>
      </c>
      <c r="R23" s="67">
        <f t="shared" si="1"/>
        <v>-4.0612320000000146E-2</v>
      </c>
    </row>
    <row r="24" spans="1:18" ht="15.95" customHeight="1" x14ac:dyDescent="0.25">
      <c r="A24" s="51">
        <v>13</v>
      </c>
      <c r="B24" s="52"/>
      <c r="C24" s="53"/>
      <c r="D24" s="54"/>
      <c r="E24" s="54"/>
      <c r="F24" s="57"/>
      <c r="G24" s="55" t="s">
        <v>10</v>
      </c>
      <c r="H24" s="53">
        <v>1</v>
      </c>
      <c r="I24" s="63">
        <f>2*(B12*D12*F21*H24)</f>
        <v>54.149760000000001</v>
      </c>
      <c r="J24" s="53"/>
      <c r="K24" s="57"/>
      <c r="L24" s="54"/>
      <c r="M24" s="57"/>
      <c r="N24" s="58" t="s">
        <v>9</v>
      </c>
      <c r="O24" s="62">
        <v>0.95</v>
      </c>
      <c r="P24" s="40">
        <f t="shared" si="2"/>
        <v>25.721135999999998</v>
      </c>
      <c r="Q24" s="67">
        <f>1/3*(I24+P24)</f>
        <v>26.623632000000001</v>
      </c>
      <c r="R24" s="67">
        <f t="shared" si="1"/>
        <v>-3.6099839999999973E-2</v>
      </c>
    </row>
    <row r="25" spans="1:18" ht="15.95" customHeight="1" x14ac:dyDescent="0.25">
      <c r="A25" s="51">
        <v>14</v>
      </c>
      <c r="B25" s="52"/>
      <c r="C25" s="53"/>
      <c r="D25" s="54"/>
      <c r="E25" s="54"/>
      <c r="F25" s="57"/>
      <c r="G25" s="55"/>
      <c r="H25" s="53"/>
      <c r="I25" s="64"/>
      <c r="J25" s="53"/>
      <c r="K25" s="57"/>
      <c r="L25" s="54"/>
      <c r="M25" s="57"/>
      <c r="N25" s="61" t="s">
        <v>10</v>
      </c>
      <c r="O25" s="38">
        <v>1</v>
      </c>
      <c r="P25" s="40">
        <f t="shared" si="2"/>
        <v>27.07488</v>
      </c>
      <c r="Q25" s="67">
        <f>1/3*(I24+P25)</f>
        <v>27.074879999999997</v>
      </c>
      <c r="R25" s="67">
        <f t="shared" si="1"/>
        <v>-1.3537440000000168E-2</v>
      </c>
    </row>
    <row r="26" spans="1:18" ht="15.95" customHeight="1" x14ac:dyDescent="0.25">
      <c r="A26" s="51">
        <v>15</v>
      </c>
      <c r="B26" s="52"/>
      <c r="C26" s="53"/>
      <c r="D26" s="54"/>
      <c r="E26" s="54"/>
      <c r="F26" s="57"/>
      <c r="G26" s="55"/>
      <c r="H26" s="53"/>
      <c r="I26" s="65"/>
      <c r="J26" s="53"/>
      <c r="K26" s="57"/>
      <c r="L26" s="54"/>
      <c r="M26" s="57"/>
      <c r="N26" s="61" t="s">
        <v>11</v>
      </c>
      <c r="O26" s="38">
        <v>1.04</v>
      </c>
      <c r="P26" s="40">
        <f t="shared" si="2"/>
        <v>28.157875200000003</v>
      </c>
      <c r="Q26" s="67">
        <f>1/3*(I24+P26)</f>
        <v>27.4358784</v>
      </c>
      <c r="R26" s="67">
        <f t="shared" si="1"/>
        <v>4.5124799999999967E-3</v>
      </c>
    </row>
    <row r="27" spans="1:18" ht="15.95" customHeight="1" x14ac:dyDescent="0.25">
      <c r="A27" s="51">
        <v>16</v>
      </c>
      <c r="B27" s="52"/>
      <c r="C27" s="53"/>
      <c r="D27" s="54"/>
      <c r="E27" s="54"/>
      <c r="F27" s="57"/>
      <c r="G27" s="55" t="s">
        <v>21</v>
      </c>
      <c r="H27" s="54">
        <v>1.04</v>
      </c>
      <c r="I27" s="63">
        <f>2*(B12*D12*F21*H27)</f>
        <v>56.315750400000006</v>
      </c>
      <c r="J27" s="53"/>
      <c r="K27" s="57"/>
      <c r="L27" s="54"/>
      <c r="M27" s="57"/>
      <c r="N27" s="58" t="s">
        <v>9</v>
      </c>
      <c r="O27" s="38">
        <v>0.95</v>
      </c>
      <c r="P27" s="40">
        <f t="shared" si="2"/>
        <v>25.721135999999998</v>
      </c>
      <c r="Q27" s="67">
        <f>1/3*(I27+P27)</f>
        <v>27.3456288</v>
      </c>
      <c r="R27" s="67">
        <f t="shared" si="1"/>
        <v>0</v>
      </c>
    </row>
    <row r="28" spans="1:18" ht="15.95" customHeight="1" x14ac:dyDescent="0.25">
      <c r="A28" s="51">
        <v>17</v>
      </c>
      <c r="B28" s="52"/>
      <c r="C28" s="53"/>
      <c r="D28" s="54"/>
      <c r="E28" s="54"/>
      <c r="F28" s="57"/>
      <c r="G28" s="55"/>
      <c r="H28" s="54"/>
      <c r="I28" s="64"/>
      <c r="J28" s="53"/>
      <c r="K28" s="57"/>
      <c r="L28" s="54"/>
      <c r="M28" s="57"/>
      <c r="N28" s="61" t="s">
        <v>10</v>
      </c>
      <c r="O28" s="38">
        <v>1</v>
      </c>
      <c r="P28" s="40">
        <f t="shared" si="2"/>
        <v>27.07488</v>
      </c>
      <c r="Q28" s="67">
        <f>1/3*(I27+P28)</f>
        <v>27.7968768</v>
      </c>
      <c r="R28" s="67">
        <f t="shared" si="1"/>
        <v>2.2562399999999982E-2</v>
      </c>
    </row>
    <row r="29" spans="1:18" ht="15.95" customHeight="1" x14ac:dyDescent="0.25">
      <c r="A29" s="51">
        <v>18</v>
      </c>
      <c r="B29" s="52"/>
      <c r="C29" s="53"/>
      <c r="D29" s="54"/>
      <c r="E29" s="54"/>
      <c r="F29" s="57"/>
      <c r="G29" s="55"/>
      <c r="H29" s="54"/>
      <c r="I29" s="65"/>
      <c r="J29" s="53"/>
      <c r="K29" s="57"/>
      <c r="L29" s="54"/>
      <c r="M29" s="57"/>
      <c r="N29" s="61" t="s">
        <v>11</v>
      </c>
      <c r="O29" s="38">
        <v>1.04</v>
      </c>
      <c r="P29" s="40">
        <f t="shared" si="2"/>
        <v>28.157875200000003</v>
      </c>
      <c r="Q29" s="67">
        <f>1/3*(I27+P29)</f>
        <v>28.157875199999999</v>
      </c>
      <c r="R29" s="67">
        <f t="shared" si="1"/>
        <v>4.0612319999999966E-2</v>
      </c>
    </row>
    <row r="30" spans="1:18" ht="15.95" customHeight="1" x14ac:dyDescent="0.25">
      <c r="A30" s="51">
        <v>19</v>
      </c>
      <c r="B30" s="52"/>
      <c r="C30" s="53"/>
      <c r="D30" s="54"/>
      <c r="E30" s="54" t="s">
        <v>15</v>
      </c>
      <c r="F30" s="57">
        <v>1.1000000000000001</v>
      </c>
      <c r="G30" s="55" t="s">
        <v>9</v>
      </c>
      <c r="H30" s="54">
        <v>0.95</v>
      </c>
      <c r="I30" s="56">
        <f>2*(B12*D12*F30*H30)</f>
        <v>55.476960000000005</v>
      </c>
      <c r="J30" s="53"/>
      <c r="K30" s="57"/>
      <c r="L30" s="54" t="s">
        <v>15</v>
      </c>
      <c r="M30" s="57">
        <v>1.1000000000000001</v>
      </c>
      <c r="N30" s="61" t="s">
        <v>6</v>
      </c>
      <c r="O30" s="38">
        <v>0.95</v>
      </c>
      <c r="P30" s="40">
        <f t="shared" ref="P30:P38" si="3">$B$12*$K$12*$M$30*O30</f>
        <v>27.738480000000003</v>
      </c>
      <c r="Q30" s="67">
        <f>1/3*(I30+P30)</f>
        <v>27.738479999999999</v>
      </c>
      <c r="R30" s="67">
        <f t="shared" si="1"/>
        <v>1.9642559999999955E-2</v>
      </c>
    </row>
    <row r="31" spans="1:18" ht="15.95" customHeight="1" x14ac:dyDescent="0.25">
      <c r="A31" s="51">
        <v>20</v>
      </c>
      <c r="B31" s="52"/>
      <c r="C31" s="53"/>
      <c r="D31" s="54"/>
      <c r="E31" s="54"/>
      <c r="F31" s="57"/>
      <c r="G31" s="55"/>
      <c r="H31" s="54"/>
      <c r="I31" s="56"/>
      <c r="J31" s="53"/>
      <c r="K31" s="57"/>
      <c r="L31" s="54"/>
      <c r="M31" s="57"/>
      <c r="N31" s="61" t="s">
        <v>7</v>
      </c>
      <c r="O31" s="38">
        <v>1</v>
      </c>
      <c r="P31" s="40">
        <f t="shared" si="3"/>
        <v>29.198400000000003</v>
      </c>
      <c r="Q31" s="67">
        <f>1/3*(I30+P31)</f>
        <v>28.225120000000004</v>
      </c>
      <c r="R31" s="67">
        <f t="shared" si="1"/>
        <v>4.3974560000000197E-2</v>
      </c>
    </row>
    <row r="32" spans="1:18" ht="15.95" customHeight="1" x14ac:dyDescent="0.25">
      <c r="A32" s="51">
        <v>21</v>
      </c>
      <c r="B32" s="52"/>
      <c r="C32" s="53"/>
      <c r="D32" s="54"/>
      <c r="E32" s="54"/>
      <c r="F32" s="57"/>
      <c r="G32" s="55"/>
      <c r="H32" s="54"/>
      <c r="I32" s="56"/>
      <c r="J32" s="53"/>
      <c r="K32" s="57"/>
      <c r="L32" s="54"/>
      <c r="M32" s="57"/>
      <c r="N32" s="61" t="s">
        <v>8</v>
      </c>
      <c r="O32" s="38">
        <v>1.04</v>
      </c>
      <c r="P32" s="40">
        <f t="shared" si="3"/>
        <v>30.366336000000004</v>
      </c>
      <c r="Q32" s="67">
        <f>1/3*(I30+P32)</f>
        <v>28.614432000000001</v>
      </c>
      <c r="R32" s="67">
        <f t="shared" si="1"/>
        <v>6.3440160000000037E-2</v>
      </c>
    </row>
    <row r="33" spans="1:18" ht="15.95" customHeight="1" x14ac:dyDescent="0.25">
      <c r="A33" s="51">
        <v>22</v>
      </c>
      <c r="B33" s="52"/>
      <c r="C33" s="53"/>
      <c r="D33" s="54"/>
      <c r="E33" s="54"/>
      <c r="F33" s="57"/>
      <c r="G33" s="55" t="s">
        <v>10</v>
      </c>
      <c r="H33" s="53">
        <v>1</v>
      </c>
      <c r="I33" s="56">
        <f>2*(B12*D12*F30*H33)</f>
        <v>58.396800000000006</v>
      </c>
      <c r="J33" s="53"/>
      <c r="K33" s="57"/>
      <c r="L33" s="54"/>
      <c r="M33" s="57"/>
      <c r="N33" s="58" t="s">
        <v>9</v>
      </c>
      <c r="O33" s="62">
        <v>0.95</v>
      </c>
      <c r="P33" s="40">
        <f t="shared" si="3"/>
        <v>27.738480000000003</v>
      </c>
      <c r="Q33" s="67">
        <f>1/3*(I33+P33)</f>
        <v>28.711760000000002</v>
      </c>
      <c r="R33" s="67">
        <f t="shared" si="1"/>
        <v>6.8306560000000086E-2</v>
      </c>
    </row>
    <row r="34" spans="1:18" ht="15.95" customHeight="1" x14ac:dyDescent="0.25">
      <c r="A34" s="51">
        <v>23</v>
      </c>
      <c r="B34" s="52"/>
      <c r="C34" s="53"/>
      <c r="D34" s="54"/>
      <c r="E34" s="54"/>
      <c r="F34" s="57"/>
      <c r="G34" s="55"/>
      <c r="H34" s="53"/>
      <c r="I34" s="56"/>
      <c r="J34" s="53"/>
      <c r="K34" s="57"/>
      <c r="L34" s="54"/>
      <c r="M34" s="57"/>
      <c r="N34" s="61" t="s">
        <v>10</v>
      </c>
      <c r="O34" s="38">
        <v>1</v>
      </c>
      <c r="P34" s="40">
        <f t="shared" si="3"/>
        <v>29.198400000000003</v>
      </c>
      <c r="Q34" s="67">
        <f>1/3*(I33+P34)</f>
        <v>29.198399999999999</v>
      </c>
      <c r="R34" s="67">
        <f t="shared" si="1"/>
        <v>9.2638559999999967E-2</v>
      </c>
    </row>
    <row r="35" spans="1:18" ht="15.95" customHeight="1" x14ac:dyDescent="0.25">
      <c r="A35" s="51">
        <v>24</v>
      </c>
      <c r="B35" s="52"/>
      <c r="C35" s="53"/>
      <c r="D35" s="54"/>
      <c r="E35" s="54"/>
      <c r="F35" s="57"/>
      <c r="G35" s="55"/>
      <c r="H35" s="53"/>
      <c r="I35" s="56"/>
      <c r="J35" s="53"/>
      <c r="K35" s="57"/>
      <c r="L35" s="54"/>
      <c r="M35" s="57"/>
      <c r="N35" s="61" t="s">
        <v>11</v>
      </c>
      <c r="O35" s="38">
        <v>1.04</v>
      </c>
      <c r="P35" s="40">
        <f t="shared" si="3"/>
        <v>30.366336000000004</v>
      </c>
      <c r="Q35" s="67">
        <f>1/3*(I33+P35)</f>
        <v>29.587712</v>
      </c>
      <c r="R35" s="67">
        <f t="shared" si="1"/>
        <v>0.11210415999999998</v>
      </c>
    </row>
    <row r="36" spans="1:18" ht="15.95" customHeight="1" x14ac:dyDescent="0.25">
      <c r="A36" s="51">
        <v>25</v>
      </c>
      <c r="B36" s="52"/>
      <c r="C36" s="53"/>
      <c r="D36" s="54"/>
      <c r="E36" s="54"/>
      <c r="F36" s="57"/>
      <c r="G36" s="55" t="s">
        <v>21</v>
      </c>
      <c r="H36" s="54">
        <v>1.04</v>
      </c>
      <c r="I36" s="56">
        <f>2*(B12*D12*F30*H36)</f>
        <v>60.732672000000008</v>
      </c>
      <c r="J36" s="53"/>
      <c r="K36" s="57"/>
      <c r="L36" s="54"/>
      <c r="M36" s="57"/>
      <c r="N36" s="58" t="s">
        <v>9</v>
      </c>
      <c r="O36" s="38">
        <v>0.95</v>
      </c>
      <c r="P36" s="40">
        <f t="shared" si="3"/>
        <v>27.738480000000003</v>
      </c>
      <c r="Q36" s="67">
        <f>1/3*(I36+P36)</f>
        <v>29.490384000000006</v>
      </c>
      <c r="R36" s="67">
        <f t="shared" si="1"/>
        <v>0.10723776000000029</v>
      </c>
    </row>
    <row r="37" spans="1:18" ht="15.95" customHeight="1" x14ac:dyDescent="0.25">
      <c r="A37" s="51">
        <v>26</v>
      </c>
      <c r="B37" s="52"/>
      <c r="C37" s="53"/>
      <c r="D37" s="54"/>
      <c r="E37" s="54"/>
      <c r="F37" s="57"/>
      <c r="G37" s="55"/>
      <c r="H37" s="54"/>
      <c r="I37" s="56"/>
      <c r="J37" s="53"/>
      <c r="K37" s="57"/>
      <c r="L37" s="54"/>
      <c r="M37" s="57"/>
      <c r="N37" s="61" t="s">
        <v>10</v>
      </c>
      <c r="O37" s="38">
        <v>1</v>
      </c>
      <c r="P37" s="40">
        <f t="shared" si="3"/>
        <v>29.198400000000003</v>
      </c>
      <c r="Q37" s="67">
        <f>1/3*(I36+P37)</f>
        <v>29.977024000000004</v>
      </c>
      <c r="R37" s="67">
        <f t="shared" si="1"/>
        <v>0.13156976000000017</v>
      </c>
    </row>
    <row r="38" spans="1:18" ht="15.95" customHeight="1" x14ac:dyDescent="0.25">
      <c r="A38" s="51">
        <v>27</v>
      </c>
      <c r="B38" s="52"/>
      <c r="C38" s="53"/>
      <c r="D38" s="54"/>
      <c r="E38" s="54"/>
      <c r="F38" s="57"/>
      <c r="G38" s="55"/>
      <c r="H38" s="54"/>
      <c r="I38" s="56"/>
      <c r="J38" s="53"/>
      <c r="K38" s="57"/>
      <c r="L38" s="54"/>
      <c r="M38" s="57"/>
      <c r="N38" s="61" t="s">
        <v>11</v>
      </c>
      <c r="O38" s="38">
        <v>1.04</v>
      </c>
      <c r="P38" s="40">
        <f t="shared" si="3"/>
        <v>30.366336000000004</v>
      </c>
      <c r="Q38" s="67">
        <f>1/3*(I36+P38)</f>
        <v>30.366336000000004</v>
      </c>
      <c r="R38" s="67">
        <f t="shared" si="1"/>
        <v>0.1510353600000002</v>
      </c>
    </row>
    <row r="39" spans="1:18" ht="15.95" customHeight="1" x14ac:dyDescent="0.25">
      <c r="B39" s="31"/>
      <c r="C39" s="31"/>
      <c r="D39" s="47"/>
      <c r="E39" s="47"/>
      <c r="F39" s="42"/>
      <c r="G39" s="42"/>
      <c r="H39" s="42"/>
      <c r="I39" s="44"/>
      <c r="J39" s="47"/>
      <c r="K39" s="44"/>
      <c r="L39" s="31"/>
      <c r="M39" s="31"/>
      <c r="N39" s="44"/>
      <c r="O39" s="31"/>
    </row>
  </sheetData>
  <mergeCells count="66">
    <mergeCell ref="B3:B4"/>
    <mergeCell ref="A10:A11"/>
    <mergeCell ref="B10:B11"/>
    <mergeCell ref="M30:M38"/>
    <mergeCell ref="G33:G35"/>
    <mergeCell ref="H33:H35"/>
    <mergeCell ref="I33:I35"/>
    <mergeCell ref="G36:G38"/>
    <mergeCell ref="H36:H38"/>
    <mergeCell ref="I36:I38"/>
    <mergeCell ref="E30:E38"/>
    <mergeCell ref="F30:F38"/>
    <mergeCell ref="G30:G32"/>
    <mergeCell ref="H30:H32"/>
    <mergeCell ref="I30:I32"/>
    <mergeCell ref="E21:E29"/>
    <mergeCell ref="F21:F29"/>
    <mergeCell ref="G21:G23"/>
    <mergeCell ref="H21:H23"/>
    <mergeCell ref="I21:I23"/>
    <mergeCell ref="I15:I17"/>
    <mergeCell ref="G18:G20"/>
    <mergeCell ref="H18:H20"/>
    <mergeCell ref="I18:I20"/>
    <mergeCell ref="L21:L29"/>
    <mergeCell ref="G24:G26"/>
    <mergeCell ref="H24:H26"/>
    <mergeCell ref="I24:I26"/>
    <mergeCell ref="G27:G29"/>
    <mergeCell ref="K12:K38"/>
    <mergeCell ref="L12:L20"/>
    <mergeCell ref="H27:H29"/>
    <mergeCell ref="I27:I29"/>
    <mergeCell ref="L30:L38"/>
    <mergeCell ref="Q3:Q4"/>
    <mergeCell ref="C4:D4"/>
    <mergeCell ref="E4:F4"/>
    <mergeCell ref="G4:H4"/>
    <mergeCell ref="J4:K4"/>
    <mergeCell ref="L4:M4"/>
    <mergeCell ref="N4:O4"/>
    <mergeCell ref="R10:R11"/>
    <mergeCell ref="C11:D11"/>
    <mergeCell ref="E11:F11"/>
    <mergeCell ref="G11:H11"/>
    <mergeCell ref="L11:M11"/>
    <mergeCell ref="B9:D9"/>
    <mergeCell ref="C10:I10"/>
    <mergeCell ref="J10:P10"/>
    <mergeCell ref="Q10:Q11"/>
    <mergeCell ref="N11:O11"/>
    <mergeCell ref="C3:I3"/>
    <mergeCell ref="J3:P3"/>
    <mergeCell ref="M21:M29"/>
    <mergeCell ref="B12:B38"/>
    <mergeCell ref="C12:C38"/>
    <mergeCell ref="D12:D38"/>
    <mergeCell ref="E12:E20"/>
    <mergeCell ref="F12:F20"/>
    <mergeCell ref="G12:G14"/>
    <mergeCell ref="H12:H14"/>
    <mergeCell ref="I12:I14"/>
    <mergeCell ref="J12:J38"/>
    <mergeCell ref="M12:M20"/>
    <mergeCell ref="G15:G17"/>
    <mergeCell ref="H15:H17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zoomScale="106" zoomScaleNormal="106" workbookViewId="0">
      <selection activeCell="G7" sqref="G7"/>
    </sheetView>
  </sheetViews>
  <sheetFormatPr defaultColWidth="9" defaultRowHeight="15.95" customHeight="1" x14ac:dyDescent="0.25"/>
  <cols>
    <col min="1" max="1" width="9" style="29"/>
    <col min="2" max="2" width="9.42578125" style="29" customWidth="1"/>
    <col min="3" max="3" width="22.85546875" style="29" customWidth="1"/>
    <col min="4" max="8" width="9.42578125" style="29" customWidth="1"/>
    <col min="9" max="9" width="12.140625" style="29" customWidth="1"/>
    <col min="10" max="10" width="21.42578125" style="29" customWidth="1"/>
    <col min="11" max="11" width="9.42578125" style="29" customWidth="1"/>
    <col min="12" max="12" width="11.140625" style="29" customWidth="1"/>
    <col min="13" max="13" width="9.42578125" style="29" customWidth="1"/>
    <col min="14" max="14" width="14.5703125" style="29" customWidth="1"/>
    <col min="15" max="15" width="20.28515625" style="29" customWidth="1"/>
    <col min="16" max="16" width="11.85546875" style="29" customWidth="1"/>
    <col min="17" max="17" width="14.42578125" style="29" customWidth="1"/>
    <col min="18" max="18" width="19.5703125" style="29" customWidth="1"/>
    <col min="19" max="16384" width="9" style="29"/>
  </cols>
  <sheetData>
    <row r="1" spans="1:18" ht="15.95" customHeight="1" x14ac:dyDescent="0.25">
      <c r="A1" s="30" t="s">
        <v>109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8" ht="15.95" customHeight="1" x14ac:dyDescent="0.25"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</row>
    <row r="3" spans="1:18" ht="15.95" customHeight="1" x14ac:dyDescent="0.25">
      <c r="B3" s="49" t="s">
        <v>101</v>
      </c>
      <c r="C3" s="69" t="s">
        <v>18</v>
      </c>
      <c r="D3" s="69"/>
      <c r="E3" s="69"/>
      <c r="F3" s="69"/>
      <c r="G3" s="69"/>
      <c r="H3" s="69"/>
      <c r="I3" s="69"/>
      <c r="J3" s="70" t="s">
        <v>17</v>
      </c>
      <c r="K3" s="70"/>
      <c r="L3" s="70"/>
      <c r="M3" s="70"/>
      <c r="N3" s="70"/>
      <c r="O3" s="70"/>
      <c r="P3" s="70"/>
      <c r="Q3" s="68" t="s">
        <v>107</v>
      </c>
    </row>
    <row r="4" spans="1:18" ht="28.5" customHeight="1" x14ac:dyDescent="0.25">
      <c r="B4" s="49"/>
      <c r="C4" s="32" t="s">
        <v>0</v>
      </c>
      <c r="D4" s="32"/>
      <c r="E4" s="32" t="s">
        <v>1</v>
      </c>
      <c r="F4" s="32"/>
      <c r="G4" s="32" t="s">
        <v>2</v>
      </c>
      <c r="H4" s="32"/>
      <c r="I4" s="33" t="s">
        <v>98</v>
      </c>
      <c r="J4" s="32" t="s">
        <v>0</v>
      </c>
      <c r="K4" s="32"/>
      <c r="L4" s="32" t="s">
        <v>3</v>
      </c>
      <c r="M4" s="32"/>
      <c r="N4" s="32" t="s">
        <v>4</v>
      </c>
      <c r="O4" s="32"/>
      <c r="P4" s="33" t="s">
        <v>22</v>
      </c>
      <c r="Q4" s="68"/>
      <c r="R4" s="34"/>
    </row>
    <row r="5" spans="1:18" ht="15.95" customHeight="1" x14ac:dyDescent="0.25">
      <c r="B5" s="35">
        <v>40.47</v>
      </c>
      <c r="C5" s="36" t="s">
        <v>16</v>
      </c>
      <c r="D5" s="37">
        <v>0.8</v>
      </c>
      <c r="E5" s="37" t="s">
        <v>12</v>
      </c>
      <c r="F5" s="38">
        <v>1.02</v>
      </c>
      <c r="G5" s="39" t="s">
        <v>5</v>
      </c>
      <c r="H5" s="37">
        <v>1.04</v>
      </c>
      <c r="I5" s="40">
        <f>2*(B5*D5*F5*H5)</f>
        <v>68.6889216</v>
      </c>
      <c r="J5" s="36" t="s">
        <v>16</v>
      </c>
      <c r="K5" s="38">
        <v>0.8</v>
      </c>
      <c r="L5" s="38" t="s">
        <v>12</v>
      </c>
      <c r="M5" s="38">
        <v>1.02</v>
      </c>
      <c r="N5" s="38" t="s">
        <v>6</v>
      </c>
      <c r="O5" s="38">
        <v>0.95</v>
      </c>
      <c r="P5" s="40">
        <f>B5*K5*M5*O5</f>
        <v>31.372343999999995</v>
      </c>
      <c r="Q5" s="67">
        <f>1/3*(I5+P5)</f>
        <v>33.353755199999995</v>
      </c>
    </row>
    <row r="6" spans="1:18" ht="15.95" customHeight="1" x14ac:dyDescent="0.25">
      <c r="B6" s="31"/>
      <c r="C6" s="31"/>
      <c r="D6" s="31"/>
      <c r="E6" s="31"/>
      <c r="F6" s="42"/>
      <c r="G6" s="43"/>
      <c r="H6" s="31"/>
      <c r="I6" s="44"/>
      <c r="J6" s="44"/>
      <c r="K6" s="42"/>
      <c r="L6" s="42"/>
      <c r="M6" s="42"/>
      <c r="N6" s="42"/>
      <c r="O6" s="42"/>
      <c r="P6" s="44"/>
      <c r="Q6" s="41"/>
    </row>
    <row r="8" spans="1:18" ht="15.95" customHeight="1" x14ac:dyDescent="0.25">
      <c r="A8" s="30" t="s">
        <v>110</v>
      </c>
      <c r="B8" s="30"/>
      <c r="C8" s="30"/>
      <c r="D8" s="30"/>
      <c r="E8" s="30"/>
      <c r="F8" s="30"/>
      <c r="G8" s="30"/>
      <c r="H8" s="30"/>
      <c r="J8" s="30"/>
    </row>
    <row r="9" spans="1:18" ht="15.95" customHeight="1" x14ac:dyDescent="0.25">
      <c r="B9" s="45"/>
      <c r="C9" s="45"/>
      <c r="D9" s="45"/>
      <c r="E9" s="46"/>
      <c r="K9" s="47"/>
      <c r="L9" s="47"/>
      <c r="M9" s="47"/>
      <c r="N9" s="47"/>
      <c r="O9" s="47"/>
      <c r="P9" s="47"/>
    </row>
    <row r="10" spans="1:18" ht="15.95" customHeight="1" x14ac:dyDescent="0.25">
      <c r="A10" s="48" t="s">
        <v>41</v>
      </c>
      <c r="B10" s="49" t="s">
        <v>101</v>
      </c>
      <c r="C10" s="69" t="s">
        <v>18</v>
      </c>
      <c r="D10" s="69"/>
      <c r="E10" s="69"/>
      <c r="F10" s="69"/>
      <c r="G10" s="69"/>
      <c r="H10" s="69"/>
      <c r="I10" s="69"/>
      <c r="J10" s="71" t="s">
        <v>19</v>
      </c>
      <c r="K10" s="71"/>
      <c r="L10" s="71"/>
      <c r="M10" s="71"/>
      <c r="N10" s="71"/>
      <c r="O10" s="71"/>
      <c r="P10" s="71"/>
      <c r="Q10" s="68" t="s">
        <v>108</v>
      </c>
      <c r="R10" s="68" t="s">
        <v>106</v>
      </c>
    </row>
    <row r="11" spans="1:18" ht="27" customHeight="1" x14ac:dyDescent="0.25">
      <c r="A11" s="48"/>
      <c r="B11" s="49"/>
      <c r="C11" s="32" t="s">
        <v>0</v>
      </c>
      <c r="D11" s="32"/>
      <c r="E11" s="32" t="s">
        <v>1</v>
      </c>
      <c r="F11" s="32"/>
      <c r="G11" s="32" t="s">
        <v>2</v>
      </c>
      <c r="H11" s="32"/>
      <c r="I11" s="33" t="s">
        <v>99</v>
      </c>
      <c r="J11" s="39"/>
      <c r="K11" s="39" t="s">
        <v>0</v>
      </c>
      <c r="L11" s="32" t="s">
        <v>20</v>
      </c>
      <c r="M11" s="32"/>
      <c r="N11" s="32" t="s">
        <v>4</v>
      </c>
      <c r="O11" s="32"/>
      <c r="P11" s="33" t="s">
        <v>100</v>
      </c>
      <c r="Q11" s="68"/>
      <c r="R11" s="68"/>
    </row>
    <row r="12" spans="1:18" ht="15.95" customHeight="1" x14ac:dyDescent="0.25">
      <c r="A12" s="51">
        <v>1</v>
      </c>
      <c r="B12" s="52">
        <v>40.47</v>
      </c>
      <c r="C12" s="53" t="s">
        <v>16</v>
      </c>
      <c r="D12" s="54">
        <v>0.8</v>
      </c>
      <c r="E12" s="54" t="s">
        <v>13</v>
      </c>
      <c r="F12" s="54">
        <v>1</v>
      </c>
      <c r="G12" s="55" t="s">
        <v>9</v>
      </c>
      <c r="H12" s="54">
        <v>0.95</v>
      </c>
      <c r="I12" s="56">
        <f>2*(B12*D12*F12*H12)</f>
        <v>61.514399999999995</v>
      </c>
      <c r="J12" s="53" t="s">
        <v>16</v>
      </c>
      <c r="K12" s="57">
        <v>0.8</v>
      </c>
      <c r="L12" s="54" t="s">
        <v>13</v>
      </c>
      <c r="M12" s="57">
        <v>1</v>
      </c>
      <c r="N12" s="58" t="s">
        <v>9</v>
      </c>
      <c r="O12" s="38">
        <v>0.95</v>
      </c>
      <c r="P12" s="59">
        <f t="shared" ref="P12:P20" si="0">$B$12*$K$12*$M$12*O12</f>
        <v>30.757199999999997</v>
      </c>
      <c r="Q12" s="67">
        <f>1/3*(I12+P12)</f>
        <v>30.757199999999997</v>
      </c>
      <c r="R12" s="67">
        <f t="shared" ref="R12:R38" si="1">(Q12-$Q$5)/20</f>
        <v>-0.12982775999999988</v>
      </c>
    </row>
    <row r="13" spans="1:18" ht="15.95" customHeight="1" x14ac:dyDescent="0.25">
      <c r="A13" s="51">
        <v>2</v>
      </c>
      <c r="B13" s="52"/>
      <c r="C13" s="53"/>
      <c r="D13" s="54"/>
      <c r="E13" s="54"/>
      <c r="F13" s="54"/>
      <c r="G13" s="55"/>
      <c r="H13" s="54"/>
      <c r="I13" s="56"/>
      <c r="J13" s="53"/>
      <c r="K13" s="57"/>
      <c r="L13" s="54"/>
      <c r="M13" s="57"/>
      <c r="N13" s="61" t="s">
        <v>10</v>
      </c>
      <c r="O13" s="38">
        <v>1</v>
      </c>
      <c r="P13" s="40">
        <f t="shared" si="0"/>
        <v>32.375999999999998</v>
      </c>
      <c r="Q13" s="67">
        <f>1/3*(I12+P13)</f>
        <v>31.296799999999998</v>
      </c>
      <c r="R13" s="67">
        <f t="shared" si="1"/>
        <v>-0.10284775999999987</v>
      </c>
    </row>
    <row r="14" spans="1:18" ht="15.95" customHeight="1" x14ac:dyDescent="0.25">
      <c r="A14" s="51">
        <v>3</v>
      </c>
      <c r="B14" s="52"/>
      <c r="C14" s="53"/>
      <c r="D14" s="54"/>
      <c r="E14" s="54"/>
      <c r="F14" s="54"/>
      <c r="G14" s="55"/>
      <c r="H14" s="54"/>
      <c r="I14" s="56"/>
      <c r="J14" s="53"/>
      <c r="K14" s="57"/>
      <c r="L14" s="54"/>
      <c r="M14" s="57"/>
      <c r="N14" s="61" t="s">
        <v>11</v>
      </c>
      <c r="O14" s="38">
        <v>1.04</v>
      </c>
      <c r="P14" s="40">
        <f t="shared" si="0"/>
        <v>33.671039999999998</v>
      </c>
      <c r="Q14" s="67">
        <f>1/3*(I12+P14)</f>
        <v>31.728479999999998</v>
      </c>
      <c r="R14" s="67">
        <f t="shared" si="1"/>
        <v>-8.1263759999999866E-2</v>
      </c>
    </row>
    <row r="15" spans="1:18" ht="15.95" customHeight="1" x14ac:dyDescent="0.25">
      <c r="A15" s="51">
        <v>4</v>
      </c>
      <c r="B15" s="52"/>
      <c r="C15" s="53"/>
      <c r="D15" s="54"/>
      <c r="E15" s="54"/>
      <c r="F15" s="54"/>
      <c r="G15" s="55" t="s">
        <v>10</v>
      </c>
      <c r="H15" s="53">
        <v>1</v>
      </c>
      <c r="I15" s="56">
        <f>2*(B12*D12*F12*H15)</f>
        <v>64.751999999999995</v>
      </c>
      <c r="J15" s="53"/>
      <c r="K15" s="57"/>
      <c r="L15" s="54"/>
      <c r="M15" s="57"/>
      <c r="N15" s="58" t="s">
        <v>9</v>
      </c>
      <c r="O15" s="62">
        <v>0.95</v>
      </c>
      <c r="P15" s="40">
        <f t="shared" si="0"/>
        <v>30.757199999999997</v>
      </c>
      <c r="Q15" s="67">
        <f>1/3*(I15+P15)</f>
        <v>31.836399999999998</v>
      </c>
      <c r="R15" s="67">
        <f t="shared" si="1"/>
        <v>-7.5867759999999868E-2</v>
      </c>
    </row>
    <row r="16" spans="1:18" ht="15.95" customHeight="1" x14ac:dyDescent="0.25">
      <c r="A16" s="51">
        <v>5</v>
      </c>
      <c r="B16" s="52"/>
      <c r="C16" s="53"/>
      <c r="D16" s="54"/>
      <c r="E16" s="54"/>
      <c r="F16" s="54"/>
      <c r="G16" s="55"/>
      <c r="H16" s="53"/>
      <c r="I16" s="56"/>
      <c r="J16" s="53"/>
      <c r="K16" s="57"/>
      <c r="L16" s="54"/>
      <c r="M16" s="57"/>
      <c r="N16" s="61" t="s">
        <v>10</v>
      </c>
      <c r="O16" s="38">
        <v>1</v>
      </c>
      <c r="P16" s="40">
        <f t="shared" si="0"/>
        <v>32.375999999999998</v>
      </c>
      <c r="Q16" s="67">
        <f>1/3*(I15+P16)</f>
        <v>32.375999999999991</v>
      </c>
      <c r="R16" s="67">
        <f t="shared" si="1"/>
        <v>-4.888776000000021E-2</v>
      </c>
    </row>
    <row r="17" spans="1:18" ht="15.95" customHeight="1" x14ac:dyDescent="0.25">
      <c r="A17" s="51">
        <v>6</v>
      </c>
      <c r="B17" s="52"/>
      <c r="C17" s="53"/>
      <c r="D17" s="54"/>
      <c r="E17" s="54"/>
      <c r="F17" s="54"/>
      <c r="G17" s="55"/>
      <c r="H17" s="53"/>
      <c r="I17" s="56"/>
      <c r="J17" s="53"/>
      <c r="K17" s="57"/>
      <c r="L17" s="54"/>
      <c r="M17" s="57"/>
      <c r="N17" s="61" t="s">
        <v>11</v>
      </c>
      <c r="O17" s="38">
        <v>1.04</v>
      </c>
      <c r="P17" s="40">
        <f t="shared" si="0"/>
        <v>33.671039999999998</v>
      </c>
      <c r="Q17" s="67">
        <f>1/3*(I15+P17)</f>
        <v>32.807679999999991</v>
      </c>
      <c r="R17" s="67">
        <f t="shared" si="1"/>
        <v>-2.7303760000000211E-2</v>
      </c>
    </row>
    <row r="18" spans="1:18" ht="15.95" customHeight="1" x14ac:dyDescent="0.25">
      <c r="A18" s="51">
        <v>7</v>
      </c>
      <c r="B18" s="52"/>
      <c r="C18" s="53"/>
      <c r="D18" s="54"/>
      <c r="E18" s="54"/>
      <c r="F18" s="54"/>
      <c r="G18" s="55" t="s">
        <v>21</v>
      </c>
      <c r="H18" s="54">
        <v>1.04</v>
      </c>
      <c r="I18" s="56">
        <f>2*(B12*D12*F12*H18)</f>
        <v>67.342079999999996</v>
      </c>
      <c r="J18" s="53"/>
      <c r="K18" s="57"/>
      <c r="L18" s="54"/>
      <c r="M18" s="57"/>
      <c r="N18" s="58" t="s">
        <v>9</v>
      </c>
      <c r="O18" s="38">
        <v>0.95</v>
      </c>
      <c r="P18" s="40">
        <f t="shared" si="0"/>
        <v>30.757199999999997</v>
      </c>
      <c r="Q18" s="67">
        <f>1/3*(I18+P18)</f>
        <v>32.699759999999998</v>
      </c>
      <c r="R18" s="67">
        <f t="shared" si="1"/>
        <v>-3.2699759999999856E-2</v>
      </c>
    </row>
    <row r="19" spans="1:18" ht="15.95" customHeight="1" x14ac:dyDescent="0.25">
      <c r="A19" s="51">
        <v>8</v>
      </c>
      <c r="B19" s="52"/>
      <c r="C19" s="53"/>
      <c r="D19" s="54"/>
      <c r="E19" s="54"/>
      <c r="F19" s="54"/>
      <c r="G19" s="55"/>
      <c r="H19" s="54"/>
      <c r="I19" s="56"/>
      <c r="J19" s="53"/>
      <c r="K19" s="57"/>
      <c r="L19" s="54"/>
      <c r="M19" s="57"/>
      <c r="N19" s="61" t="s">
        <v>10</v>
      </c>
      <c r="O19" s="38">
        <v>1</v>
      </c>
      <c r="P19" s="40">
        <f t="shared" si="0"/>
        <v>32.375999999999998</v>
      </c>
      <c r="Q19" s="67">
        <f>1/3*(I18+P19)</f>
        <v>33.239359999999991</v>
      </c>
      <c r="R19" s="67">
        <f t="shared" si="1"/>
        <v>-5.7197600000002072E-3</v>
      </c>
    </row>
    <row r="20" spans="1:18" ht="15.95" customHeight="1" x14ac:dyDescent="0.25">
      <c r="A20" s="51">
        <v>9</v>
      </c>
      <c r="B20" s="52"/>
      <c r="C20" s="53"/>
      <c r="D20" s="54"/>
      <c r="E20" s="54"/>
      <c r="F20" s="54"/>
      <c r="G20" s="55"/>
      <c r="H20" s="54"/>
      <c r="I20" s="56"/>
      <c r="J20" s="53"/>
      <c r="K20" s="57"/>
      <c r="L20" s="54"/>
      <c r="M20" s="57"/>
      <c r="N20" s="61" t="s">
        <v>11</v>
      </c>
      <c r="O20" s="38">
        <v>1.04</v>
      </c>
      <c r="P20" s="40">
        <f t="shared" si="0"/>
        <v>33.671039999999998</v>
      </c>
      <c r="Q20" s="67">
        <f>1/3*(I18+P20)</f>
        <v>33.671039999999991</v>
      </c>
      <c r="R20" s="67">
        <f t="shared" si="1"/>
        <v>1.5864239999999797E-2</v>
      </c>
    </row>
    <row r="21" spans="1:18" ht="15.95" customHeight="1" x14ac:dyDescent="0.25">
      <c r="A21" s="51">
        <v>10</v>
      </c>
      <c r="B21" s="52"/>
      <c r="C21" s="53"/>
      <c r="D21" s="54"/>
      <c r="E21" s="54" t="s">
        <v>14</v>
      </c>
      <c r="F21" s="57">
        <v>1.02</v>
      </c>
      <c r="G21" s="55" t="s">
        <v>9</v>
      </c>
      <c r="H21" s="54">
        <v>0.95</v>
      </c>
      <c r="I21" s="63">
        <f>2*(B12*D12*F21*H21)</f>
        <v>62.744687999999989</v>
      </c>
      <c r="J21" s="53"/>
      <c r="K21" s="57"/>
      <c r="L21" s="54" t="s">
        <v>14</v>
      </c>
      <c r="M21" s="57">
        <v>1.02</v>
      </c>
      <c r="N21" s="58" t="s">
        <v>9</v>
      </c>
      <c r="O21" s="38">
        <v>0.95</v>
      </c>
      <c r="P21" s="40">
        <f t="shared" ref="P21:P29" si="2">$B$12*$K$12*$M$21*O21</f>
        <v>31.372343999999995</v>
      </c>
      <c r="Q21" s="67">
        <f>1/3*(I21+P21)</f>
        <v>31.372343999999991</v>
      </c>
      <c r="R21" s="67">
        <f t="shared" si="1"/>
        <v>-9.9070560000000182E-2</v>
      </c>
    </row>
    <row r="22" spans="1:18" ht="15.95" customHeight="1" x14ac:dyDescent="0.25">
      <c r="A22" s="51">
        <v>11</v>
      </c>
      <c r="B22" s="52"/>
      <c r="C22" s="53"/>
      <c r="D22" s="54"/>
      <c r="E22" s="54"/>
      <c r="F22" s="57"/>
      <c r="G22" s="55"/>
      <c r="H22" s="54"/>
      <c r="I22" s="64"/>
      <c r="J22" s="53"/>
      <c r="K22" s="57"/>
      <c r="L22" s="54"/>
      <c r="M22" s="57"/>
      <c r="N22" s="61" t="s">
        <v>10</v>
      </c>
      <c r="O22" s="38">
        <v>1</v>
      </c>
      <c r="P22" s="40">
        <f t="shared" si="2"/>
        <v>33.023519999999998</v>
      </c>
      <c r="Q22" s="67">
        <f>1/3*(I21+P22)</f>
        <v>31.922735999999993</v>
      </c>
      <c r="R22" s="67">
        <f t="shared" si="1"/>
        <v>-7.155096000000008E-2</v>
      </c>
    </row>
    <row r="23" spans="1:18" ht="15.95" customHeight="1" x14ac:dyDescent="0.25">
      <c r="A23" s="51">
        <v>12</v>
      </c>
      <c r="B23" s="52"/>
      <c r="C23" s="53"/>
      <c r="D23" s="54"/>
      <c r="E23" s="54"/>
      <c r="F23" s="57"/>
      <c r="G23" s="55"/>
      <c r="H23" s="54"/>
      <c r="I23" s="65"/>
      <c r="J23" s="53"/>
      <c r="K23" s="57"/>
      <c r="L23" s="54"/>
      <c r="M23" s="57"/>
      <c r="N23" s="61" t="s">
        <v>11</v>
      </c>
      <c r="O23" s="38">
        <v>1.04</v>
      </c>
      <c r="P23" s="40">
        <f t="shared" si="2"/>
        <v>34.3444608</v>
      </c>
      <c r="Q23" s="67">
        <f>1/3*(I21+P23)</f>
        <v>32.363049599999997</v>
      </c>
      <c r="R23" s="67">
        <f t="shared" si="1"/>
        <v>-4.9535279999999918E-2</v>
      </c>
    </row>
    <row r="24" spans="1:18" ht="15.95" customHeight="1" x14ac:dyDescent="0.25">
      <c r="A24" s="51">
        <v>13</v>
      </c>
      <c r="B24" s="52"/>
      <c r="C24" s="53"/>
      <c r="D24" s="54"/>
      <c r="E24" s="54"/>
      <c r="F24" s="57"/>
      <c r="G24" s="55" t="s">
        <v>10</v>
      </c>
      <c r="H24" s="53">
        <v>1</v>
      </c>
      <c r="I24" s="63">
        <f>2*(B12*D12*F21*H24)</f>
        <v>66.047039999999996</v>
      </c>
      <c r="J24" s="53"/>
      <c r="K24" s="57"/>
      <c r="L24" s="54"/>
      <c r="M24" s="57"/>
      <c r="N24" s="58" t="s">
        <v>9</v>
      </c>
      <c r="O24" s="62">
        <v>0.95</v>
      </c>
      <c r="P24" s="40">
        <f t="shared" si="2"/>
        <v>31.372343999999995</v>
      </c>
      <c r="Q24" s="67">
        <f>1/3*(I24+P24)</f>
        <v>32.473127999999996</v>
      </c>
      <c r="R24" s="67">
        <f t="shared" si="1"/>
        <v>-4.4031359999999964E-2</v>
      </c>
    </row>
    <row r="25" spans="1:18" ht="15.95" customHeight="1" x14ac:dyDescent="0.25">
      <c r="A25" s="51">
        <v>14</v>
      </c>
      <c r="B25" s="52"/>
      <c r="C25" s="53"/>
      <c r="D25" s="54"/>
      <c r="E25" s="54"/>
      <c r="F25" s="57"/>
      <c r="G25" s="55"/>
      <c r="H25" s="53"/>
      <c r="I25" s="64"/>
      <c r="J25" s="53"/>
      <c r="K25" s="57"/>
      <c r="L25" s="54"/>
      <c r="M25" s="57"/>
      <c r="N25" s="61" t="s">
        <v>10</v>
      </c>
      <c r="O25" s="38">
        <v>1</v>
      </c>
      <c r="P25" s="40">
        <f t="shared" si="2"/>
        <v>33.023519999999998</v>
      </c>
      <c r="Q25" s="67">
        <f>1/3*(I24+P25)</f>
        <v>33.023519999999998</v>
      </c>
      <c r="R25" s="67">
        <f t="shared" si="1"/>
        <v>-1.6511759999999855E-2</v>
      </c>
    </row>
    <row r="26" spans="1:18" ht="15.95" customHeight="1" x14ac:dyDescent="0.25">
      <c r="A26" s="51">
        <v>15</v>
      </c>
      <c r="B26" s="52"/>
      <c r="C26" s="53"/>
      <c r="D26" s="54"/>
      <c r="E26" s="54"/>
      <c r="F26" s="57"/>
      <c r="G26" s="55"/>
      <c r="H26" s="53"/>
      <c r="I26" s="65"/>
      <c r="J26" s="53"/>
      <c r="K26" s="57"/>
      <c r="L26" s="54"/>
      <c r="M26" s="57"/>
      <c r="N26" s="61" t="s">
        <v>11</v>
      </c>
      <c r="O26" s="38">
        <v>1.04</v>
      </c>
      <c r="P26" s="40">
        <f t="shared" si="2"/>
        <v>34.3444608</v>
      </c>
      <c r="Q26" s="67">
        <f>1/3*(I24+P26)</f>
        <v>33.463833599999994</v>
      </c>
      <c r="R26" s="67">
        <f t="shared" si="1"/>
        <v>5.5039199999999512E-3</v>
      </c>
    </row>
    <row r="27" spans="1:18" ht="15.95" customHeight="1" x14ac:dyDescent="0.25">
      <c r="A27" s="51">
        <v>16</v>
      </c>
      <c r="B27" s="52"/>
      <c r="C27" s="53"/>
      <c r="D27" s="54"/>
      <c r="E27" s="54"/>
      <c r="F27" s="57"/>
      <c r="G27" s="55" t="s">
        <v>21</v>
      </c>
      <c r="H27" s="54">
        <v>1.04</v>
      </c>
      <c r="I27" s="63">
        <f>2*(B12*D12*F21*H27)</f>
        <v>68.6889216</v>
      </c>
      <c r="J27" s="53"/>
      <c r="K27" s="57"/>
      <c r="L27" s="54"/>
      <c r="M27" s="57"/>
      <c r="N27" s="58" t="s">
        <v>9</v>
      </c>
      <c r="O27" s="38">
        <v>0.95</v>
      </c>
      <c r="P27" s="40">
        <f t="shared" si="2"/>
        <v>31.372343999999995</v>
      </c>
      <c r="Q27" s="67">
        <f>1/3*(I27+P27)</f>
        <v>33.353755199999995</v>
      </c>
      <c r="R27" s="67">
        <f t="shared" si="1"/>
        <v>0</v>
      </c>
    </row>
    <row r="28" spans="1:18" ht="15.95" customHeight="1" x14ac:dyDescent="0.25">
      <c r="A28" s="51">
        <v>17</v>
      </c>
      <c r="B28" s="52"/>
      <c r="C28" s="53"/>
      <c r="D28" s="54"/>
      <c r="E28" s="54"/>
      <c r="F28" s="57"/>
      <c r="G28" s="55"/>
      <c r="H28" s="54"/>
      <c r="I28" s="64"/>
      <c r="J28" s="53"/>
      <c r="K28" s="57"/>
      <c r="L28" s="54"/>
      <c r="M28" s="57"/>
      <c r="N28" s="61" t="s">
        <v>10</v>
      </c>
      <c r="O28" s="38">
        <v>1</v>
      </c>
      <c r="P28" s="40">
        <f t="shared" si="2"/>
        <v>33.023519999999998</v>
      </c>
      <c r="Q28" s="67">
        <f>1/3*(I27+P28)</f>
        <v>33.904147199999997</v>
      </c>
      <c r="R28" s="67">
        <f t="shared" si="1"/>
        <v>2.7519600000000109E-2</v>
      </c>
    </row>
    <row r="29" spans="1:18" ht="15.95" customHeight="1" x14ac:dyDescent="0.25">
      <c r="A29" s="51">
        <v>18</v>
      </c>
      <c r="B29" s="52"/>
      <c r="C29" s="53"/>
      <c r="D29" s="54"/>
      <c r="E29" s="54"/>
      <c r="F29" s="57"/>
      <c r="G29" s="55"/>
      <c r="H29" s="54"/>
      <c r="I29" s="65"/>
      <c r="J29" s="53"/>
      <c r="K29" s="57"/>
      <c r="L29" s="54"/>
      <c r="M29" s="57"/>
      <c r="N29" s="61" t="s">
        <v>11</v>
      </c>
      <c r="O29" s="38">
        <v>1.04</v>
      </c>
      <c r="P29" s="40">
        <f t="shared" si="2"/>
        <v>34.3444608</v>
      </c>
      <c r="Q29" s="67">
        <f>1/3*(I27+P29)</f>
        <v>34.344460799999993</v>
      </c>
      <c r="R29" s="67">
        <f t="shared" si="1"/>
        <v>4.9535279999999918E-2</v>
      </c>
    </row>
    <row r="30" spans="1:18" ht="15.95" customHeight="1" x14ac:dyDescent="0.25">
      <c r="A30" s="51">
        <v>19</v>
      </c>
      <c r="B30" s="52"/>
      <c r="C30" s="53"/>
      <c r="D30" s="54"/>
      <c r="E30" s="54" t="s">
        <v>15</v>
      </c>
      <c r="F30" s="57">
        <v>1.1000000000000001</v>
      </c>
      <c r="G30" s="55" t="s">
        <v>9</v>
      </c>
      <c r="H30" s="54">
        <v>0.95</v>
      </c>
      <c r="I30" s="56">
        <f>2*(B12*D12*F30*H30)</f>
        <v>67.665839999999989</v>
      </c>
      <c r="J30" s="53"/>
      <c r="K30" s="57"/>
      <c r="L30" s="54" t="s">
        <v>15</v>
      </c>
      <c r="M30" s="57">
        <v>1.1000000000000001</v>
      </c>
      <c r="N30" s="61" t="s">
        <v>6</v>
      </c>
      <c r="O30" s="38">
        <v>0.95</v>
      </c>
      <c r="P30" s="40">
        <f t="shared" ref="P30:P38" si="3">$B$12*$K$12*$M$30*O30</f>
        <v>33.832919999999994</v>
      </c>
      <c r="Q30" s="67">
        <f>1/3*(I30+P30)</f>
        <v>33.832919999999987</v>
      </c>
      <c r="R30" s="67">
        <f t="shared" si="1"/>
        <v>2.3958239999999621E-2</v>
      </c>
    </row>
    <row r="31" spans="1:18" ht="15.95" customHeight="1" x14ac:dyDescent="0.25">
      <c r="A31" s="51">
        <v>20</v>
      </c>
      <c r="B31" s="52"/>
      <c r="C31" s="53"/>
      <c r="D31" s="54"/>
      <c r="E31" s="54"/>
      <c r="F31" s="57"/>
      <c r="G31" s="55"/>
      <c r="H31" s="54"/>
      <c r="I31" s="56"/>
      <c r="J31" s="53"/>
      <c r="K31" s="57"/>
      <c r="L31" s="54"/>
      <c r="M31" s="57"/>
      <c r="N31" s="61" t="s">
        <v>7</v>
      </c>
      <c r="O31" s="38">
        <v>1</v>
      </c>
      <c r="P31" s="40">
        <f t="shared" si="3"/>
        <v>35.613599999999998</v>
      </c>
      <c r="Q31" s="67">
        <f>1/3*(I30+P31)</f>
        <v>34.426479999999998</v>
      </c>
      <c r="R31" s="67">
        <f t="shared" si="1"/>
        <v>5.3636240000000154E-2</v>
      </c>
    </row>
    <row r="32" spans="1:18" ht="15.95" customHeight="1" x14ac:dyDescent="0.25">
      <c r="A32" s="51">
        <v>21</v>
      </c>
      <c r="B32" s="52"/>
      <c r="C32" s="53"/>
      <c r="D32" s="54"/>
      <c r="E32" s="54"/>
      <c r="F32" s="57"/>
      <c r="G32" s="55"/>
      <c r="H32" s="54"/>
      <c r="I32" s="56"/>
      <c r="J32" s="53"/>
      <c r="K32" s="57"/>
      <c r="L32" s="54"/>
      <c r="M32" s="57"/>
      <c r="N32" s="61" t="s">
        <v>8</v>
      </c>
      <c r="O32" s="38">
        <v>1.04</v>
      </c>
      <c r="P32" s="40">
        <f t="shared" si="3"/>
        <v>37.038144000000003</v>
      </c>
      <c r="Q32" s="67">
        <f>1/3*(I30+P32)</f>
        <v>34.901327999999992</v>
      </c>
      <c r="R32" s="67">
        <f t="shared" si="1"/>
        <v>7.7378639999999874E-2</v>
      </c>
    </row>
    <row r="33" spans="1:18" ht="15.95" customHeight="1" x14ac:dyDescent="0.25">
      <c r="A33" s="51">
        <v>22</v>
      </c>
      <c r="B33" s="52"/>
      <c r="C33" s="53"/>
      <c r="D33" s="54"/>
      <c r="E33" s="54"/>
      <c r="F33" s="57"/>
      <c r="G33" s="55" t="s">
        <v>10</v>
      </c>
      <c r="H33" s="53">
        <v>1</v>
      </c>
      <c r="I33" s="56">
        <f>2*(B12*D12*F30*H33)</f>
        <v>71.227199999999996</v>
      </c>
      <c r="J33" s="53"/>
      <c r="K33" s="57"/>
      <c r="L33" s="54"/>
      <c r="M33" s="57"/>
      <c r="N33" s="58" t="s">
        <v>9</v>
      </c>
      <c r="O33" s="62">
        <v>0.95</v>
      </c>
      <c r="P33" s="40">
        <f t="shared" si="3"/>
        <v>33.832919999999994</v>
      </c>
      <c r="Q33" s="67">
        <f>1/3*(I33+P33)</f>
        <v>35.020039999999995</v>
      </c>
      <c r="R33" s="67">
        <f t="shared" si="1"/>
        <v>8.3314239999999984E-2</v>
      </c>
    </row>
    <row r="34" spans="1:18" ht="15.95" customHeight="1" x14ac:dyDescent="0.25">
      <c r="A34" s="51">
        <v>23</v>
      </c>
      <c r="B34" s="52"/>
      <c r="C34" s="53"/>
      <c r="D34" s="54"/>
      <c r="E34" s="54"/>
      <c r="F34" s="57"/>
      <c r="G34" s="55"/>
      <c r="H34" s="53"/>
      <c r="I34" s="56"/>
      <c r="J34" s="53"/>
      <c r="K34" s="57"/>
      <c r="L34" s="54"/>
      <c r="M34" s="57"/>
      <c r="N34" s="61" t="s">
        <v>10</v>
      </c>
      <c r="O34" s="38">
        <v>1</v>
      </c>
      <c r="P34" s="40">
        <f t="shared" si="3"/>
        <v>35.613599999999998</v>
      </c>
      <c r="Q34" s="67">
        <f>1/3*(I33+P34)</f>
        <v>35.613599999999998</v>
      </c>
      <c r="R34" s="67">
        <f t="shared" si="1"/>
        <v>0.11299224000000016</v>
      </c>
    </row>
    <row r="35" spans="1:18" ht="15.95" customHeight="1" x14ac:dyDescent="0.25">
      <c r="A35" s="51">
        <v>24</v>
      </c>
      <c r="B35" s="52"/>
      <c r="C35" s="53"/>
      <c r="D35" s="54"/>
      <c r="E35" s="54"/>
      <c r="F35" s="57"/>
      <c r="G35" s="55"/>
      <c r="H35" s="53"/>
      <c r="I35" s="56"/>
      <c r="J35" s="53"/>
      <c r="K35" s="57"/>
      <c r="L35" s="54"/>
      <c r="M35" s="57"/>
      <c r="N35" s="61" t="s">
        <v>11</v>
      </c>
      <c r="O35" s="38">
        <v>1.04</v>
      </c>
      <c r="P35" s="40">
        <f t="shared" si="3"/>
        <v>37.038144000000003</v>
      </c>
      <c r="Q35" s="67">
        <f>1/3*(I33+P35)</f>
        <v>36.088448</v>
      </c>
      <c r="R35" s="67">
        <f t="shared" si="1"/>
        <v>0.13673464000000024</v>
      </c>
    </row>
    <row r="36" spans="1:18" ht="15.95" customHeight="1" x14ac:dyDescent="0.25">
      <c r="A36" s="51">
        <v>25</v>
      </c>
      <c r="B36" s="52"/>
      <c r="C36" s="53"/>
      <c r="D36" s="54"/>
      <c r="E36" s="54"/>
      <c r="F36" s="57"/>
      <c r="G36" s="55" t="s">
        <v>21</v>
      </c>
      <c r="H36" s="54">
        <v>1.04</v>
      </c>
      <c r="I36" s="56">
        <f>2*(B12*D12*F30*H36)</f>
        <v>74.076288000000005</v>
      </c>
      <c r="J36" s="53"/>
      <c r="K36" s="57"/>
      <c r="L36" s="54"/>
      <c r="M36" s="57"/>
      <c r="N36" s="58" t="s">
        <v>9</v>
      </c>
      <c r="O36" s="38">
        <v>0.95</v>
      </c>
      <c r="P36" s="40">
        <f t="shared" si="3"/>
        <v>33.832919999999994</v>
      </c>
      <c r="Q36" s="67">
        <f>1/3*(I36+P36)</f>
        <v>35.969735999999997</v>
      </c>
      <c r="R36" s="67">
        <f t="shared" si="1"/>
        <v>0.13079904000000014</v>
      </c>
    </row>
    <row r="37" spans="1:18" ht="15.95" customHeight="1" x14ac:dyDescent="0.25">
      <c r="A37" s="51">
        <v>26</v>
      </c>
      <c r="B37" s="52"/>
      <c r="C37" s="53"/>
      <c r="D37" s="54"/>
      <c r="E37" s="54"/>
      <c r="F37" s="57"/>
      <c r="G37" s="55"/>
      <c r="H37" s="54"/>
      <c r="I37" s="56"/>
      <c r="J37" s="53"/>
      <c r="K37" s="57"/>
      <c r="L37" s="54"/>
      <c r="M37" s="57"/>
      <c r="N37" s="61" t="s">
        <v>10</v>
      </c>
      <c r="O37" s="38">
        <v>1</v>
      </c>
      <c r="P37" s="40">
        <f t="shared" si="3"/>
        <v>35.613599999999998</v>
      </c>
      <c r="Q37" s="67">
        <f>1/3*(I36+P37)</f>
        <v>36.563295999999994</v>
      </c>
      <c r="R37" s="67">
        <f t="shared" si="1"/>
        <v>0.16047703999999996</v>
      </c>
    </row>
    <row r="38" spans="1:18" ht="15.95" customHeight="1" x14ac:dyDescent="0.25">
      <c r="A38" s="51">
        <v>27</v>
      </c>
      <c r="B38" s="52"/>
      <c r="C38" s="53"/>
      <c r="D38" s="54"/>
      <c r="E38" s="54"/>
      <c r="F38" s="57"/>
      <c r="G38" s="55"/>
      <c r="H38" s="54"/>
      <c r="I38" s="56"/>
      <c r="J38" s="53"/>
      <c r="K38" s="57"/>
      <c r="L38" s="54"/>
      <c r="M38" s="57"/>
      <c r="N38" s="61" t="s">
        <v>11</v>
      </c>
      <c r="O38" s="38">
        <v>1.04</v>
      </c>
      <c r="P38" s="40">
        <f t="shared" si="3"/>
        <v>37.038144000000003</v>
      </c>
      <c r="Q38" s="67">
        <f>1/3*(I36+P38)</f>
        <v>37.038144000000003</v>
      </c>
      <c r="R38" s="67">
        <f t="shared" si="1"/>
        <v>0.1842194400000004</v>
      </c>
    </row>
    <row r="39" spans="1:18" ht="15.95" customHeight="1" x14ac:dyDescent="0.25">
      <c r="B39" s="31"/>
      <c r="C39" s="31"/>
      <c r="D39" s="47"/>
      <c r="E39" s="47"/>
      <c r="F39" s="42"/>
      <c r="G39" s="42"/>
      <c r="H39" s="42"/>
      <c r="I39" s="44"/>
      <c r="J39" s="47"/>
      <c r="K39" s="44"/>
      <c r="L39" s="31"/>
      <c r="M39" s="31"/>
      <c r="N39" s="44"/>
      <c r="O39" s="31"/>
    </row>
    <row r="41" spans="1:18" s="43" customFormat="1" ht="15.95" customHeight="1" x14ac:dyDescent="0.25"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</row>
    <row r="42" spans="1:18" s="43" customFormat="1" ht="15.95" customHeight="1" x14ac:dyDescent="0.25"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</row>
    <row r="43" spans="1:18" s="43" customFormat="1" ht="15.95" customHeight="1" x14ac:dyDescent="0.25"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</row>
    <row r="44" spans="1:18" s="43" customFormat="1" ht="15.95" customHeight="1" x14ac:dyDescent="0.25"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</row>
    <row r="45" spans="1:18" s="43" customFormat="1" ht="15.95" customHeight="1" x14ac:dyDescent="0.25"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</row>
    <row r="46" spans="1:18" s="43" customFormat="1" ht="15.95" customHeight="1" x14ac:dyDescent="0.25"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</row>
  </sheetData>
  <mergeCells count="66">
    <mergeCell ref="B3:B4"/>
    <mergeCell ref="A10:A11"/>
    <mergeCell ref="B10:B11"/>
    <mergeCell ref="N11:O11"/>
    <mergeCell ref="B9:D9"/>
    <mergeCell ref="C10:I10"/>
    <mergeCell ref="J10:P10"/>
    <mergeCell ref="Q3:Q4"/>
    <mergeCell ref="Q10:Q11"/>
    <mergeCell ref="R10:R11"/>
    <mergeCell ref="C4:D4"/>
    <mergeCell ref="E4:F4"/>
    <mergeCell ref="G4:H4"/>
    <mergeCell ref="J4:K4"/>
    <mergeCell ref="L4:M4"/>
    <mergeCell ref="N4:O4"/>
    <mergeCell ref="C3:I3"/>
    <mergeCell ref="J3:P3"/>
    <mergeCell ref="C11:D11"/>
    <mergeCell ref="E11:F11"/>
    <mergeCell ref="G11:H11"/>
    <mergeCell ref="L11:M11"/>
    <mergeCell ref="B12:B38"/>
    <mergeCell ref="C12:C38"/>
    <mergeCell ref="D12:D38"/>
    <mergeCell ref="E12:E20"/>
    <mergeCell ref="F12:F20"/>
    <mergeCell ref="E30:E38"/>
    <mergeCell ref="F30:F38"/>
    <mergeCell ref="G12:G14"/>
    <mergeCell ref="G15:G17"/>
    <mergeCell ref="G18:G20"/>
    <mergeCell ref="E21:E29"/>
    <mergeCell ref="F21:F29"/>
    <mergeCell ref="G21:G23"/>
    <mergeCell ref="G24:G26"/>
    <mergeCell ref="G27:G29"/>
    <mergeCell ref="M12:M20"/>
    <mergeCell ref="H15:H17"/>
    <mergeCell ref="I15:I17"/>
    <mergeCell ref="H18:H20"/>
    <mergeCell ref="I18:I20"/>
    <mergeCell ref="H12:H14"/>
    <mergeCell ref="I12:I14"/>
    <mergeCell ref="J12:J38"/>
    <mergeCell ref="K12:K38"/>
    <mergeCell ref="L12:L20"/>
    <mergeCell ref="H21:H23"/>
    <mergeCell ref="I21:I23"/>
    <mergeCell ref="L21:L29"/>
    <mergeCell ref="M21:M29"/>
    <mergeCell ref="H24:H26"/>
    <mergeCell ref="I24:I26"/>
    <mergeCell ref="M30:M38"/>
    <mergeCell ref="G33:G35"/>
    <mergeCell ref="H33:H35"/>
    <mergeCell ref="I33:I35"/>
    <mergeCell ref="G36:G38"/>
    <mergeCell ref="H36:H38"/>
    <mergeCell ref="I36:I38"/>
    <mergeCell ref="G30:G32"/>
    <mergeCell ref="H27:H29"/>
    <mergeCell ref="I27:I29"/>
    <mergeCell ref="H30:H32"/>
    <mergeCell ref="I30:I32"/>
    <mergeCell ref="L30:L3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8"/>
  <sheetViews>
    <sheetView tabSelected="1" zoomScale="96" zoomScaleNormal="96" workbookViewId="0">
      <selection activeCell="P12" sqref="P12"/>
    </sheetView>
  </sheetViews>
  <sheetFormatPr defaultColWidth="9" defaultRowHeight="21.75" customHeight="1" x14ac:dyDescent="0.25"/>
  <cols>
    <col min="1" max="1" width="10.42578125" style="29" customWidth="1"/>
    <col min="2" max="2" width="12.5703125" style="29" customWidth="1"/>
    <col min="3" max="3" width="10.42578125" style="29" customWidth="1"/>
    <col min="4" max="4" width="11.5703125" style="29" customWidth="1"/>
    <col min="5" max="5" width="11.42578125" style="29" customWidth="1"/>
    <col min="6" max="6" width="13.28515625" style="29" customWidth="1"/>
    <col min="7" max="7" width="8.7109375" style="29" customWidth="1"/>
    <col min="8" max="8" width="10.42578125" style="29" customWidth="1"/>
    <col min="9" max="9" width="9.7109375" style="29" customWidth="1"/>
    <col min="10" max="10" width="13" style="29" customWidth="1"/>
    <col min="11" max="11" width="10" style="29" customWidth="1"/>
    <col min="12" max="15" width="10.28515625" style="29" customWidth="1"/>
    <col min="16" max="16" width="8.28515625" style="29" customWidth="1"/>
    <col min="17" max="21" width="8.42578125" style="29" customWidth="1"/>
    <col min="22" max="16384" width="9" style="29"/>
  </cols>
  <sheetData>
    <row r="1" spans="1:27" ht="21.75" customHeight="1" x14ac:dyDescent="0.25">
      <c r="A1" s="30" t="s">
        <v>104</v>
      </c>
    </row>
    <row r="3" spans="1:27" ht="21.75" customHeight="1" x14ac:dyDescent="0.25">
      <c r="A3" s="78" t="s">
        <v>105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80"/>
    </row>
    <row r="4" spans="1:27" ht="21.75" customHeight="1" x14ac:dyDescent="0.25">
      <c r="A4" s="72" t="s">
        <v>23</v>
      </c>
      <c r="B4" s="94" t="s">
        <v>24</v>
      </c>
      <c r="C4" s="95"/>
      <c r="D4" s="95"/>
      <c r="E4" s="96"/>
      <c r="F4" s="94" t="s">
        <v>39</v>
      </c>
      <c r="G4" s="95"/>
      <c r="H4" s="95"/>
      <c r="I4" s="96"/>
      <c r="J4" s="94" t="s">
        <v>25</v>
      </c>
      <c r="K4" s="95"/>
      <c r="L4" s="95"/>
      <c r="M4" s="96"/>
    </row>
    <row r="5" spans="1:27" ht="21.75" customHeight="1" x14ac:dyDescent="0.25">
      <c r="A5" s="74"/>
      <c r="B5" s="91" t="s">
        <v>102</v>
      </c>
      <c r="C5" s="90" t="s">
        <v>103</v>
      </c>
      <c r="D5" s="90"/>
      <c r="E5" s="90"/>
      <c r="F5" s="91" t="s">
        <v>102</v>
      </c>
      <c r="G5" s="90" t="s">
        <v>103</v>
      </c>
      <c r="H5" s="90"/>
      <c r="I5" s="90"/>
      <c r="J5" s="91" t="s">
        <v>102</v>
      </c>
      <c r="K5" s="90" t="s">
        <v>103</v>
      </c>
      <c r="L5" s="90"/>
      <c r="M5" s="90"/>
    </row>
    <row r="6" spans="1:27" ht="21.75" customHeight="1" x14ac:dyDescent="0.25">
      <c r="A6" s="74"/>
      <c r="B6" s="92"/>
      <c r="C6" s="93" t="s">
        <v>26</v>
      </c>
      <c r="D6" s="93" t="s">
        <v>27</v>
      </c>
      <c r="E6" s="93" t="s">
        <v>28</v>
      </c>
      <c r="F6" s="92"/>
      <c r="G6" s="93" t="s">
        <v>26</v>
      </c>
      <c r="H6" s="93" t="s">
        <v>27</v>
      </c>
      <c r="I6" s="93" t="s">
        <v>28</v>
      </c>
      <c r="J6" s="92"/>
      <c r="K6" s="93" t="s">
        <v>26</v>
      </c>
      <c r="L6" s="93" t="s">
        <v>27</v>
      </c>
      <c r="M6" s="93" t="s">
        <v>28</v>
      </c>
    </row>
    <row r="7" spans="1:27" ht="21.75" customHeight="1" x14ac:dyDescent="0.25">
      <c r="A7" s="74" t="s">
        <v>29</v>
      </c>
      <c r="B7" s="93" t="s">
        <v>26</v>
      </c>
      <c r="C7" s="75">
        <f>CA!R12</f>
        <v>-8.2702240000000232E-2</v>
      </c>
      <c r="D7" s="75">
        <f>CA!R13</f>
        <v>-6.5515573333333604E-2</v>
      </c>
      <c r="E7" s="75">
        <f>CA!R14</f>
        <v>-5.1766240000000255E-2</v>
      </c>
      <c r="F7" s="93" t="s">
        <v>26</v>
      </c>
      <c r="G7" s="75">
        <f>CA!R21</f>
        <v>-6.3109440000000031E-2</v>
      </c>
      <c r="H7" s="75">
        <f>CA!R22</f>
        <v>-4.5579040000000147E-2</v>
      </c>
      <c r="I7" s="75">
        <f>CA!R23</f>
        <v>-3.1554720000000105E-2</v>
      </c>
      <c r="J7" s="93" t="s">
        <v>26</v>
      </c>
      <c r="K7" s="75">
        <f>CA!R30</f>
        <v>1.5261759999999925E-2</v>
      </c>
      <c r="L7" s="75">
        <f>CA!R31</f>
        <v>3.4167093333333301E-2</v>
      </c>
      <c r="M7" s="75">
        <f>CA!R32</f>
        <v>4.9291359999999784E-2</v>
      </c>
      <c r="N7" s="60"/>
      <c r="O7" s="60"/>
      <c r="P7" s="60"/>
    </row>
    <row r="8" spans="1:27" ht="21.75" customHeight="1" x14ac:dyDescent="0.25">
      <c r="A8" s="74"/>
      <c r="B8" s="93" t="s">
        <v>27</v>
      </c>
      <c r="C8" s="75">
        <f>CA!R15</f>
        <v>-4.8328906666666963E-2</v>
      </c>
      <c r="D8" s="75">
        <f>CA!R16</f>
        <v>-3.1142240000000144E-2</v>
      </c>
      <c r="E8" s="75">
        <f>CA!R17</f>
        <v>-1.7392906666666975E-2</v>
      </c>
      <c r="F8" s="93" t="s">
        <v>27</v>
      </c>
      <c r="G8" s="75">
        <f>CA!R24</f>
        <v>-2.804864000000009E-2</v>
      </c>
      <c r="H8" s="75">
        <f>CA!R25</f>
        <v>-1.0518240000000035E-2</v>
      </c>
      <c r="I8" s="75">
        <f>CA!R26</f>
        <v>3.5060799999998339E-3</v>
      </c>
      <c r="J8" s="93" t="s">
        <v>27</v>
      </c>
      <c r="K8" s="75">
        <f>CA!R33</f>
        <v>5.3072426666666672E-2</v>
      </c>
      <c r="L8" s="75">
        <f>CA!R34</f>
        <v>7.1977760000000043E-2</v>
      </c>
      <c r="M8" s="75">
        <f>CA!R35</f>
        <v>8.7102026666666527E-2</v>
      </c>
      <c r="N8" s="60"/>
      <c r="O8" s="60"/>
      <c r="P8" s="60"/>
    </row>
    <row r="9" spans="1:27" ht="21.75" customHeight="1" x14ac:dyDescent="0.25">
      <c r="A9" s="74"/>
      <c r="B9" s="93" t="s">
        <v>28</v>
      </c>
      <c r="C9" s="75">
        <f>CA!R18</f>
        <v>-2.083024000000009E-2</v>
      </c>
      <c r="D9" s="75">
        <f>CA!R19</f>
        <v>-3.6435733333334496E-3</v>
      </c>
      <c r="E9" s="75">
        <f>CA!R20</f>
        <v>1.0105759999999898E-2</v>
      </c>
      <c r="F9" s="93" t="s">
        <v>28</v>
      </c>
      <c r="G9" s="75">
        <f>CA!R27</f>
        <v>0</v>
      </c>
      <c r="H9" s="75">
        <f>CA!R28</f>
        <v>1.753039999999988E-2</v>
      </c>
      <c r="I9" s="75">
        <f>CA!R29</f>
        <v>3.1554719999999925E-2</v>
      </c>
      <c r="J9" s="93" t="s">
        <v>28</v>
      </c>
      <c r="K9" s="75">
        <f>CA!R36</f>
        <v>8.3320959999999999E-2</v>
      </c>
      <c r="L9" s="75">
        <f>CA!R37</f>
        <v>0.10222629333333337</v>
      </c>
      <c r="M9" s="75">
        <f>CA!R38</f>
        <v>0.11735056000000003</v>
      </c>
      <c r="N9" s="60"/>
      <c r="O9" s="60"/>
      <c r="P9" s="60"/>
      <c r="Q9" s="60"/>
      <c r="R9" s="60"/>
      <c r="S9" s="31"/>
      <c r="T9" s="31"/>
      <c r="U9" s="31"/>
      <c r="V9" s="31"/>
      <c r="W9" s="31"/>
      <c r="X9" s="31"/>
      <c r="Y9" s="31"/>
      <c r="Z9" s="31"/>
      <c r="AA9" s="31"/>
    </row>
    <row r="10" spans="1:27" ht="21.75" customHeight="1" x14ac:dyDescent="0.25">
      <c r="A10" s="74" t="s">
        <v>30</v>
      </c>
      <c r="B10" s="93" t="s">
        <v>26</v>
      </c>
      <c r="C10" s="75">
        <f>KS!R12</f>
        <v>-0.10907200000000028</v>
      </c>
      <c r="D10" s="75">
        <f>KS!R13</f>
        <v>-8.6405333333333625E-2</v>
      </c>
      <c r="E10" s="75">
        <f>KS!R14</f>
        <v>-6.8272000000000152E-2</v>
      </c>
      <c r="F10" s="93" t="s">
        <v>26</v>
      </c>
      <c r="G10" s="75">
        <f>KS!R21</f>
        <v>-8.3232000000000111E-2</v>
      </c>
      <c r="H10" s="75">
        <f>KS!R22</f>
        <v>-6.0111999999999985E-2</v>
      </c>
      <c r="I10" s="75">
        <f>KS!R23</f>
        <v>-4.1615999999999966E-2</v>
      </c>
      <c r="J10" s="93" t="s">
        <v>26</v>
      </c>
      <c r="K10" s="75">
        <f>KS!R30</f>
        <v>2.0127999999999879E-2</v>
      </c>
      <c r="L10" s="75">
        <f>KS!R31</f>
        <v>4.5061333333333488E-2</v>
      </c>
      <c r="M10" s="75">
        <f>KS!R32</f>
        <v>6.5008000000000093E-2</v>
      </c>
      <c r="N10" s="60"/>
      <c r="O10" s="60"/>
      <c r="P10" s="60"/>
      <c r="Q10" s="60"/>
      <c r="R10" s="60"/>
      <c r="S10" s="31"/>
      <c r="T10" s="31"/>
      <c r="U10" s="31"/>
      <c r="V10" s="31"/>
      <c r="W10" s="31"/>
      <c r="X10" s="31"/>
      <c r="Y10" s="31"/>
      <c r="Z10" s="31"/>
      <c r="AA10" s="31"/>
    </row>
    <row r="11" spans="1:27" ht="21.75" customHeight="1" x14ac:dyDescent="0.25">
      <c r="A11" s="74"/>
      <c r="B11" s="93" t="s">
        <v>27</v>
      </c>
      <c r="C11" s="75">
        <f>KS!R15</f>
        <v>-6.373866666666661E-2</v>
      </c>
      <c r="D11" s="75">
        <f>KS!R16</f>
        <v>-4.1071999999999956E-2</v>
      </c>
      <c r="E11" s="75">
        <f>KS!R17</f>
        <v>-2.2938666666666486E-2</v>
      </c>
      <c r="F11" s="93" t="s">
        <v>27</v>
      </c>
      <c r="G11" s="75">
        <f>KS!R24</f>
        <v>-3.6992000000000046E-2</v>
      </c>
      <c r="H11" s="75">
        <f>KS!R25</f>
        <v>-1.387199999999993E-2</v>
      </c>
      <c r="I11" s="75">
        <f>KS!R26</f>
        <v>4.6239999999999172E-3</v>
      </c>
      <c r="J11" s="93" t="s">
        <v>27</v>
      </c>
      <c r="K11" s="75">
        <f>KS!R33</f>
        <v>6.9994666666666733E-2</v>
      </c>
      <c r="L11" s="75">
        <f>KS!R34</f>
        <v>9.4928000000000165E-2</v>
      </c>
      <c r="M11" s="75">
        <f>KS!R35</f>
        <v>0.11487466666666676</v>
      </c>
      <c r="N11" s="60"/>
      <c r="O11" s="60"/>
      <c r="P11" s="60"/>
      <c r="Q11" s="60"/>
      <c r="R11" s="60"/>
      <c r="S11" s="31"/>
      <c r="T11" s="31"/>
      <c r="U11" s="31"/>
      <c r="V11" s="31"/>
      <c r="W11" s="31"/>
      <c r="X11" s="31"/>
      <c r="Y11" s="31"/>
      <c r="Z11" s="31"/>
      <c r="AA11" s="31"/>
    </row>
    <row r="12" spans="1:27" ht="21.75" customHeight="1" x14ac:dyDescent="0.25">
      <c r="A12" s="74"/>
      <c r="B12" s="93" t="s">
        <v>28</v>
      </c>
      <c r="C12" s="75">
        <f>KS!R18</f>
        <v>-2.7472000000000031E-2</v>
      </c>
      <c r="D12" s="75">
        <f>KS!R19</f>
        <v>-4.8053333333333724E-3</v>
      </c>
      <c r="E12" s="75">
        <f>KS!R20</f>
        <v>1.3327999999999918E-2</v>
      </c>
      <c r="F12" s="93" t="s">
        <v>28</v>
      </c>
      <c r="G12" s="75">
        <f>KS!R27</f>
        <v>0</v>
      </c>
      <c r="H12" s="75">
        <f>KS!R28</f>
        <v>2.312000000000012E-2</v>
      </c>
      <c r="I12" s="75">
        <f>KS!R29</f>
        <v>4.1615999999999966E-2</v>
      </c>
      <c r="J12" s="93" t="s">
        <v>28</v>
      </c>
      <c r="K12" s="75">
        <f>KS!R36</f>
        <v>0.10988800000000012</v>
      </c>
      <c r="L12" s="75">
        <f>KS!R37</f>
        <v>0.13482133333333338</v>
      </c>
      <c r="M12" s="75">
        <f>KS!R38</f>
        <v>0.15476799999999996</v>
      </c>
      <c r="N12" s="60"/>
      <c r="O12" s="60"/>
      <c r="P12" s="60"/>
      <c r="Q12" s="60"/>
      <c r="R12" s="60"/>
      <c r="S12" s="31"/>
      <c r="T12" s="31"/>
      <c r="U12" s="31"/>
      <c r="V12" s="31"/>
      <c r="W12" s="31"/>
      <c r="X12" s="31"/>
      <c r="Y12" s="31"/>
      <c r="Z12" s="31"/>
      <c r="AA12" s="31"/>
    </row>
    <row r="13" spans="1:27" ht="21.75" customHeight="1" x14ac:dyDescent="0.25">
      <c r="A13" s="74" t="s">
        <v>31</v>
      </c>
      <c r="B13" s="93" t="s">
        <v>26</v>
      </c>
      <c r="C13" s="75">
        <f>MT!R12</f>
        <v>-0.15494640000000004</v>
      </c>
      <c r="D13" s="75">
        <f>MT!R13</f>
        <v>-0.12274640000000012</v>
      </c>
      <c r="E13" s="75">
        <f>MT!R14</f>
        <v>-9.6986400000000111E-2</v>
      </c>
      <c r="F13" s="93" t="s">
        <v>26</v>
      </c>
      <c r="G13" s="75">
        <f>MT!R21</f>
        <v>-0.1182383999999999</v>
      </c>
      <c r="H13" s="75">
        <f>MT!R22</f>
        <v>-8.5394399999999843E-2</v>
      </c>
      <c r="I13" s="75">
        <f>MT!R23</f>
        <v>-5.9119199999999948E-2</v>
      </c>
      <c r="J13" s="93" t="s">
        <v>26</v>
      </c>
      <c r="K13" s="75">
        <f>MT!R30</f>
        <v>2.8593599999999952E-2</v>
      </c>
      <c r="L13" s="75">
        <f>MT!R31</f>
        <v>6.4013600000000184E-2</v>
      </c>
      <c r="M13" s="75">
        <f>MT!R32</f>
        <v>9.2349600000000365E-2</v>
      </c>
      <c r="N13" s="60"/>
      <c r="O13" s="60"/>
      <c r="P13" s="60"/>
      <c r="Q13" s="60"/>
      <c r="R13" s="60"/>
      <c r="S13" s="31"/>
      <c r="T13" s="31"/>
      <c r="U13" s="31"/>
      <c r="V13" s="31"/>
      <c r="W13" s="31"/>
      <c r="X13" s="31"/>
      <c r="Y13" s="31"/>
      <c r="Z13" s="31"/>
      <c r="AA13" s="31"/>
    </row>
    <row r="14" spans="1:27" ht="21.75" customHeight="1" x14ac:dyDescent="0.25">
      <c r="A14" s="74"/>
      <c r="B14" s="93" t="s">
        <v>27</v>
      </c>
      <c r="C14" s="75">
        <f>MT!R15</f>
        <v>-9.0546400000000207E-2</v>
      </c>
      <c r="D14" s="75">
        <f>MT!R16</f>
        <v>-5.834639999999993E-2</v>
      </c>
      <c r="E14" s="75">
        <f>MT!R17</f>
        <v>-3.2586400000000279E-2</v>
      </c>
      <c r="F14" s="93" t="s">
        <v>27</v>
      </c>
      <c r="G14" s="75">
        <f>MT!R24</f>
        <v>-5.2550399999999796E-2</v>
      </c>
      <c r="H14" s="75">
        <f>MT!R25</f>
        <v>-1.9706399999999746E-2</v>
      </c>
      <c r="I14" s="75">
        <f>MT!R26</f>
        <v>6.5688000000001523E-3</v>
      </c>
      <c r="J14" s="93" t="s">
        <v>27</v>
      </c>
      <c r="K14" s="75">
        <f>MT!R33</f>
        <v>9.9433600000000413E-2</v>
      </c>
      <c r="L14" s="75">
        <f>MT!R34</f>
        <v>0.1348536000000003</v>
      </c>
      <c r="M14" s="75">
        <f>MT!R35</f>
        <v>0.1631896000000001</v>
      </c>
      <c r="N14" s="60"/>
      <c r="O14" s="60"/>
      <c r="P14" s="60"/>
      <c r="Q14" s="60"/>
      <c r="R14" s="60"/>
      <c r="S14" s="31"/>
      <c r="T14" s="31"/>
      <c r="U14" s="31"/>
      <c r="V14" s="31"/>
      <c r="W14" s="31"/>
      <c r="X14" s="31"/>
      <c r="Y14" s="31"/>
      <c r="Z14" s="31"/>
      <c r="AA14" s="31"/>
    </row>
    <row r="15" spans="1:27" ht="21.75" customHeight="1" x14ac:dyDescent="0.25">
      <c r="A15" s="74"/>
      <c r="B15" s="93" t="s">
        <v>28</v>
      </c>
      <c r="C15" s="75">
        <f>MT!R18</f>
        <v>-3.9026400000000197E-2</v>
      </c>
      <c r="D15" s="75">
        <f>MT!R19</f>
        <v>-6.8263999999999218E-3</v>
      </c>
      <c r="E15" s="75">
        <f>MT!R20</f>
        <v>1.8933600000000085E-2</v>
      </c>
      <c r="F15" s="93" t="s">
        <v>28</v>
      </c>
      <c r="G15" s="75">
        <f>MT!R27</f>
        <v>0</v>
      </c>
      <c r="H15" s="75">
        <f>MT!R28</f>
        <v>3.2844000000000054E-2</v>
      </c>
      <c r="I15" s="75">
        <f>MT!R29</f>
        <v>5.9119199999999948E-2</v>
      </c>
      <c r="J15" s="93" t="s">
        <v>28</v>
      </c>
      <c r="K15" s="75">
        <f>MT!R36</f>
        <v>0.15610560000000007</v>
      </c>
      <c r="L15" s="75">
        <f>MT!R37</f>
        <v>0.1915256000000003</v>
      </c>
      <c r="M15" s="75">
        <f>MT!R38</f>
        <v>0.21986160000000049</v>
      </c>
      <c r="N15" s="60"/>
      <c r="O15" s="60"/>
      <c r="P15" s="60"/>
      <c r="Q15" s="60"/>
      <c r="R15" s="60"/>
      <c r="S15" s="31"/>
      <c r="T15" s="31"/>
      <c r="U15" s="31"/>
      <c r="V15" s="31"/>
      <c r="W15" s="31"/>
      <c r="X15" s="31"/>
      <c r="Y15" s="31"/>
      <c r="Z15" s="31"/>
      <c r="AA15" s="31"/>
    </row>
    <row r="16" spans="1:27" ht="21.75" customHeight="1" x14ac:dyDescent="0.25">
      <c r="A16" s="74" t="s">
        <v>32</v>
      </c>
      <c r="B16" s="93" t="s">
        <v>26</v>
      </c>
      <c r="C16" s="75">
        <f>ND!R12</f>
        <v>-0.2235013600000002</v>
      </c>
      <c r="D16" s="75">
        <f>ND!R13</f>
        <v>-0.17705469333333318</v>
      </c>
      <c r="E16" s="75">
        <f>ND!R14</f>
        <v>-0.13989736000000014</v>
      </c>
      <c r="F16" s="93" t="s">
        <v>26</v>
      </c>
      <c r="G16" s="75">
        <f>ND!R21</f>
        <v>-0.17055216000000009</v>
      </c>
      <c r="H16" s="75">
        <f>ND!R22</f>
        <v>-0.12317656000000028</v>
      </c>
      <c r="I16" s="75">
        <f>ND!R23</f>
        <v>-8.5276079999999865E-2</v>
      </c>
      <c r="J16" s="93" t="s">
        <v>26</v>
      </c>
      <c r="K16" s="75">
        <f>ND!R30</f>
        <v>4.1244640000000388E-2</v>
      </c>
      <c r="L16" s="75">
        <f>ND!R31</f>
        <v>9.2335973333333848E-2</v>
      </c>
      <c r="M16" s="75">
        <f>ND!R32</f>
        <v>0.1332090400000002</v>
      </c>
      <c r="N16" s="60"/>
      <c r="O16" s="60"/>
      <c r="P16" s="60"/>
      <c r="Q16" s="60"/>
      <c r="R16" s="60"/>
      <c r="S16" s="31"/>
      <c r="T16" s="31"/>
      <c r="U16" s="31"/>
      <c r="V16" s="31"/>
      <c r="W16" s="31"/>
      <c r="X16" s="31"/>
      <c r="Y16" s="31"/>
      <c r="Z16" s="31"/>
      <c r="AA16" s="31"/>
    </row>
    <row r="17" spans="1:27" ht="21.75" customHeight="1" x14ac:dyDescent="0.25">
      <c r="A17" s="74"/>
      <c r="B17" s="93" t="s">
        <v>27</v>
      </c>
      <c r="C17" s="75">
        <f>ND!R15</f>
        <v>-0.13060802666666688</v>
      </c>
      <c r="D17" s="75">
        <f>ND!R16</f>
        <v>-8.416135999999988E-2</v>
      </c>
      <c r="E17" s="75">
        <f>ND!R17</f>
        <v>-4.700402666666683E-2</v>
      </c>
      <c r="F17" s="93" t="s">
        <v>27</v>
      </c>
      <c r="G17" s="75">
        <f>ND!R24</f>
        <v>-7.5800959999999765E-2</v>
      </c>
      <c r="H17" s="75">
        <f>ND!R25</f>
        <v>-2.8425359999999955E-2</v>
      </c>
      <c r="I17" s="75">
        <f>ND!R26</f>
        <v>9.4751200000001042E-3</v>
      </c>
      <c r="J17" s="93" t="s">
        <v>27</v>
      </c>
      <c r="K17" s="75">
        <f>ND!R33</f>
        <v>0.14342730666666731</v>
      </c>
      <c r="L17" s="75">
        <f>ND!R34</f>
        <v>0.19451864000000008</v>
      </c>
      <c r="M17" s="75">
        <f>ND!R35</f>
        <v>0.23539170666666678</v>
      </c>
      <c r="N17" s="60"/>
      <c r="O17" s="60"/>
      <c r="P17" s="60"/>
      <c r="Q17" s="60"/>
      <c r="R17" s="60"/>
      <c r="S17" s="31"/>
      <c r="T17" s="31"/>
      <c r="U17" s="31"/>
      <c r="V17" s="31"/>
      <c r="W17" s="31"/>
      <c r="X17" s="31"/>
      <c r="Y17" s="31"/>
      <c r="Z17" s="31"/>
      <c r="AA17" s="31"/>
    </row>
    <row r="18" spans="1:27" ht="21.75" customHeight="1" x14ac:dyDescent="0.25">
      <c r="A18" s="74"/>
      <c r="B18" s="93" t="s">
        <v>28</v>
      </c>
      <c r="C18" s="75">
        <f>ND!R18</f>
        <v>-5.6293359999999737E-2</v>
      </c>
      <c r="D18" s="75">
        <f>ND!R19</f>
        <v>-9.8466933333330783E-3</v>
      </c>
      <c r="E18" s="75">
        <f>ND!R20</f>
        <v>2.731064000000032E-2</v>
      </c>
      <c r="F18" s="93" t="s">
        <v>28</v>
      </c>
      <c r="G18" s="75">
        <f>ND!R27</f>
        <v>0</v>
      </c>
      <c r="H18" s="75">
        <f>ND!R28</f>
        <v>4.737559999999981E-2</v>
      </c>
      <c r="I18" s="75">
        <f>ND!R29</f>
        <v>8.5276079999999865E-2</v>
      </c>
      <c r="J18" s="93" t="s">
        <v>28</v>
      </c>
      <c r="K18" s="75">
        <f>ND!R36</f>
        <v>0.22517344000000036</v>
      </c>
      <c r="L18" s="75">
        <f>ND!R37</f>
        <v>0.27626477333333382</v>
      </c>
      <c r="M18" s="75">
        <f>ND!R38</f>
        <v>0.31713784000000056</v>
      </c>
      <c r="N18" s="60"/>
      <c r="O18" s="60"/>
      <c r="P18" s="60"/>
      <c r="Q18" s="60"/>
      <c r="R18" s="60"/>
      <c r="S18" s="31"/>
      <c r="T18" s="31"/>
      <c r="U18" s="31"/>
      <c r="V18" s="31"/>
      <c r="W18" s="31"/>
      <c r="X18" s="31"/>
      <c r="Y18" s="31"/>
      <c r="Z18" s="31"/>
      <c r="AA18" s="31"/>
    </row>
    <row r="19" spans="1:27" ht="21.75" customHeight="1" x14ac:dyDescent="0.25">
      <c r="A19" s="74" t="s">
        <v>33</v>
      </c>
      <c r="B19" s="93" t="s">
        <v>26</v>
      </c>
      <c r="C19" s="75">
        <f>NE!R12</f>
        <v>-0.14942864</v>
      </c>
      <c r="D19" s="75">
        <f>NE!R13</f>
        <v>-0.1183753066666668</v>
      </c>
      <c r="E19" s="75">
        <f>NE!R14</f>
        <v>-9.3532640000000097E-2</v>
      </c>
      <c r="F19" s="93" t="s">
        <v>26</v>
      </c>
      <c r="G19" s="75">
        <f>NE!R21</f>
        <v>-0.11402783999999996</v>
      </c>
      <c r="H19" s="75">
        <f>NE!R22</f>
        <v>-8.2353439999999972E-2</v>
      </c>
      <c r="I19" s="75">
        <f>NE!R23</f>
        <v>-5.7013919999999982E-2</v>
      </c>
      <c r="J19" s="93" t="s">
        <v>26</v>
      </c>
      <c r="K19" s="75">
        <f>NE!R30</f>
        <v>2.757536000000016E-2</v>
      </c>
      <c r="L19" s="75">
        <f>NE!R31</f>
        <v>6.1734026666666608E-2</v>
      </c>
      <c r="M19" s="75">
        <f>NE!R32</f>
        <v>8.9060960000000119E-2</v>
      </c>
      <c r="N19" s="60"/>
      <c r="O19" s="60"/>
      <c r="P19" s="60"/>
      <c r="Q19" s="60"/>
      <c r="R19" s="60"/>
      <c r="S19" s="31"/>
      <c r="T19" s="31"/>
      <c r="U19" s="31"/>
      <c r="V19" s="31"/>
      <c r="W19" s="31"/>
      <c r="X19" s="31"/>
      <c r="Y19" s="31"/>
      <c r="Z19" s="31"/>
      <c r="AA19" s="31"/>
    </row>
    <row r="20" spans="1:27" ht="21.75" customHeight="1" x14ac:dyDescent="0.25">
      <c r="A20" s="74"/>
      <c r="B20" s="93" t="s">
        <v>27</v>
      </c>
      <c r="C20" s="75">
        <f>NE!R15</f>
        <v>-8.7321973333333608E-2</v>
      </c>
      <c r="D20" s="75">
        <f>NE!R16</f>
        <v>-5.6268640000000404E-2</v>
      </c>
      <c r="E20" s="75">
        <f>NE!R17</f>
        <v>-3.1425973333333343E-2</v>
      </c>
      <c r="F20" s="93" t="s">
        <v>27</v>
      </c>
      <c r="G20" s="75">
        <f>NE!R24</f>
        <v>-5.0679039999999988E-2</v>
      </c>
      <c r="H20" s="75">
        <f>NE!R25</f>
        <v>-1.9004639999999996E-2</v>
      </c>
      <c r="I20" s="75">
        <f>NE!R26</f>
        <v>6.3348799999999985E-3</v>
      </c>
      <c r="J20" s="93" t="s">
        <v>27</v>
      </c>
      <c r="K20" s="75">
        <f>NE!R33</f>
        <v>9.5892693333333417E-2</v>
      </c>
      <c r="L20" s="75">
        <f>NE!R34</f>
        <v>0.13005136000000023</v>
      </c>
      <c r="M20" s="75">
        <f>NE!R35</f>
        <v>0.15737829333333336</v>
      </c>
      <c r="N20" s="60"/>
      <c r="O20" s="60"/>
      <c r="P20" s="60"/>
      <c r="Q20" s="60"/>
      <c r="R20" s="60"/>
      <c r="S20" s="31"/>
      <c r="T20" s="31"/>
      <c r="U20" s="31"/>
      <c r="V20" s="31"/>
      <c r="W20" s="31"/>
      <c r="X20" s="31"/>
      <c r="Y20" s="31"/>
      <c r="Z20" s="31"/>
      <c r="AA20" s="31"/>
    </row>
    <row r="21" spans="1:27" ht="21.75" customHeight="1" x14ac:dyDescent="0.25">
      <c r="A21" s="74"/>
      <c r="B21" s="93" t="s">
        <v>28</v>
      </c>
      <c r="C21" s="75">
        <f>NE!R18</f>
        <v>-3.76366400000002E-2</v>
      </c>
      <c r="D21" s="75">
        <f>NE!R19</f>
        <v>-6.5833066666669991E-3</v>
      </c>
      <c r="E21" s="75">
        <f>NE!R20</f>
        <v>1.8259360000000058E-2</v>
      </c>
      <c r="F21" s="93" t="s">
        <v>28</v>
      </c>
      <c r="G21" s="75">
        <f>NE!R27</f>
        <v>0</v>
      </c>
      <c r="H21" s="75">
        <f>NE!R28</f>
        <v>3.1674399999999991E-2</v>
      </c>
      <c r="I21" s="75">
        <f>NE!R29</f>
        <v>5.7013919999999982E-2</v>
      </c>
      <c r="J21" s="93" t="s">
        <v>28</v>
      </c>
      <c r="K21" s="75">
        <f>NE!R36</f>
        <v>0.15054656000000008</v>
      </c>
      <c r="L21" s="75">
        <f>NE!R37</f>
        <v>0.18470522666666689</v>
      </c>
      <c r="M21" s="75">
        <f>NE!R38</f>
        <v>0.21203216000000041</v>
      </c>
      <c r="N21" s="60"/>
      <c r="O21" s="60"/>
      <c r="P21" s="60"/>
      <c r="Q21" s="60"/>
      <c r="R21" s="60"/>
      <c r="S21" s="31"/>
      <c r="T21" s="31"/>
      <c r="U21" s="31"/>
      <c r="V21" s="31"/>
      <c r="W21" s="31"/>
      <c r="X21" s="31"/>
      <c r="Y21" s="31"/>
      <c r="Z21" s="31"/>
      <c r="AA21" s="31"/>
    </row>
    <row r="22" spans="1:27" ht="21.75" customHeight="1" x14ac:dyDescent="0.25">
      <c r="A22" s="74" t="s">
        <v>34</v>
      </c>
      <c r="B22" s="93" t="s">
        <v>26</v>
      </c>
      <c r="C22" s="75">
        <f>OK!R12</f>
        <v>-8.8861599999999902E-2</v>
      </c>
      <c r="D22" s="75">
        <f>OK!R13</f>
        <v>-7.0394933333333395E-2</v>
      </c>
      <c r="E22" s="75">
        <f>OK!R14</f>
        <v>-5.5621599999999917E-2</v>
      </c>
      <c r="F22" s="93" t="s">
        <v>26</v>
      </c>
      <c r="G22" s="75">
        <f>OK!R21</f>
        <v>-6.7809599999999831E-2</v>
      </c>
      <c r="H22" s="75">
        <f>OK!R22</f>
        <v>-4.8973599999999708E-2</v>
      </c>
      <c r="I22" s="75">
        <f>OK!R23</f>
        <v>-3.3904799999999999E-2</v>
      </c>
      <c r="J22" s="93" t="s">
        <v>26</v>
      </c>
      <c r="K22" s="75">
        <f>OK!R30</f>
        <v>1.6398399999999924E-2</v>
      </c>
      <c r="L22" s="75">
        <f>OK!R31</f>
        <v>3.6711733333333288E-2</v>
      </c>
      <c r="M22" s="75">
        <f>OK!R32</f>
        <v>5.2962400000000187E-2</v>
      </c>
      <c r="N22" s="60"/>
      <c r="O22" s="60"/>
      <c r="P22" s="60"/>
      <c r="Q22" s="60"/>
      <c r="R22" s="60"/>
      <c r="S22" s="31"/>
      <c r="T22" s="31"/>
      <c r="U22" s="31"/>
      <c r="V22" s="31"/>
      <c r="W22" s="31"/>
      <c r="X22" s="31"/>
      <c r="Y22" s="31"/>
      <c r="Z22" s="31"/>
      <c r="AA22" s="31"/>
    </row>
    <row r="23" spans="1:27" ht="21.75" customHeight="1" x14ac:dyDescent="0.25">
      <c r="A23" s="74"/>
      <c r="B23" s="93" t="s">
        <v>27</v>
      </c>
      <c r="C23" s="75">
        <f>OK!R15</f>
        <v>-5.1928266666666542E-2</v>
      </c>
      <c r="D23" s="75">
        <f>OK!R16</f>
        <v>-3.3461599999999869E-2</v>
      </c>
      <c r="E23" s="75">
        <f>OK!R17</f>
        <v>-1.8688266666666564E-2</v>
      </c>
      <c r="F23" s="93" t="s">
        <v>27</v>
      </c>
      <c r="G23" s="75">
        <f>OK!R24</f>
        <v>-3.0137599999999942E-2</v>
      </c>
      <c r="H23" s="75">
        <f>OK!R25</f>
        <v>-1.1301599999999823E-2</v>
      </c>
      <c r="I23" s="75">
        <f>OK!R26</f>
        <v>3.7672000000000595E-3</v>
      </c>
      <c r="J23" s="93" t="s">
        <v>27</v>
      </c>
      <c r="K23" s="75">
        <f>OK!R33</f>
        <v>5.7025066666666645E-2</v>
      </c>
      <c r="L23" s="75">
        <f>OK!R34</f>
        <v>7.7338400000000002E-2</v>
      </c>
      <c r="M23" s="75">
        <f>OK!R35</f>
        <v>9.3589066666666915E-2</v>
      </c>
      <c r="N23" s="60"/>
      <c r="O23" s="60"/>
      <c r="P23" s="60"/>
      <c r="Q23" s="60"/>
      <c r="R23" s="60"/>
      <c r="S23" s="31"/>
      <c r="T23" s="31"/>
      <c r="U23" s="31"/>
      <c r="V23" s="31"/>
      <c r="W23" s="31"/>
      <c r="X23" s="31"/>
      <c r="Y23" s="31"/>
      <c r="Z23" s="31"/>
      <c r="AA23" s="31"/>
    </row>
    <row r="24" spans="1:27" ht="21.75" customHeight="1" x14ac:dyDescent="0.25">
      <c r="A24" s="74"/>
      <c r="B24" s="93" t="s">
        <v>28</v>
      </c>
      <c r="C24" s="75">
        <f>OK!R18</f>
        <v>-2.2381599999999936E-2</v>
      </c>
      <c r="D24" s="75">
        <f>OK!R19</f>
        <v>-3.9149333333330814E-3</v>
      </c>
      <c r="E24" s="75">
        <f>OK!R20</f>
        <v>1.0858400000000046E-2</v>
      </c>
      <c r="F24" s="93" t="s">
        <v>28</v>
      </c>
      <c r="G24" s="75">
        <f>OK!R27</f>
        <v>0</v>
      </c>
      <c r="H24" s="75">
        <f>OK!R28</f>
        <v>1.883600000000012E-2</v>
      </c>
      <c r="I24" s="75">
        <f>OK!R29</f>
        <v>3.3904800000000179E-2</v>
      </c>
      <c r="J24" s="93" t="s">
        <v>28</v>
      </c>
      <c r="K24" s="75">
        <f>OK!R36</f>
        <v>8.9526400000000089E-2</v>
      </c>
      <c r="L24" s="75">
        <f>OK!R37</f>
        <v>0.10983973333333345</v>
      </c>
      <c r="M24" s="75">
        <f>OK!R38</f>
        <v>0.12609040000000019</v>
      </c>
      <c r="N24" s="60"/>
      <c r="O24" s="60"/>
      <c r="P24" s="60"/>
      <c r="Q24" s="60"/>
      <c r="R24" s="60"/>
      <c r="S24" s="31"/>
      <c r="T24" s="31"/>
      <c r="U24" s="31"/>
      <c r="V24" s="31"/>
      <c r="W24" s="31"/>
      <c r="X24" s="31"/>
      <c r="Y24" s="31"/>
      <c r="Z24" s="31"/>
      <c r="AA24" s="31"/>
    </row>
    <row r="25" spans="1:27" ht="21.75" customHeight="1" x14ac:dyDescent="0.25">
      <c r="A25" s="74" t="s">
        <v>35</v>
      </c>
      <c r="B25" s="93" t="s">
        <v>26</v>
      </c>
      <c r="C25" s="75">
        <f>OR!R12</f>
        <v>-0.11895264000000019</v>
      </c>
      <c r="D25" s="75">
        <f>OR!R13</f>
        <v>-9.4232640000000242E-2</v>
      </c>
      <c r="E25" s="75">
        <f>OR!R14</f>
        <v>-7.4456640000000004E-2</v>
      </c>
      <c r="F25" s="93" t="s">
        <v>26</v>
      </c>
      <c r="G25" s="75">
        <f>OR!R21</f>
        <v>-9.077184000000002E-2</v>
      </c>
      <c r="H25" s="75">
        <f>OR!R22</f>
        <v>-6.5557439999999897E-2</v>
      </c>
      <c r="I25" s="75">
        <f>OR!R23</f>
        <v>-4.538592000000001E-2</v>
      </c>
      <c r="J25" s="93" t="s">
        <v>26</v>
      </c>
      <c r="K25" s="75">
        <f>OR!R30</f>
        <v>2.1951359999999909E-2</v>
      </c>
      <c r="L25" s="75">
        <f>OR!R31</f>
        <v>4.9143360000000059E-2</v>
      </c>
      <c r="M25" s="75">
        <f>OR!R32</f>
        <v>7.0896959999999967E-2</v>
      </c>
      <c r="N25" s="60"/>
      <c r="O25" s="60"/>
      <c r="P25" s="60"/>
      <c r="Q25" s="60"/>
      <c r="R25" s="60"/>
      <c r="S25" s="31"/>
      <c r="T25" s="31"/>
      <c r="U25" s="31"/>
      <c r="V25" s="31"/>
      <c r="W25" s="31"/>
      <c r="X25" s="31"/>
      <c r="Y25" s="31"/>
      <c r="Z25" s="31"/>
      <c r="AA25" s="31"/>
    </row>
    <row r="26" spans="1:27" ht="21.75" customHeight="1" x14ac:dyDescent="0.25">
      <c r="A26" s="74"/>
      <c r="B26" s="93" t="s">
        <v>27</v>
      </c>
      <c r="C26" s="75">
        <f>OR!R15</f>
        <v>-6.9512639999999945E-2</v>
      </c>
      <c r="D26" s="75">
        <f>OR!R16</f>
        <v>-4.4792640000000009E-2</v>
      </c>
      <c r="E26" s="75">
        <f>OR!R17</f>
        <v>-2.5016640000000125E-2</v>
      </c>
      <c r="F26" s="93" t="s">
        <v>27</v>
      </c>
      <c r="G26" s="75">
        <f>OR!R24</f>
        <v>-4.0343040000000129E-2</v>
      </c>
      <c r="H26" s="75">
        <f>OR!R25</f>
        <v>-1.5128640000000183E-2</v>
      </c>
      <c r="I26" s="75">
        <f>OR!R26</f>
        <v>5.0428799999998834E-3</v>
      </c>
      <c r="J26" s="93" t="s">
        <v>27</v>
      </c>
      <c r="K26" s="75">
        <f>OR!R33</f>
        <v>7.6335359999999852E-2</v>
      </c>
      <c r="L26" s="75">
        <f>OR!R34</f>
        <v>0.10352735999999965</v>
      </c>
      <c r="M26" s="75">
        <f>OR!R35</f>
        <v>0.12528095999999991</v>
      </c>
      <c r="N26" s="60"/>
      <c r="O26" s="60"/>
      <c r="P26" s="60"/>
      <c r="Q26" s="60"/>
      <c r="R26" s="60"/>
      <c r="S26" s="31"/>
      <c r="T26" s="31"/>
      <c r="U26" s="31"/>
      <c r="V26" s="31"/>
      <c r="W26" s="31"/>
      <c r="X26" s="31"/>
      <c r="Y26" s="31"/>
      <c r="Z26" s="31"/>
      <c r="AA26" s="31"/>
    </row>
    <row r="27" spans="1:27" ht="21.75" customHeight="1" x14ac:dyDescent="0.25">
      <c r="A27" s="74"/>
      <c r="B27" s="93" t="s">
        <v>28</v>
      </c>
      <c r="C27" s="75">
        <f>OR!R18</f>
        <v>-2.9960640000000004E-2</v>
      </c>
      <c r="D27" s="75">
        <f>OR!R19</f>
        <v>-5.2406400000000629E-3</v>
      </c>
      <c r="E27" s="75">
        <f>OR!R20</f>
        <v>1.4535359999999997E-2</v>
      </c>
      <c r="F27" s="93" t="s">
        <v>28</v>
      </c>
      <c r="G27" s="75">
        <f>OR!R27</f>
        <v>0</v>
      </c>
      <c r="H27" s="75">
        <f>OR!R28</f>
        <v>2.5214399999999769E-2</v>
      </c>
      <c r="I27" s="75">
        <f>OR!R29</f>
        <v>4.5385919999999837E-2</v>
      </c>
      <c r="J27" s="93" t="s">
        <v>28</v>
      </c>
      <c r="K27" s="75">
        <f>OR!R36</f>
        <v>0.11984256000000001</v>
      </c>
      <c r="L27" s="75">
        <f>OR!R37</f>
        <v>0.14703455999999981</v>
      </c>
      <c r="M27" s="75">
        <f>OR!R38</f>
        <v>0.16878815999999972</v>
      </c>
      <c r="N27" s="60"/>
      <c r="O27" s="60"/>
      <c r="P27" s="60"/>
      <c r="Q27" s="60"/>
      <c r="R27" s="60"/>
      <c r="S27" s="31"/>
      <c r="T27" s="31"/>
      <c r="U27" s="31"/>
      <c r="V27" s="31"/>
      <c r="W27" s="31"/>
      <c r="X27" s="31"/>
      <c r="Y27" s="31"/>
      <c r="Z27" s="31"/>
      <c r="AA27" s="31"/>
    </row>
    <row r="28" spans="1:27" ht="21.75" customHeight="1" x14ac:dyDescent="0.25">
      <c r="A28" s="74" t="s">
        <v>36</v>
      </c>
      <c r="B28" s="93" t="s">
        <v>26</v>
      </c>
      <c r="C28" s="75">
        <f>SD!R12</f>
        <v>-0.18965696000000029</v>
      </c>
      <c r="D28" s="75">
        <f>SD!R13</f>
        <v>-0.15024362666666705</v>
      </c>
      <c r="E28" s="75">
        <f>SD!R14</f>
        <v>-0.11871296000000023</v>
      </c>
      <c r="F28" s="93" t="s">
        <v>26</v>
      </c>
      <c r="G28" s="75">
        <f>SD!R21</f>
        <v>-0.14472576000000076</v>
      </c>
      <c r="H28" s="75">
        <f>SD!R22</f>
        <v>-0.10452416000000042</v>
      </c>
      <c r="I28" s="75">
        <f>SD!R23</f>
        <v>-7.2362880000000726E-2</v>
      </c>
      <c r="J28" s="93" t="s">
        <v>26</v>
      </c>
      <c r="K28" s="75">
        <f>SD!R30</f>
        <v>3.499903999999994E-2</v>
      </c>
      <c r="L28" s="75">
        <f>SD!R31</f>
        <v>7.8353706666666773E-2</v>
      </c>
      <c r="M28" s="75">
        <f>SD!R32</f>
        <v>0.11303743999999974</v>
      </c>
      <c r="N28" s="60"/>
      <c r="O28" s="60"/>
      <c r="P28" s="60"/>
      <c r="Q28" s="60"/>
      <c r="R28" s="60"/>
      <c r="S28" s="31"/>
      <c r="T28" s="31"/>
      <c r="U28" s="31"/>
      <c r="V28" s="31"/>
      <c r="W28" s="31"/>
      <c r="X28" s="31"/>
      <c r="Y28" s="31"/>
      <c r="Z28" s="31"/>
      <c r="AA28" s="31"/>
    </row>
    <row r="29" spans="1:27" ht="21.75" customHeight="1" x14ac:dyDescent="0.25">
      <c r="A29" s="74"/>
      <c r="B29" s="93" t="s">
        <v>27</v>
      </c>
      <c r="C29" s="75">
        <f>SD!R15</f>
        <v>-0.11083029333333343</v>
      </c>
      <c r="D29" s="75">
        <f>SD!R16</f>
        <v>-7.1416960000000168E-2</v>
      </c>
      <c r="E29" s="75">
        <f>SD!R17</f>
        <v>-3.9886293333333357E-2</v>
      </c>
      <c r="F29" s="93" t="s">
        <v>27</v>
      </c>
      <c r="G29" s="75">
        <f>SD!R24</f>
        <v>-6.4322560000000445E-2</v>
      </c>
      <c r="H29" s="75">
        <f>SD!R25</f>
        <v>-2.4120960000000125E-2</v>
      </c>
      <c r="I29" s="75">
        <f>SD!R26</f>
        <v>8.0403199999999238E-3</v>
      </c>
      <c r="J29" s="93" t="s">
        <v>27</v>
      </c>
      <c r="K29" s="75">
        <f>SD!R33</f>
        <v>0.12170837333333324</v>
      </c>
      <c r="L29" s="75">
        <f>SD!R34</f>
        <v>0.16506304000000008</v>
      </c>
      <c r="M29" s="75">
        <f>SD!R35</f>
        <v>0.19974677333333304</v>
      </c>
      <c r="N29" s="60"/>
      <c r="O29" s="60"/>
      <c r="P29" s="60"/>
      <c r="Q29" s="60"/>
      <c r="R29" s="60"/>
      <c r="S29" s="31"/>
      <c r="T29" s="31"/>
      <c r="U29" s="31"/>
      <c r="V29" s="31"/>
      <c r="W29" s="31"/>
      <c r="X29" s="31"/>
      <c r="Y29" s="31"/>
      <c r="Z29" s="31"/>
      <c r="AA29" s="31"/>
    </row>
    <row r="30" spans="1:27" ht="21.75" customHeight="1" x14ac:dyDescent="0.25">
      <c r="A30" s="74"/>
      <c r="B30" s="93" t="s">
        <v>28</v>
      </c>
      <c r="C30" s="75">
        <f>SD!R18</f>
        <v>-4.7768960000000152E-2</v>
      </c>
      <c r="D30" s="75">
        <f>SD!R19</f>
        <v>-8.3556266666668932E-3</v>
      </c>
      <c r="E30" s="75">
        <f>SD!R20</f>
        <v>2.3175039999999925E-2</v>
      </c>
      <c r="F30" s="93" t="s">
        <v>28</v>
      </c>
      <c r="G30" s="75">
        <f>SD!R27</f>
        <v>0</v>
      </c>
      <c r="H30" s="75">
        <f>SD!R28</f>
        <v>4.0201599999999615E-2</v>
      </c>
      <c r="I30" s="75">
        <f>SD!R29</f>
        <v>7.2362880000000018E-2</v>
      </c>
      <c r="J30" s="93" t="s">
        <v>28</v>
      </c>
      <c r="K30" s="75">
        <f>SD!R36</f>
        <v>0.19107583999999989</v>
      </c>
      <c r="L30" s="75">
        <f>SD!R37</f>
        <v>0.2344305066666667</v>
      </c>
      <c r="M30" s="75">
        <f>SD!R38</f>
        <v>0.26911423999999967</v>
      </c>
      <c r="N30" s="60"/>
      <c r="O30" s="60"/>
      <c r="P30" s="60"/>
      <c r="Q30" s="60"/>
      <c r="R30" s="60"/>
      <c r="S30" s="31"/>
      <c r="T30" s="31"/>
      <c r="U30" s="31"/>
      <c r="V30" s="31"/>
      <c r="W30" s="31"/>
      <c r="X30" s="31"/>
      <c r="Y30" s="31"/>
      <c r="Z30" s="31"/>
      <c r="AA30" s="31"/>
    </row>
    <row r="31" spans="1:27" ht="21.75" customHeight="1" x14ac:dyDescent="0.25">
      <c r="A31" s="74" t="s">
        <v>37</v>
      </c>
      <c r="B31" s="93" t="s">
        <v>26</v>
      </c>
      <c r="C31" s="75">
        <f>TX!R12</f>
        <v>-0.10644144000000022</v>
      </c>
      <c r="D31" s="75">
        <f>TX!R13</f>
        <v>-8.4321440000000081E-2</v>
      </c>
      <c r="E31" s="75">
        <f>TX!R14</f>
        <v>-6.6625439999999966E-2</v>
      </c>
      <c r="F31" s="93" t="s">
        <v>26</v>
      </c>
      <c r="G31" s="75">
        <f>TX!R21</f>
        <v>-8.1224640000000292E-2</v>
      </c>
      <c r="H31" s="75">
        <f>TX!R22</f>
        <v>-5.8662240000000129E-2</v>
      </c>
      <c r="I31" s="75">
        <f>TX!R23</f>
        <v>-4.0612320000000146E-2</v>
      </c>
      <c r="J31" s="93" t="s">
        <v>26</v>
      </c>
      <c r="K31" s="75">
        <f>TX!R30</f>
        <v>1.9642559999999955E-2</v>
      </c>
      <c r="L31" s="75">
        <f>TX!R31</f>
        <v>4.3974560000000197E-2</v>
      </c>
      <c r="M31" s="75">
        <f>TX!R32</f>
        <v>6.3440160000000037E-2</v>
      </c>
      <c r="N31" s="60"/>
      <c r="O31" s="60"/>
      <c r="P31" s="60"/>
      <c r="Q31" s="60"/>
      <c r="R31" s="60"/>
      <c r="S31" s="31"/>
      <c r="T31" s="31"/>
      <c r="U31" s="31"/>
      <c r="V31" s="31"/>
      <c r="W31" s="31"/>
      <c r="X31" s="31"/>
      <c r="Y31" s="31"/>
      <c r="Z31" s="31"/>
      <c r="AA31" s="31"/>
    </row>
    <row r="32" spans="1:27" ht="21.75" customHeight="1" x14ac:dyDescent="0.25">
      <c r="A32" s="74"/>
      <c r="B32" s="93" t="s">
        <v>27</v>
      </c>
      <c r="C32" s="75">
        <f>TX!R15</f>
        <v>-6.2201440000000122E-2</v>
      </c>
      <c r="D32" s="75">
        <f>TX!R16</f>
        <v>-4.0081439999999982E-2</v>
      </c>
      <c r="E32" s="75">
        <f>TX!R17</f>
        <v>-2.2385440000000045E-2</v>
      </c>
      <c r="F32" s="93" t="s">
        <v>27</v>
      </c>
      <c r="G32" s="75">
        <f>TX!R24</f>
        <v>-3.6099839999999973E-2</v>
      </c>
      <c r="H32" s="75">
        <f>TX!R25</f>
        <v>-1.3537440000000168E-2</v>
      </c>
      <c r="I32" s="75">
        <f>TX!R26</f>
        <v>4.5124799999999967E-3</v>
      </c>
      <c r="J32" s="93" t="s">
        <v>27</v>
      </c>
      <c r="K32" s="75">
        <f>TX!R33</f>
        <v>6.8306560000000086E-2</v>
      </c>
      <c r="L32" s="75">
        <f>TX!R34</f>
        <v>9.2638559999999967E-2</v>
      </c>
      <c r="M32" s="75">
        <f>TX!R35</f>
        <v>0.11210415999999998</v>
      </c>
      <c r="N32" s="60"/>
      <c r="O32" s="60"/>
      <c r="P32" s="60"/>
      <c r="Q32" s="60"/>
      <c r="R32" s="60"/>
      <c r="S32" s="31"/>
      <c r="T32" s="31"/>
      <c r="U32" s="31"/>
      <c r="V32" s="31"/>
      <c r="W32" s="31"/>
      <c r="X32" s="31"/>
      <c r="Y32" s="31"/>
      <c r="Z32" s="31"/>
      <c r="AA32" s="31"/>
    </row>
    <row r="33" spans="1:27" ht="21.75" customHeight="1" x14ac:dyDescent="0.25">
      <c r="A33" s="74"/>
      <c r="B33" s="93" t="s">
        <v>28</v>
      </c>
      <c r="C33" s="75">
        <f>TX!R18</f>
        <v>-2.6809440000000073E-2</v>
      </c>
      <c r="D33" s="75">
        <f>TX!R19</f>
        <v>-4.6894399999999337E-3</v>
      </c>
      <c r="E33" s="75">
        <f>TX!R20</f>
        <v>1.3006559999999823E-2</v>
      </c>
      <c r="F33" s="93" t="s">
        <v>28</v>
      </c>
      <c r="G33" s="75">
        <f>TX!R27</f>
        <v>0</v>
      </c>
      <c r="H33" s="75">
        <f>TX!R28</f>
        <v>2.2562399999999982E-2</v>
      </c>
      <c r="I33" s="75">
        <f>TX!R29</f>
        <v>4.0612319999999966E-2</v>
      </c>
      <c r="J33" s="93" t="s">
        <v>28</v>
      </c>
      <c r="K33" s="75">
        <f>TX!R36</f>
        <v>0.10723776000000029</v>
      </c>
      <c r="L33" s="75">
        <f>TX!R37</f>
        <v>0.13156976000000017</v>
      </c>
      <c r="M33" s="75">
        <f>TX!R38</f>
        <v>0.1510353600000002</v>
      </c>
      <c r="N33" s="60"/>
      <c r="O33" s="60"/>
      <c r="P33" s="60"/>
      <c r="Q33" s="60"/>
      <c r="R33" s="60"/>
      <c r="S33" s="31"/>
      <c r="T33" s="31"/>
      <c r="U33" s="31"/>
      <c r="V33" s="31"/>
      <c r="W33" s="31"/>
      <c r="X33" s="31"/>
      <c r="Y33" s="31"/>
      <c r="Z33" s="31"/>
      <c r="AA33" s="31"/>
    </row>
    <row r="34" spans="1:27" ht="21.75" customHeight="1" x14ac:dyDescent="0.25">
      <c r="A34" s="74" t="s">
        <v>38</v>
      </c>
      <c r="B34" s="93" t="s">
        <v>26</v>
      </c>
      <c r="C34" s="75">
        <f>WA!R12</f>
        <v>-0.12982775999999988</v>
      </c>
      <c r="D34" s="75">
        <f>WA!R13</f>
        <v>-0.10284775999999987</v>
      </c>
      <c r="E34" s="75">
        <f>WA!R14</f>
        <v>-8.1263759999999866E-2</v>
      </c>
      <c r="F34" s="93" t="s">
        <v>26</v>
      </c>
      <c r="G34" s="75">
        <f>WA!R21</f>
        <v>-9.9070560000000182E-2</v>
      </c>
      <c r="H34" s="75">
        <f>WA!R22</f>
        <v>-7.155096000000008E-2</v>
      </c>
      <c r="I34" s="75">
        <f>WA!R23</f>
        <v>-4.9535279999999918E-2</v>
      </c>
      <c r="J34" s="93" t="s">
        <v>26</v>
      </c>
      <c r="K34" s="75">
        <f>WA!R30</f>
        <v>2.3958239999999621E-2</v>
      </c>
      <c r="L34" s="75">
        <f>WA!R31</f>
        <v>5.3636240000000154E-2</v>
      </c>
      <c r="M34" s="75">
        <f>WA!R32</f>
        <v>7.7378639999999874E-2</v>
      </c>
      <c r="N34" s="60"/>
      <c r="O34" s="60"/>
      <c r="P34" s="60"/>
      <c r="Q34" s="60"/>
      <c r="R34" s="60"/>
      <c r="S34" s="31"/>
      <c r="T34" s="31"/>
      <c r="U34" s="31"/>
      <c r="V34" s="31"/>
      <c r="W34" s="31"/>
      <c r="X34" s="31"/>
      <c r="Y34" s="31"/>
      <c r="Z34" s="31"/>
      <c r="AA34" s="31"/>
    </row>
    <row r="35" spans="1:27" ht="21.75" customHeight="1" x14ac:dyDescent="0.25">
      <c r="A35" s="74"/>
      <c r="B35" s="93" t="s">
        <v>27</v>
      </c>
      <c r="C35" s="75">
        <f>WA!R15</f>
        <v>-7.5867759999999868E-2</v>
      </c>
      <c r="D35" s="75">
        <f>WA!R16</f>
        <v>-4.888776000000021E-2</v>
      </c>
      <c r="E35" s="75">
        <f>WA!R17</f>
        <v>-2.7303760000000211E-2</v>
      </c>
      <c r="F35" s="93" t="s">
        <v>27</v>
      </c>
      <c r="G35" s="75">
        <f>WA!R24</f>
        <v>-4.4031359999999964E-2</v>
      </c>
      <c r="H35" s="75">
        <f>WA!R25</f>
        <v>-1.6511759999999855E-2</v>
      </c>
      <c r="I35" s="75">
        <f>WA!R26</f>
        <v>5.5039199999999512E-3</v>
      </c>
      <c r="J35" s="93" t="s">
        <v>27</v>
      </c>
      <c r="K35" s="75">
        <f>WA!R33</f>
        <v>8.3314239999999984E-2</v>
      </c>
      <c r="L35" s="75">
        <f>WA!R34</f>
        <v>0.11299224000000016</v>
      </c>
      <c r="M35" s="75">
        <f>WA!R35</f>
        <v>0.13673464000000024</v>
      </c>
      <c r="N35" s="60"/>
      <c r="O35" s="60"/>
      <c r="P35" s="60"/>
      <c r="Q35" s="60"/>
      <c r="R35" s="60"/>
      <c r="S35" s="31"/>
      <c r="T35" s="31"/>
      <c r="U35" s="31"/>
      <c r="V35" s="31"/>
      <c r="W35" s="31"/>
      <c r="X35" s="31"/>
      <c r="Y35" s="31"/>
      <c r="Z35" s="31"/>
      <c r="AA35" s="31"/>
    </row>
    <row r="36" spans="1:27" ht="21.75" customHeight="1" x14ac:dyDescent="0.25">
      <c r="A36" s="74"/>
      <c r="B36" s="93" t="s">
        <v>28</v>
      </c>
      <c r="C36" s="75">
        <f>WA!R18</f>
        <v>-3.2699759999999856E-2</v>
      </c>
      <c r="D36" s="75">
        <f>WA!R19</f>
        <v>-5.7197600000002072E-3</v>
      </c>
      <c r="E36" s="75">
        <f>WA!R20</f>
        <v>1.5864239999999797E-2</v>
      </c>
      <c r="F36" s="93" t="s">
        <v>28</v>
      </c>
      <c r="G36" s="75">
        <f>WA!R27</f>
        <v>0</v>
      </c>
      <c r="H36" s="75">
        <f>WA!R28</f>
        <v>2.7519600000000109E-2</v>
      </c>
      <c r="I36" s="75">
        <f>WA!R29</f>
        <v>4.9535279999999918E-2</v>
      </c>
      <c r="J36" s="93" t="s">
        <v>28</v>
      </c>
      <c r="K36" s="75">
        <f>WA!R36</f>
        <v>0.13079904000000014</v>
      </c>
      <c r="L36" s="75">
        <f>WA!R37</f>
        <v>0.16047703999999996</v>
      </c>
      <c r="M36" s="75">
        <f>WA!R38</f>
        <v>0.1842194400000004</v>
      </c>
      <c r="N36" s="60"/>
      <c r="O36" s="60"/>
      <c r="P36" s="60"/>
      <c r="Q36" s="60"/>
      <c r="R36" s="60"/>
      <c r="S36" s="31"/>
      <c r="T36" s="31"/>
      <c r="U36" s="31"/>
      <c r="V36" s="31"/>
      <c r="W36" s="31"/>
      <c r="X36" s="31"/>
      <c r="Y36" s="31"/>
      <c r="Z36" s="31"/>
      <c r="AA36" s="31"/>
    </row>
    <row r="38" spans="1:27" ht="21.75" customHeight="1" x14ac:dyDescent="0.25">
      <c r="B38" s="76"/>
      <c r="C38" s="76"/>
      <c r="D38" s="76"/>
      <c r="E38" s="76"/>
      <c r="F38" s="76"/>
      <c r="G38" s="76"/>
      <c r="H38" s="76"/>
      <c r="I38" s="76"/>
    </row>
    <row r="39" spans="1:27" ht="21.75" customHeight="1" x14ac:dyDescent="0.25">
      <c r="C39" s="43"/>
      <c r="D39" s="43"/>
      <c r="F39" s="43"/>
      <c r="G39" s="43"/>
      <c r="H39" s="43"/>
      <c r="L39" s="73"/>
    </row>
    <row r="40" spans="1:27" ht="21.75" customHeight="1" x14ac:dyDescent="0.25">
      <c r="A40" s="73"/>
      <c r="B40" s="31"/>
      <c r="C40" s="41"/>
      <c r="D40" s="31"/>
      <c r="E40" s="31"/>
      <c r="F40" s="31"/>
      <c r="G40" s="31"/>
      <c r="H40" s="31"/>
      <c r="I40" s="31"/>
      <c r="L40" s="73"/>
      <c r="M40" s="41"/>
      <c r="N40" s="41"/>
      <c r="O40" s="41"/>
      <c r="S40" s="41"/>
    </row>
    <row r="41" spans="1:27" ht="21.75" customHeight="1" x14ac:dyDescent="0.25">
      <c r="A41" s="73"/>
      <c r="B41" s="31"/>
      <c r="C41" s="41"/>
      <c r="D41" s="31"/>
      <c r="E41" s="31"/>
      <c r="F41" s="31"/>
      <c r="G41" s="31"/>
      <c r="H41" s="31"/>
      <c r="I41" s="31"/>
      <c r="L41" s="73"/>
      <c r="M41" s="41"/>
      <c r="N41" s="41"/>
      <c r="O41" s="41"/>
      <c r="S41" s="41"/>
    </row>
    <row r="42" spans="1:27" ht="21.75" customHeight="1" x14ac:dyDescent="0.25">
      <c r="A42" s="73"/>
      <c r="B42" s="31"/>
      <c r="C42" s="41"/>
      <c r="D42" s="31"/>
      <c r="E42" s="31"/>
      <c r="F42" s="31"/>
      <c r="G42" s="31"/>
      <c r="H42" s="31"/>
      <c r="I42" s="31"/>
      <c r="L42" s="73"/>
      <c r="M42" s="41"/>
      <c r="N42" s="41"/>
      <c r="O42" s="41"/>
      <c r="S42" s="41"/>
    </row>
    <row r="43" spans="1:27" ht="21.75" customHeight="1" x14ac:dyDescent="0.25">
      <c r="A43" s="73"/>
      <c r="B43" s="31"/>
      <c r="C43" s="41"/>
      <c r="D43" s="31"/>
      <c r="E43" s="31"/>
      <c r="F43" s="31"/>
      <c r="G43" s="31"/>
      <c r="H43" s="31"/>
      <c r="I43" s="31"/>
      <c r="L43" s="73"/>
      <c r="M43" s="41"/>
      <c r="N43" s="41"/>
      <c r="O43" s="41"/>
      <c r="S43" s="41"/>
    </row>
    <row r="44" spans="1:27" ht="21.75" customHeight="1" x14ac:dyDescent="0.25">
      <c r="A44" s="73"/>
      <c r="B44" s="31"/>
      <c r="C44" s="41"/>
      <c r="D44" s="31"/>
      <c r="E44" s="31"/>
      <c r="F44" s="31"/>
      <c r="G44" s="31"/>
      <c r="H44" s="31"/>
      <c r="I44" s="31"/>
      <c r="L44" s="73"/>
      <c r="M44" s="41"/>
      <c r="N44" s="41"/>
      <c r="O44" s="41"/>
      <c r="S44" s="41"/>
    </row>
    <row r="45" spans="1:27" ht="21.75" customHeight="1" x14ac:dyDescent="0.25">
      <c r="A45" s="73"/>
      <c r="B45" s="31"/>
      <c r="C45" s="41"/>
      <c r="D45" s="31"/>
      <c r="E45" s="31"/>
      <c r="F45" s="31"/>
      <c r="G45" s="31"/>
      <c r="H45" s="31"/>
      <c r="I45" s="31"/>
      <c r="L45" s="73"/>
      <c r="M45" s="41"/>
      <c r="N45" s="41"/>
      <c r="O45" s="41"/>
      <c r="S45" s="41"/>
    </row>
    <row r="46" spans="1:27" ht="21.75" customHeight="1" x14ac:dyDescent="0.25">
      <c r="A46" s="73"/>
      <c r="B46" s="31"/>
      <c r="C46" s="41"/>
      <c r="D46" s="31"/>
      <c r="E46" s="31"/>
      <c r="F46" s="31"/>
      <c r="G46" s="31"/>
      <c r="H46" s="31"/>
      <c r="I46" s="31"/>
      <c r="L46" s="73"/>
      <c r="M46" s="41"/>
      <c r="N46" s="41"/>
      <c r="O46" s="41"/>
      <c r="S46" s="41"/>
    </row>
    <row r="47" spans="1:27" ht="21.75" customHeight="1" x14ac:dyDescent="0.25">
      <c r="A47" s="73"/>
      <c r="B47" s="31"/>
      <c r="C47" s="41"/>
      <c r="D47" s="31"/>
      <c r="E47" s="31"/>
      <c r="F47" s="31"/>
      <c r="G47" s="31"/>
      <c r="H47" s="31"/>
      <c r="I47" s="31"/>
      <c r="L47" s="73"/>
      <c r="M47" s="41"/>
      <c r="N47" s="41"/>
      <c r="O47" s="41"/>
      <c r="S47" s="41"/>
    </row>
    <row r="48" spans="1:27" ht="21.75" customHeight="1" x14ac:dyDescent="0.25">
      <c r="A48" s="77"/>
      <c r="B48" s="31"/>
      <c r="C48" s="41"/>
      <c r="D48" s="31"/>
      <c r="E48" s="31"/>
      <c r="F48" s="31"/>
      <c r="G48" s="31"/>
      <c r="H48" s="31"/>
      <c r="I48" s="31"/>
      <c r="L48" s="77"/>
      <c r="M48" s="41"/>
      <c r="N48" s="41"/>
      <c r="O48" s="41"/>
      <c r="S48" s="41"/>
    </row>
  </sheetData>
  <mergeCells count="23">
    <mergeCell ref="A3:M3"/>
    <mergeCell ref="A10:A12"/>
    <mergeCell ref="A13:A15"/>
    <mergeCell ref="A16:A18"/>
    <mergeCell ref="F5:F6"/>
    <mergeCell ref="G5:I5"/>
    <mergeCell ref="A4:A6"/>
    <mergeCell ref="B5:B6"/>
    <mergeCell ref="C5:E5"/>
    <mergeCell ref="B4:E4"/>
    <mergeCell ref="F4:I4"/>
    <mergeCell ref="J4:M4"/>
    <mergeCell ref="A7:A9"/>
    <mergeCell ref="J5:J6"/>
    <mergeCell ref="K5:M5"/>
    <mergeCell ref="F38:I38"/>
    <mergeCell ref="A28:A30"/>
    <mergeCell ref="A31:A33"/>
    <mergeCell ref="A34:A36"/>
    <mergeCell ref="A19:A21"/>
    <mergeCell ref="A22:A24"/>
    <mergeCell ref="A25:A27"/>
    <mergeCell ref="B38:E3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zoomScale="148" zoomScaleNormal="148" workbookViewId="0">
      <selection activeCell="A8" sqref="A8:XFD8"/>
    </sheetView>
  </sheetViews>
  <sheetFormatPr defaultColWidth="9" defaultRowHeight="15.95" customHeight="1" x14ac:dyDescent="0.25"/>
  <cols>
    <col min="1" max="1" width="12" style="29" customWidth="1"/>
    <col min="2" max="2" width="15.140625" style="29" customWidth="1"/>
    <col min="3" max="3" width="17" style="29" customWidth="1"/>
    <col min="4" max="8" width="9.42578125" style="29" customWidth="1"/>
    <col min="9" max="9" width="12" style="29" customWidth="1"/>
    <col min="10" max="10" width="18.5703125" style="29" customWidth="1"/>
    <col min="11" max="11" width="13" style="29" customWidth="1"/>
    <col min="12" max="15" width="9.42578125" style="29" customWidth="1"/>
    <col min="16" max="16" width="14.5703125" style="29" customWidth="1"/>
    <col min="17" max="17" width="20.28515625" style="29" customWidth="1"/>
    <col min="18" max="18" width="17" style="29" customWidth="1"/>
    <col min="19" max="19" width="14.42578125" style="29" customWidth="1"/>
    <col min="20" max="20" width="19.5703125" style="29" customWidth="1"/>
    <col min="21" max="21" width="16" style="29" customWidth="1"/>
    <col min="22" max="22" width="15.42578125" style="29" customWidth="1"/>
    <col min="23" max="23" width="14.5703125" style="29" customWidth="1"/>
    <col min="24" max="16384" width="9" style="29"/>
  </cols>
  <sheetData>
    <row r="1" spans="1:19" ht="15.95" customHeight="1" x14ac:dyDescent="0.25">
      <c r="A1" s="30" t="s">
        <v>109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9" ht="15.95" customHeight="1" x14ac:dyDescent="0.25"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9" ht="15.95" customHeight="1" x14ac:dyDescent="0.25">
      <c r="B3" s="49" t="s">
        <v>101</v>
      </c>
      <c r="C3" s="69" t="s">
        <v>18</v>
      </c>
      <c r="D3" s="69"/>
      <c r="E3" s="69"/>
      <c r="F3" s="69"/>
      <c r="G3" s="69"/>
      <c r="H3" s="69"/>
      <c r="I3" s="69"/>
      <c r="J3" s="70" t="s">
        <v>17</v>
      </c>
      <c r="K3" s="70"/>
      <c r="L3" s="70"/>
      <c r="M3" s="70"/>
      <c r="N3" s="70"/>
      <c r="O3" s="70"/>
      <c r="P3" s="70"/>
      <c r="Q3" s="68" t="s">
        <v>107</v>
      </c>
    </row>
    <row r="4" spans="1:19" ht="28.5" customHeight="1" x14ac:dyDescent="0.25">
      <c r="B4" s="49"/>
      <c r="C4" s="32" t="s">
        <v>0</v>
      </c>
      <c r="D4" s="32"/>
      <c r="E4" s="32" t="s">
        <v>1</v>
      </c>
      <c r="F4" s="32"/>
      <c r="G4" s="32" t="s">
        <v>2</v>
      </c>
      <c r="H4" s="32"/>
      <c r="I4" s="33" t="s">
        <v>98</v>
      </c>
      <c r="J4" s="32" t="s">
        <v>0</v>
      </c>
      <c r="K4" s="32"/>
      <c r="L4" s="32" t="s">
        <v>3</v>
      </c>
      <c r="M4" s="32"/>
      <c r="N4" s="32" t="s">
        <v>4</v>
      </c>
      <c r="O4" s="32"/>
      <c r="P4" s="33" t="s">
        <v>22</v>
      </c>
      <c r="Q4" s="68"/>
      <c r="R4" s="34"/>
    </row>
    <row r="5" spans="1:19" ht="26.25" customHeight="1" x14ac:dyDescent="0.25">
      <c r="B5" s="66">
        <f>SOCref!E10</f>
        <v>25.78</v>
      </c>
      <c r="C5" s="36" t="s">
        <v>16</v>
      </c>
      <c r="D5" s="37">
        <v>0.8</v>
      </c>
      <c r="E5" s="37" t="s">
        <v>12</v>
      </c>
      <c r="F5" s="38">
        <v>1.02</v>
      </c>
      <c r="G5" s="39" t="s">
        <v>5</v>
      </c>
      <c r="H5" s="37">
        <v>1.04</v>
      </c>
      <c r="I5" s="40">
        <f>2*(B5*D5*F5*H5)</f>
        <v>43.755878400000007</v>
      </c>
      <c r="J5" s="36" t="s">
        <v>16</v>
      </c>
      <c r="K5" s="38">
        <v>0.8</v>
      </c>
      <c r="L5" s="38" t="s">
        <v>12</v>
      </c>
      <c r="M5" s="38">
        <v>1.02</v>
      </c>
      <c r="N5" s="38" t="s">
        <v>6</v>
      </c>
      <c r="O5" s="38">
        <v>0.95</v>
      </c>
      <c r="P5" s="40">
        <f>B5*K5*M5*O5</f>
        <v>19.984656000000005</v>
      </c>
      <c r="Q5" s="67">
        <f>1/3*(I5+P5)</f>
        <v>21.246844800000005</v>
      </c>
      <c r="R5" s="41"/>
    </row>
    <row r="6" spans="1:19" ht="15.95" customHeight="1" x14ac:dyDescent="0.25">
      <c r="B6" s="31"/>
      <c r="C6" s="31"/>
      <c r="D6" s="31"/>
      <c r="E6" s="31"/>
      <c r="F6" s="42"/>
      <c r="G6" s="43"/>
      <c r="H6" s="31"/>
      <c r="I6" s="44"/>
      <c r="J6" s="44"/>
      <c r="K6" s="42"/>
      <c r="L6" s="42"/>
      <c r="M6" s="42"/>
      <c r="N6" s="42"/>
      <c r="O6" s="42"/>
      <c r="P6" s="44"/>
      <c r="Q6" s="41"/>
      <c r="S6" s="41"/>
    </row>
    <row r="8" spans="1:19" ht="15.95" customHeight="1" x14ac:dyDescent="0.25">
      <c r="A8" s="30" t="s">
        <v>110</v>
      </c>
      <c r="B8" s="30"/>
      <c r="C8" s="30"/>
      <c r="D8" s="30"/>
      <c r="E8" s="30"/>
      <c r="F8" s="30"/>
      <c r="G8" s="30"/>
      <c r="H8" s="30"/>
      <c r="J8" s="30"/>
    </row>
    <row r="9" spans="1:19" ht="15.95" customHeight="1" x14ac:dyDescent="0.25">
      <c r="B9" s="45"/>
      <c r="C9" s="45"/>
      <c r="D9" s="45"/>
      <c r="E9" s="46"/>
      <c r="K9" s="47"/>
      <c r="L9" s="47"/>
      <c r="M9" s="47"/>
      <c r="N9" s="47"/>
      <c r="O9" s="47"/>
      <c r="P9" s="47"/>
    </row>
    <row r="10" spans="1:19" ht="15.95" customHeight="1" x14ac:dyDescent="0.25">
      <c r="A10" s="48" t="s">
        <v>41</v>
      </c>
      <c r="B10" s="49" t="s">
        <v>101</v>
      </c>
      <c r="C10" s="69" t="s">
        <v>18</v>
      </c>
      <c r="D10" s="69"/>
      <c r="E10" s="69"/>
      <c r="F10" s="69"/>
      <c r="G10" s="69"/>
      <c r="H10" s="69"/>
      <c r="I10" s="69"/>
      <c r="J10" s="71" t="s">
        <v>19</v>
      </c>
      <c r="K10" s="71"/>
      <c r="L10" s="71"/>
      <c r="M10" s="71"/>
      <c r="N10" s="71"/>
      <c r="O10" s="71"/>
      <c r="P10" s="71"/>
      <c r="Q10" s="68" t="s">
        <v>108</v>
      </c>
      <c r="R10" s="68" t="s">
        <v>106</v>
      </c>
    </row>
    <row r="11" spans="1:19" ht="27" customHeight="1" x14ac:dyDescent="0.25">
      <c r="A11" s="48"/>
      <c r="B11" s="49"/>
      <c r="C11" s="32" t="s">
        <v>0</v>
      </c>
      <c r="D11" s="32"/>
      <c r="E11" s="32" t="s">
        <v>1</v>
      </c>
      <c r="F11" s="32"/>
      <c r="G11" s="32" t="s">
        <v>2</v>
      </c>
      <c r="H11" s="32"/>
      <c r="I11" s="33" t="s">
        <v>99</v>
      </c>
      <c r="J11" s="39"/>
      <c r="K11" s="39" t="s">
        <v>0</v>
      </c>
      <c r="L11" s="32" t="s">
        <v>20</v>
      </c>
      <c r="M11" s="32"/>
      <c r="N11" s="32" t="s">
        <v>4</v>
      </c>
      <c r="O11" s="32"/>
      <c r="P11" s="33" t="s">
        <v>100</v>
      </c>
      <c r="Q11" s="68"/>
      <c r="R11" s="68"/>
    </row>
    <row r="12" spans="1:19" ht="15.95" customHeight="1" x14ac:dyDescent="0.25">
      <c r="A12" s="51">
        <v>1</v>
      </c>
      <c r="B12" s="52">
        <f>SOCref!E10</f>
        <v>25.78</v>
      </c>
      <c r="C12" s="53" t="s">
        <v>16</v>
      </c>
      <c r="D12" s="54">
        <v>0.8</v>
      </c>
      <c r="E12" s="54" t="s">
        <v>13</v>
      </c>
      <c r="F12" s="54">
        <v>1</v>
      </c>
      <c r="G12" s="55" t="s">
        <v>9</v>
      </c>
      <c r="H12" s="54">
        <v>0.95</v>
      </c>
      <c r="I12" s="56">
        <f>2*(B12*D12*F12*H12)</f>
        <v>39.185600000000001</v>
      </c>
      <c r="J12" s="53" t="s">
        <v>16</v>
      </c>
      <c r="K12" s="57">
        <v>0.8</v>
      </c>
      <c r="L12" s="54" t="s">
        <v>13</v>
      </c>
      <c r="M12" s="57">
        <v>1</v>
      </c>
      <c r="N12" s="58" t="s">
        <v>9</v>
      </c>
      <c r="O12" s="38">
        <v>0.95</v>
      </c>
      <c r="P12" s="59">
        <f t="shared" ref="P12:P20" si="0">$B$12*$K$12*$M$12*O12</f>
        <v>19.5928</v>
      </c>
      <c r="Q12" s="67">
        <f>1/3*(I12+P12)</f>
        <v>19.5928</v>
      </c>
      <c r="R12" s="67">
        <f>(Q12-$Q$5)/20</f>
        <v>-8.2702240000000232E-2</v>
      </c>
      <c r="S12" s="60"/>
    </row>
    <row r="13" spans="1:19" ht="15.95" customHeight="1" x14ac:dyDescent="0.25">
      <c r="A13" s="51">
        <v>2</v>
      </c>
      <c r="B13" s="52"/>
      <c r="C13" s="53"/>
      <c r="D13" s="54"/>
      <c r="E13" s="54"/>
      <c r="F13" s="54"/>
      <c r="G13" s="55"/>
      <c r="H13" s="54"/>
      <c r="I13" s="56"/>
      <c r="J13" s="53"/>
      <c r="K13" s="57"/>
      <c r="L13" s="54"/>
      <c r="M13" s="57"/>
      <c r="N13" s="61" t="s">
        <v>10</v>
      </c>
      <c r="O13" s="38">
        <v>1</v>
      </c>
      <c r="P13" s="40">
        <f t="shared" si="0"/>
        <v>20.624000000000002</v>
      </c>
      <c r="Q13" s="67">
        <f>1/3*(I12+P13)</f>
        <v>19.936533333333333</v>
      </c>
      <c r="R13" s="67">
        <f>(Q13-$Q$5)/20</f>
        <v>-6.5515573333333604E-2</v>
      </c>
      <c r="S13" s="60"/>
    </row>
    <row r="14" spans="1:19" ht="15.95" customHeight="1" x14ac:dyDescent="0.25">
      <c r="A14" s="51">
        <v>3</v>
      </c>
      <c r="B14" s="52"/>
      <c r="C14" s="53"/>
      <c r="D14" s="54"/>
      <c r="E14" s="54"/>
      <c r="F14" s="54"/>
      <c r="G14" s="55"/>
      <c r="H14" s="54"/>
      <c r="I14" s="56"/>
      <c r="J14" s="53"/>
      <c r="K14" s="57"/>
      <c r="L14" s="54"/>
      <c r="M14" s="57"/>
      <c r="N14" s="61" t="s">
        <v>11</v>
      </c>
      <c r="O14" s="38">
        <v>1.04</v>
      </c>
      <c r="P14" s="40">
        <f t="shared" si="0"/>
        <v>21.448960000000003</v>
      </c>
      <c r="Q14" s="67">
        <f>1/3*(I12+P14)</f>
        <v>20.21152</v>
      </c>
      <c r="R14" s="67">
        <f>(Q14-$Q$5)/20</f>
        <v>-5.1766240000000255E-2</v>
      </c>
    </row>
    <row r="15" spans="1:19" ht="15.95" customHeight="1" x14ac:dyDescent="0.25">
      <c r="A15" s="51">
        <v>4</v>
      </c>
      <c r="B15" s="52"/>
      <c r="C15" s="53"/>
      <c r="D15" s="54"/>
      <c r="E15" s="54"/>
      <c r="F15" s="54"/>
      <c r="G15" s="55" t="s">
        <v>10</v>
      </c>
      <c r="H15" s="53">
        <v>1</v>
      </c>
      <c r="I15" s="56">
        <f>2*(B12*D12*F12*H15)</f>
        <v>41.248000000000005</v>
      </c>
      <c r="J15" s="53"/>
      <c r="K15" s="57"/>
      <c r="L15" s="54"/>
      <c r="M15" s="57"/>
      <c r="N15" s="58" t="s">
        <v>9</v>
      </c>
      <c r="O15" s="62">
        <v>0.95</v>
      </c>
      <c r="P15" s="40">
        <f t="shared" si="0"/>
        <v>19.5928</v>
      </c>
      <c r="Q15" s="67">
        <f>1/3*(I15+P15)</f>
        <v>20.280266666666666</v>
      </c>
      <c r="R15" s="67">
        <f>(Q15-$Q$5)/20</f>
        <v>-4.8328906666666963E-2</v>
      </c>
    </row>
    <row r="16" spans="1:19" ht="15.95" customHeight="1" x14ac:dyDescent="0.25">
      <c r="A16" s="51">
        <v>5</v>
      </c>
      <c r="B16" s="52"/>
      <c r="C16" s="53"/>
      <c r="D16" s="54"/>
      <c r="E16" s="54"/>
      <c r="F16" s="54"/>
      <c r="G16" s="55"/>
      <c r="H16" s="53"/>
      <c r="I16" s="56"/>
      <c r="J16" s="53"/>
      <c r="K16" s="57"/>
      <c r="L16" s="54"/>
      <c r="M16" s="57"/>
      <c r="N16" s="61" t="s">
        <v>10</v>
      </c>
      <c r="O16" s="38">
        <v>1</v>
      </c>
      <c r="P16" s="40">
        <f t="shared" si="0"/>
        <v>20.624000000000002</v>
      </c>
      <c r="Q16" s="67">
        <f>1/3*(I15+P16)</f>
        <v>20.624000000000002</v>
      </c>
      <c r="R16" s="67">
        <f>(Q16-$Q$5)/20</f>
        <v>-3.1142240000000144E-2</v>
      </c>
    </row>
    <row r="17" spans="1:19" ht="15.95" customHeight="1" x14ac:dyDescent="0.25">
      <c r="A17" s="51">
        <v>6</v>
      </c>
      <c r="B17" s="52"/>
      <c r="C17" s="53"/>
      <c r="D17" s="54"/>
      <c r="E17" s="54"/>
      <c r="F17" s="54"/>
      <c r="G17" s="55"/>
      <c r="H17" s="53"/>
      <c r="I17" s="56"/>
      <c r="J17" s="53"/>
      <c r="K17" s="57"/>
      <c r="L17" s="54"/>
      <c r="M17" s="57"/>
      <c r="N17" s="61" t="s">
        <v>11</v>
      </c>
      <c r="O17" s="38">
        <v>1.04</v>
      </c>
      <c r="P17" s="40">
        <f t="shared" si="0"/>
        <v>21.448960000000003</v>
      </c>
      <c r="Q17" s="67">
        <f>1/3*(I15+P17)</f>
        <v>20.898986666666666</v>
      </c>
      <c r="R17" s="67">
        <f>(Q17-$Q$5)/20</f>
        <v>-1.7392906666666975E-2</v>
      </c>
    </row>
    <row r="18" spans="1:19" ht="15.95" customHeight="1" x14ac:dyDescent="0.25">
      <c r="A18" s="51">
        <v>7</v>
      </c>
      <c r="B18" s="52"/>
      <c r="C18" s="53"/>
      <c r="D18" s="54"/>
      <c r="E18" s="54"/>
      <c r="F18" s="54"/>
      <c r="G18" s="55" t="s">
        <v>21</v>
      </c>
      <c r="H18" s="54">
        <v>1.04</v>
      </c>
      <c r="I18" s="56">
        <f>2*(B12*D12*F12*H18)</f>
        <v>42.897920000000006</v>
      </c>
      <c r="J18" s="53"/>
      <c r="K18" s="57"/>
      <c r="L18" s="54"/>
      <c r="M18" s="57"/>
      <c r="N18" s="58" t="s">
        <v>9</v>
      </c>
      <c r="O18" s="38">
        <v>0.95</v>
      </c>
      <c r="P18" s="40">
        <f t="shared" si="0"/>
        <v>19.5928</v>
      </c>
      <c r="Q18" s="67">
        <f>1/3*(I18+P18)</f>
        <v>20.830240000000003</v>
      </c>
      <c r="R18" s="67">
        <f>(Q18-$Q$5)/20</f>
        <v>-2.083024000000009E-2</v>
      </c>
      <c r="S18" s="60"/>
    </row>
    <row r="19" spans="1:19" ht="15.95" customHeight="1" x14ac:dyDescent="0.25">
      <c r="A19" s="51">
        <v>8</v>
      </c>
      <c r="B19" s="52"/>
      <c r="C19" s="53"/>
      <c r="D19" s="54"/>
      <c r="E19" s="54"/>
      <c r="F19" s="54"/>
      <c r="G19" s="55"/>
      <c r="H19" s="54"/>
      <c r="I19" s="56"/>
      <c r="J19" s="53"/>
      <c r="K19" s="57"/>
      <c r="L19" s="54"/>
      <c r="M19" s="57"/>
      <c r="N19" s="61" t="s">
        <v>10</v>
      </c>
      <c r="O19" s="38">
        <v>1</v>
      </c>
      <c r="P19" s="40">
        <f t="shared" si="0"/>
        <v>20.624000000000002</v>
      </c>
      <c r="Q19" s="67">
        <f>1/3*(I18+P19)</f>
        <v>21.173973333333336</v>
      </c>
      <c r="R19" s="67">
        <f>(Q19-$Q$5)/20</f>
        <v>-3.6435733333334496E-3</v>
      </c>
    </row>
    <row r="20" spans="1:19" ht="15.95" customHeight="1" x14ac:dyDescent="0.25">
      <c r="A20" s="51">
        <v>9</v>
      </c>
      <c r="B20" s="52"/>
      <c r="C20" s="53"/>
      <c r="D20" s="54"/>
      <c r="E20" s="54"/>
      <c r="F20" s="54"/>
      <c r="G20" s="55"/>
      <c r="H20" s="54"/>
      <c r="I20" s="56"/>
      <c r="J20" s="53"/>
      <c r="K20" s="57"/>
      <c r="L20" s="54"/>
      <c r="M20" s="57"/>
      <c r="N20" s="61" t="s">
        <v>11</v>
      </c>
      <c r="O20" s="38">
        <v>1.04</v>
      </c>
      <c r="P20" s="40">
        <f t="shared" si="0"/>
        <v>21.448960000000003</v>
      </c>
      <c r="Q20" s="67">
        <f>1/3*(I18+P20)</f>
        <v>21.448960000000003</v>
      </c>
      <c r="R20" s="67">
        <f>(Q20-$Q$5)/20</f>
        <v>1.0105759999999898E-2</v>
      </c>
    </row>
    <row r="21" spans="1:19" ht="15.95" customHeight="1" x14ac:dyDescent="0.25">
      <c r="A21" s="51">
        <v>10</v>
      </c>
      <c r="B21" s="52"/>
      <c r="C21" s="53"/>
      <c r="D21" s="54"/>
      <c r="E21" s="54" t="s">
        <v>14</v>
      </c>
      <c r="F21" s="57">
        <v>1.02</v>
      </c>
      <c r="G21" s="55" t="s">
        <v>9</v>
      </c>
      <c r="H21" s="54">
        <v>0.95</v>
      </c>
      <c r="I21" s="63">
        <f>2*(B12*D12*F21*H21)</f>
        <v>39.969312000000009</v>
      </c>
      <c r="J21" s="53"/>
      <c r="K21" s="57"/>
      <c r="L21" s="54" t="s">
        <v>14</v>
      </c>
      <c r="M21" s="57">
        <v>1.02</v>
      </c>
      <c r="N21" s="58" t="s">
        <v>9</v>
      </c>
      <c r="O21" s="38">
        <v>0.95</v>
      </c>
      <c r="P21" s="40">
        <f t="shared" ref="P21:P29" si="1">$B$12*$K$12*$M$21*O21</f>
        <v>19.984656000000005</v>
      </c>
      <c r="Q21" s="67">
        <f>1/3*(I21+P21)</f>
        <v>19.984656000000005</v>
      </c>
      <c r="R21" s="67">
        <f>(Q21-$Q$5)/20</f>
        <v>-6.3109440000000031E-2</v>
      </c>
      <c r="S21" s="60"/>
    </row>
    <row r="22" spans="1:19" ht="15.95" customHeight="1" x14ac:dyDescent="0.25">
      <c r="A22" s="51">
        <v>11</v>
      </c>
      <c r="B22" s="52"/>
      <c r="C22" s="53"/>
      <c r="D22" s="54"/>
      <c r="E22" s="54"/>
      <c r="F22" s="57"/>
      <c r="G22" s="55"/>
      <c r="H22" s="54"/>
      <c r="I22" s="64"/>
      <c r="J22" s="53"/>
      <c r="K22" s="57"/>
      <c r="L22" s="54"/>
      <c r="M22" s="57"/>
      <c r="N22" s="61" t="s">
        <v>10</v>
      </c>
      <c r="O22" s="38">
        <v>1</v>
      </c>
      <c r="P22" s="40">
        <f t="shared" si="1"/>
        <v>21.036480000000005</v>
      </c>
      <c r="Q22" s="67">
        <f>1/3*(I21+P22)</f>
        <v>20.335264000000002</v>
      </c>
      <c r="R22" s="67">
        <f>(Q22-$Q$5)/20</f>
        <v>-4.5579040000000147E-2</v>
      </c>
      <c r="S22" s="60"/>
    </row>
    <row r="23" spans="1:19" ht="15.95" customHeight="1" x14ac:dyDescent="0.25">
      <c r="A23" s="51">
        <v>12</v>
      </c>
      <c r="B23" s="52"/>
      <c r="C23" s="53"/>
      <c r="D23" s="54"/>
      <c r="E23" s="54"/>
      <c r="F23" s="57"/>
      <c r="G23" s="55"/>
      <c r="H23" s="54"/>
      <c r="I23" s="65"/>
      <c r="J23" s="53"/>
      <c r="K23" s="57"/>
      <c r="L23" s="54"/>
      <c r="M23" s="57"/>
      <c r="N23" s="61" t="s">
        <v>11</v>
      </c>
      <c r="O23" s="38">
        <v>1.04</v>
      </c>
      <c r="P23" s="40">
        <f t="shared" si="1"/>
        <v>21.877939200000004</v>
      </c>
      <c r="Q23" s="67">
        <f>1/3*(I21+P23)</f>
        <v>20.615750400000003</v>
      </c>
      <c r="R23" s="67">
        <f>(Q23-$Q$5)/20</f>
        <v>-3.1554720000000105E-2</v>
      </c>
    </row>
    <row r="24" spans="1:19" ht="15.95" customHeight="1" x14ac:dyDescent="0.25">
      <c r="A24" s="51">
        <v>13</v>
      </c>
      <c r="B24" s="52"/>
      <c r="C24" s="53"/>
      <c r="D24" s="54"/>
      <c r="E24" s="54"/>
      <c r="F24" s="57"/>
      <c r="G24" s="55" t="s">
        <v>10</v>
      </c>
      <c r="H24" s="53">
        <v>1</v>
      </c>
      <c r="I24" s="63">
        <f>2*(B12*D12*F21*H24)</f>
        <v>42.072960000000009</v>
      </c>
      <c r="J24" s="53"/>
      <c r="K24" s="57"/>
      <c r="L24" s="54"/>
      <c r="M24" s="57"/>
      <c r="N24" s="58" t="s">
        <v>9</v>
      </c>
      <c r="O24" s="62">
        <v>0.95</v>
      </c>
      <c r="P24" s="40">
        <f t="shared" si="1"/>
        <v>19.984656000000005</v>
      </c>
      <c r="Q24" s="67">
        <f>1/3*(I24+P24)</f>
        <v>20.685872000000003</v>
      </c>
      <c r="R24" s="67">
        <f>(Q24-$Q$5)/20</f>
        <v>-2.804864000000009E-2</v>
      </c>
    </row>
    <row r="25" spans="1:19" ht="15.95" customHeight="1" x14ac:dyDescent="0.25">
      <c r="A25" s="51">
        <v>14</v>
      </c>
      <c r="B25" s="52"/>
      <c r="C25" s="53"/>
      <c r="D25" s="54"/>
      <c r="E25" s="54"/>
      <c r="F25" s="57"/>
      <c r="G25" s="55"/>
      <c r="H25" s="53"/>
      <c r="I25" s="64"/>
      <c r="J25" s="53"/>
      <c r="K25" s="57"/>
      <c r="L25" s="54"/>
      <c r="M25" s="57"/>
      <c r="N25" s="61" t="s">
        <v>10</v>
      </c>
      <c r="O25" s="38">
        <v>1</v>
      </c>
      <c r="P25" s="40">
        <f t="shared" si="1"/>
        <v>21.036480000000005</v>
      </c>
      <c r="Q25" s="67">
        <f>1/3*(I24+P25)</f>
        <v>21.036480000000005</v>
      </c>
      <c r="R25" s="67">
        <f>(Q25-$Q$5)/20</f>
        <v>-1.0518240000000035E-2</v>
      </c>
    </row>
    <row r="26" spans="1:19" ht="15.95" customHeight="1" x14ac:dyDescent="0.25">
      <c r="A26" s="51">
        <v>15</v>
      </c>
      <c r="B26" s="52"/>
      <c r="C26" s="53"/>
      <c r="D26" s="54"/>
      <c r="E26" s="54"/>
      <c r="F26" s="57"/>
      <c r="G26" s="55"/>
      <c r="H26" s="53"/>
      <c r="I26" s="65"/>
      <c r="J26" s="53"/>
      <c r="K26" s="57"/>
      <c r="L26" s="54"/>
      <c r="M26" s="57"/>
      <c r="N26" s="61" t="s">
        <v>11</v>
      </c>
      <c r="O26" s="38">
        <v>1.04</v>
      </c>
      <c r="P26" s="40">
        <f t="shared" si="1"/>
        <v>21.877939200000004</v>
      </c>
      <c r="Q26" s="67">
        <f>1/3*(I24+P26)</f>
        <v>21.316966400000002</v>
      </c>
      <c r="R26" s="67">
        <f>(Q26-$Q$5)/20</f>
        <v>3.5060799999998339E-3</v>
      </c>
    </row>
    <row r="27" spans="1:19" ht="15.95" customHeight="1" x14ac:dyDescent="0.25">
      <c r="A27" s="51">
        <v>16</v>
      </c>
      <c r="B27" s="52"/>
      <c r="C27" s="53"/>
      <c r="D27" s="54"/>
      <c r="E27" s="54"/>
      <c r="F27" s="57"/>
      <c r="G27" s="55" t="s">
        <v>21</v>
      </c>
      <c r="H27" s="54">
        <v>1.04</v>
      </c>
      <c r="I27" s="63">
        <f>2*(B12*D12*F21*H27)</f>
        <v>43.755878400000007</v>
      </c>
      <c r="J27" s="53"/>
      <c r="K27" s="57"/>
      <c r="L27" s="54"/>
      <c r="M27" s="57"/>
      <c r="N27" s="58" t="s">
        <v>9</v>
      </c>
      <c r="O27" s="38">
        <v>0.95</v>
      </c>
      <c r="P27" s="40">
        <f t="shared" si="1"/>
        <v>19.984656000000005</v>
      </c>
      <c r="Q27" s="67">
        <f>1/3*(I27+P27)</f>
        <v>21.246844800000005</v>
      </c>
      <c r="R27" s="67">
        <f>(Q27-$Q$5)/20</f>
        <v>0</v>
      </c>
      <c r="S27" s="60"/>
    </row>
    <row r="28" spans="1:19" ht="15.95" customHeight="1" x14ac:dyDescent="0.25">
      <c r="A28" s="51">
        <v>17</v>
      </c>
      <c r="B28" s="52"/>
      <c r="C28" s="53"/>
      <c r="D28" s="54"/>
      <c r="E28" s="54"/>
      <c r="F28" s="57"/>
      <c r="G28" s="55"/>
      <c r="H28" s="54"/>
      <c r="I28" s="64"/>
      <c r="J28" s="53"/>
      <c r="K28" s="57"/>
      <c r="L28" s="54"/>
      <c r="M28" s="57"/>
      <c r="N28" s="61" t="s">
        <v>10</v>
      </c>
      <c r="O28" s="38">
        <v>1</v>
      </c>
      <c r="P28" s="40">
        <f t="shared" si="1"/>
        <v>21.036480000000005</v>
      </c>
      <c r="Q28" s="67">
        <f>1/3*(I27+P28)</f>
        <v>21.597452800000003</v>
      </c>
      <c r="R28" s="67">
        <f>(Q28-$Q$5)/20</f>
        <v>1.753039999999988E-2</v>
      </c>
    </row>
    <row r="29" spans="1:19" ht="15.95" customHeight="1" x14ac:dyDescent="0.25">
      <c r="A29" s="51">
        <v>18</v>
      </c>
      <c r="B29" s="52"/>
      <c r="C29" s="53"/>
      <c r="D29" s="54"/>
      <c r="E29" s="54"/>
      <c r="F29" s="57"/>
      <c r="G29" s="55"/>
      <c r="H29" s="54"/>
      <c r="I29" s="65"/>
      <c r="J29" s="53"/>
      <c r="K29" s="57"/>
      <c r="L29" s="54"/>
      <c r="M29" s="57"/>
      <c r="N29" s="61" t="s">
        <v>11</v>
      </c>
      <c r="O29" s="38">
        <v>1.04</v>
      </c>
      <c r="P29" s="40">
        <f t="shared" si="1"/>
        <v>21.877939200000004</v>
      </c>
      <c r="Q29" s="67">
        <f>1/3*(I27+P29)</f>
        <v>21.877939200000004</v>
      </c>
      <c r="R29" s="67">
        <f>(Q29-$Q$5)/20</f>
        <v>3.1554719999999925E-2</v>
      </c>
    </row>
    <row r="30" spans="1:19" ht="15.95" customHeight="1" x14ac:dyDescent="0.25">
      <c r="A30" s="51">
        <v>19</v>
      </c>
      <c r="B30" s="52"/>
      <c r="C30" s="53"/>
      <c r="D30" s="54"/>
      <c r="E30" s="54" t="s">
        <v>15</v>
      </c>
      <c r="F30" s="57">
        <v>1.1000000000000001</v>
      </c>
      <c r="G30" s="55" t="s">
        <v>9</v>
      </c>
      <c r="H30" s="54">
        <v>0.95</v>
      </c>
      <c r="I30" s="56">
        <f>2*(B12*D12*F30*H30)</f>
        <v>43.104160000000007</v>
      </c>
      <c r="J30" s="53"/>
      <c r="K30" s="57"/>
      <c r="L30" s="54" t="s">
        <v>15</v>
      </c>
      <c r="M30" s="57">
        <v>1.1000000000000001</v>
      </c>
      <c r="N30" s="61" t="s">
        <v>6</v>
      </c>
      <c r="O30" s="38">
        <v>0.95</v>
      </c>
      <c r="P30" s="40">
        <f t="shared" ref="P30:P38" si="2">$B$12*$K$12*$M$30*O30</f>
        <v>21.552080000000004</v>
      </c>
      <c r="Q30" s="67">
        <f>1/3*(I30+P30)</f>
        <v>21.552080000000004</v>
      </c>
      <c r="R30" s="67">
        <f>(Q30-$Q$5)/20</f>
        <v>1.5261759999999925E-2</v>
      </c>
      <c r="S30" s="60"/>
    </row>
    <row r="31" spans="1:19" ht="15.95" customHeight="1" x14ac:dyDescent="0.25">
      <c r="A31" s="51">
        <v>20</v>
      </c>
      <c r="B31" s="52"/>
      <c r="C31" s="53"/>
      <c r="D31" s="54"/>
      <c r="E31" s="54"/>
      <c r="F31" s="57"/>
      <c r="G31" s="55"/>
      <c r="H31" s="54"/>
      <c r="I31" s="56"/>
      <c r="J31" s="53"/>
      <c r="K31" s="57"/>
      <c r="L31" s="54"/>
      <c r="M31" s="57"/>
      <c r="N31" s="61" t="s">
        <v>7</v>
      </c>
      <c r="O31" s="38">
        <v>1</v>
      </c>
      <c r="P31" s="40">
        <f t="shared" si="2"/>
        <v>22.686400000000006</v>
      </c>
      <c r="Q31" s="67">
        <f>1/3*(I30+P31)</f>
        <v>21.930186666666671</v>
      </c>
      <c r="R31" s="67">
        <f>(Q31-$Q$5)/20</f>
        <v>3.4167093333333301E-2</v>
      </c>
      <c r="S31" s="60"/>
    </row>
    <row r="32" spans="1:19" ht="15.95" customHeight="1" x14ac:dyDescent="0.25">
      <c r="A32" s="51">
        <v>21</v>
      </c>
      <c r="B32" s="52"/>
      <c r="C32" s="53"/>
      <c r="D32" s="54"/>
      <c r="E32" s="54"/>
      <c r="F32" s="57"/>
      <c r="G32" s="55"/>
      <c r="H32" s="54"/>
      <c r="I32" s="56"/>
      <c r="J32" s="53"/>
      <c r="K32" s="57"/>
      <c r="L32" s="54"/>
      <c r="M32" s="57"/>
      <c r="N32" s="61" t="s">
        <v>8</v>
      </c>
      <c r="O32" s="38">
        <v>1.04</v>
      </c>
      <c r="P32" s="40">
        <f t="shared" si="2"/>
        <v>23.593856000000006</v>
      </c>
      <c r="Q32" s="67">
        <f>1/3*(I30+P32)</f>
        <v>22.232672000000001</v>
      </c>
      <c r="R32" s="67">
        <f>(Q32-$Q$5)/20</f>
        <v>4.9291359999999784E-2</v>
      </c>
    </row>
    <row r="33" spans="1:19" ht="15.95" customHeight="1" x14ac:dyDescent="0.25">
      <c r="A33" s="51">
        <v>22</v>
      </c>
      <c r="B33" s="52"/>
      <c r="C33" s="53"/>
      <c r="D33" s="54"/>
      <c r="E33" s="54"/>
      <c r="F33" s="57"/>
      <c r="G33" s="55" t="s">
        <v>10</v>
      </c>
      <c r="H33" s="53">
        <v>1</v>
      </c>
      <c r="I33" s="56">
        <f>2*(B12*D12*F30*H33)</f>
        <v>45.372800000000012</v>
      </c>
      <c r="J33" s="53"/>
      <c r="K33" s="57"/>
      <c r="L33" s="54"/>
      <c r="M33" s="57"/>
      <c r="N33" s="58" t="s">
        <v>9</v>
      </c>
      <c r="O33" s="62">
        <v>0.95</v>
      </c>
      <c r="P33" s="40">
        <f t="shared" si="2"/>
        <v>21.552080000000004</v>
      </c>
      <c r="Q33" s="67">
        <f>1/3*(I33+P33)</f>
        <v>22.308293333333339</v>
      </c>
      <c r="R33" s="67">
        <f>(Q33-$Q$5)/20</f>
        <v>5.3072426666666672E-2</v>
      </c>
    </row>
    <row r="34" spans="1:19" ht="15.95" customHeight="1" x14ac:dyDescent="0.25">
      <c r="A34" s="51">
        <v>23</v>
      </c>
      <c r="B34" s="52"/>
      <c r="C34" s="53"/>
      <c r="D34" s="54"/>
      <c r="E34" s="54"/>
      <c r="F34" s="57"/>
      <c r="G34" s="55"/>
      <c r="H34" s="53"/>
      <c r="I34" s="56"/>
      <c r="J34" s="53"/>
      <c r="K34" s="57"/>
      <c r="L34" s="54"/>
      <c r="M34" s="57"/>
      <c r="N34" s="61" t="s">
        <v>10</v>
      </c>
      <c r="O34" s="38">
        <v>1</v>
      </c>
      <c r="P34" s="40">
        <f t="shared" si="2"/>
        <v>22.686400000000006</v>
      </c>
      <c r="Q34" s="67">
        <f>1/3*(I33+P34)</f>
        <v>22.686400000000006</v>
      </c>
      <c r="R34" s="67">
        <f>(Q34-$Q$5)/20</f>
        <v>7.1977760000000043E-2</v>
      </c>
    </row>
    <row r="35" spans="1:19" ht="15.95" customHeight="1" x14ac:dyDescent="0.25">
      <c r="A35" s="51">
        <v>24</v>
      </c>
      <c r="B35" s="52"/>
      <c r="C35" s="53"/>
      <c r="D35" s="54"/>
      <c r="E35" s="54"/>
      <c r="F35" s="57"/>
      <c r="G35" s="55"/>
      <c r="H35" s="53"/>
      <c r="I35" s="56"/>
      <c r="J35" s="53"/>
      <c r="K35" s="57"/>
      <c r="L35" s="54"/>
      <c r="M35" s="57"/>
      <c r="N35" s="61" t="s">
        <v>11</v>
      </c>
      <c r="O35" s="38">
        <v>1.04</v>
      </c>
      <c r="P35" s="40">
        <f t="shared" si="2"/>
        <v>23.593856000000006</v>
      </c>
      <c r="Q35" s="67">
        <f>1/3*(I33+P35)</f>
        <v>22.988885333333336</v>
      </c>
      <c r="R35" s="67">
        <f>(Q35-$Q$5)/20</f>
        <v>8.7102026666666527E-2</v>
      </c>
    </row>
    <row r="36" spans="1:19" ht="15.95" customHeight="1" x14ac:dyDescent="0.25">
      <c r="A36" s="51">
        <v>25</v>
      </c>
      <c r="B36" s="52"/>
      <c r="C36" s="53"/>
      <c r="D36" s="54"/>
      <c r="E36" s="54"/>
      <c r="F36" s="57"/>
      <c r="G36" s="55" t="s">
        <v>21</v>
      </c>
      <c r="H36" s="54">
        <v>1.04</v>
      </c>
      <c r="I36" s="56">
        <f>2*(B12*D12*F30*H36)</f>
        <v>47.187712000000012</v>
      </c>
      <c r="J36" s="53"/>
      <c r="K36" s="57"/>
      <c r="L36" s="54"/>
      <c r="M36" s="57"/>
      <c r="N36" s="58" t="s">
        <v>9</v>
      </c>
      <c r="O36" s="38">
        <v>0.95</v>
      </c>
      <c r="P36" s="40">
        <f t="shared" si="2"/>
        <v>21.552080000000004</v>
      </c>
      <c r="Q36" s="67">
        <f>1/3*(I36+P36)</f>
        <v>22.913264000000005</v>
      </c>
      <c r="R36" s="67">
        <f>(Q36-$Q$5)/20</f>
        <v>8.3320959999999999E-2</v>
      </c>
      <c r="S36" s="60"/>
    </row>
    <row r="37" spans="1:19" ht="15.95" customHeight="1" x14ac:dyDescent="0.25">
      <c r="A37" s="51">
        <v>26</v>
      </c>
      <c r="B37" s="52"/>
      <c r="C37" s="53"/>
      <c r="D37" s="54"/>
      <c r="E37" s="54"/>
      <c r="F37" s="57"/>
      <c r="G37" s="55"/>
      <c r="H37" s="54"/>
      <c r="I37" s="56"/>
      <c r="J37" s="53"/>
      <c r="K37" s="57"/>
      <c r="L37" s="54"/>
      <c r="M37" s="57"/>
      <c r="N37" s="61" t="s">
        <v>10</v>
      </c>
      <c r="O37" s="38">
        <v>1</v>
      </c>
      <c r="P37" s="40">
        <f t="shared" si="2"/>
        <v>22.686400000000006</v>
      </c>
      <c r="Q37" s="67">
        <f>1/3*(I36+P37)</f>
        <v>23.291370666666673</v>
      </c>
      <c r="R37" s="67">
        <f>(Q37-$Q$5)/20</f>
        <v>0.10222629333333337</v>
      </c>
    </row>
    <row r="38" spans="1:19" ht="15.95" customHeight="1" x14ac:dyDescent="0.25">
      <c r="A38" s="51">
        <v>27</v>
      </c>
      <c r="B38" s="52"/>
      <c r="C38" s="53"/>
      <c r="D38" s="54"/>
      <c r="E38" s="54"/>
      <c r="F38" s="57"/>
      <c r="G38" s="55"/>
      <c r="H38" s="54"/>
      <c r="I38" s="56"/>
      <c r="J38" s="53"/>
      <c r="K38" s="57"/>
      <c r="L38" s="54"/>
      <c r="M38" s="57"/>
      <c r="N38" s="61" t="s">
        <v>11</v>
      </c>
      <c r="O38" s="38">
        <v>1.04</v>
      </c>
      <c r="P38" s="40">
        <f t="shared" si="2"/>
        <v>23.593856000000006</v>
      </c>
      <c r="Q38" s="67">
        <f>1/3*(I36+P38)</f>
        <v>23.593856000000006</v>
      </c>
      <c r="R38" s="67">
        <f>(Q38-$Q$5)/20</f>
        <v>0.11735056000000003</v>
      </c>
    </row>
    <row r="39" spans="1:19" ht="15.95" customHeight="1" x14ac:dyDescent="0.25">
      <c r="B39" s="31"/>
      <c r="C39" s="31"/>
      <c r="D39" s="47"/>
      <c r="E39" s="47"/>
      <c r="F39" s="42"/>
      <c r="G39" s="42"/>
      <c r="H39" s="42"/>
      <c r="I39" s="44"/>
      <c r="J39" s="44"/>
      <c r="K39" s="47"/>
      <c r="L39" s="47"/>
      <c r="M39" s="44"/>
      <c r="N39" s="31"/>
      <c r="O39" s="31"/>
      <c r="P39" s="44"/>
      <c r="Q39" s="31"/>
      <c r="R39" s="41"/>
    </row>
    <row r="40" spans="1:19" ht="15.95" customHeight="1" x14ac:dyDescent="0.25">
      <c r="R40" s="41"/>
    </row>
    <row r="42" spans="1:19" s="43" customFormat="1" ht="15.95" customHeight="1" x14ac:dyDescent="0.25"/>
    <row r="43" spans="1:19" s="43" customFormat="1" ht="15.95" customHeight="1" x14ac:dyDescent="0.25"/>
    <row r="44" spans="1:19" s="43" customFormat="1" ht="15.95" customHeight="1" x14ac:dyDescent="0.25"/>
    <row r="45" spans="1:19" s="43" customFormat="1" ht="15.95" customHeight="1" x14ac:dyDescent="0.25"/>
    <row r="46" spans="1:19" s="43" customFormat="1" ht="15.95" customHeight="1" x14ac:dyDescent="0.25"/>
    <row r="47" spans="1:19" s="43" customFormat="1" ht="15.95" customHeight="1" x14ac:dyDescent="0.25"/>
    <row r="48" spans="1:19" s="43" customFormat="1" ht="15.95" customHeight="1" x14ac:dyDescent="0.25"/>
  </sheetData>
  <mergeCells count="66">
    <mergeCell ref="A10:A11"/>
    <mergeCell ref="B10:B11"/>
    <mergeCell ref="M30:M38"/>
    <mergeCell ref="G33:G35"/>
    <mergeCell ref="H33:H35"/>
    <mergeCell ref="I33:I35"/>
    <mergeCell ref="G36:G38"/>
    <mergeCell ref="H36:H38"/>
    <mergeCell ref="I36:I38"/>
    <mergeCell ref="E30:E38"/>
    <mergeCell ref="F30:F38"/>
    <mergeCell ref="G30:G32"/>
    <mergeCell ref="H30:H32"/>
    <mergeCell ref="I30:I32"/>
    <mergeCell ref="E21:E29"/>
    <mergeCell ref="F21:F29"/>
    <mergeCell ref="G21:G23"/>
    <mergeCell ref="H21:H23"/>
    <mergeCell ref="I21:I23"/>
    <mergeCell ref="M21:M29"/>
    <mergeCell ref="N11:O11"/>
    <mergeCell ref="B12:B38"/>
    <mergeCell ref="C12:C38"/>
    <mergeCell ref="D12:D38"/>
    <mergeCell ref="E12:E20"/>
    <mergeCell ref="F12:F20"/>
    <mergeCell ref="G12:G14"/>
    <mergeCell ref="H12:H14"/>
    <mergeCell ref="I12:I14"/>
    <mergeCell ref="J12:J38"/>
    <mergeCell ref="M12:M20"/>
    <mergeCell ref="G15:G17"/>
    <mergeCell ref="H15:H17"/>
    <mergeCell ref="I15:I17"/>
    <mergeCell ref="G18:G20"/>
    <mergeCell ref="L21:L29"/>
    <mergeCell ref="G24:G26"/>
    <mergeCell ref="H24:H26"/>
    <mergeCell ref="I24:I26"/>
    <mergeCell ref="G27:G29"/>
    <mergeCell ref="K12:K38"/>
    <mergeCell ref="L12:L20"/>
    <mergeCell ref="H27:H29"/>
    <mergeCell ref="I27:I29"/>
    <mergeCell ref="L30:L38"/>
    <mergeCell ref="H18:H20"/>
    <mergeCell ref="I18:I20"/>
    <mergeCell ref="B9:D9"/>
    <mergeCell ref="C10:I10"/>
    <mergeCell ref="J10:P10"/>
    <mergeCell ref="Q10:Q11"/>
    <mergeCell ref="R10:R11"/>
    <mergeCell ref="C11:D11"/>
    <mergeCell ref="E11:F11"/>
    <mergeCell ref="G11:H11"/>
    <mergeCell ref="L11:M11"/>
    <mergeCell ref="C3:I3"/>
    <mergeCell ref="J3:P3"/>
    <mergeCell ref="Q3:Q4"/>
    <mergeCell ref="C4:D4"/>
    <mergeCell ref="E4:F4"/>
    <mergeCell ref="G4:H4"/>
    <mergeCell ref="J4:K4"/>
    <mergeCell ref="L4:M4"/>
    <mergeCell ref="N4:O4"/>
    <mergeCell ref="B3:B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9"/>
  <sheetViews>
    <sheetView zoomScale="124" zoomScaleNormal="124" workbookViewId="0">
      <selection activeCell="A8" sqref="A8:XFD8"/>
    </sheetView>
  </sheetViews>
  <sheetFormatPr defaultColWidth="9" defaultRowHeight="15.95" customHeight="1" x14ac:dyDescent="0.25"/>
  <cols>
    <col min="1" max="1" width="9" style="29"/>
    <col min="2" max="2" width="9.42578125" style="29" customWidth="1"/>
    <col min="3" max="3" width="17" style="29" customWidth="1"/>
    <col min="4" max="8" width="9.42578125" style="29" customWidth="1"/>
    <col min="9" max="9" width="12" style="29" customWidth="1"/>
    <col min="10" max="10" width="17.42578125" style="29" customWidth="1"/>
    <col min="11" max="11" width="12.7109375" style="29" customWidth="1"/>
    <col min="12" max="15" width="9.42578125" style="29" customWidth="1"/>
    <col min="16" max="16" width="14.5703125" style="29" customWidth="1"/>
    <col min="17" max="17" width="14.7109375" style="29" customWidth="1"/>
    <col min="18" max="18" width="15.5703125" style="29" customWidth="1"/>
    <col min="19" max="19" width="14.42578125" style="29" customWidth="1"/>
    <col min="20" max="20" width="12.7109375" style="29" customWidth="1"/>
    <col min="21" max="21" width="17.42578125" style="29" customWidth="1"/>
    <col min="22" max="22" width="15.42578125" style="29" customWidth="1"/>
    <col min="23" max="23" width="14.7109375" style="29" customWidth="1"/>
    <col min="24" max="16384" width="9" style="29"/>
  </cols>
  <sheetData>
    <row r="1" spans="1:22" ht="15.95" customHeight="1" x14ac:dyDescent="0.25">
      <c r="A1" s="30" t="s">
        <v>109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22" ht="15.95" customHeight="1" x14ac:dyDescent="0.25"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22" ht="15.95" customHeight="1" x14ac:dyDescent="0.25">
      <c r="B3" s="49" t="s">
        <v>101</v>
      </c>
      <c r="C3" s="69" t="s">
        <v>18</v>
      </c>
      <c r="D3" s="69"/>
      <c r="E3" s="69"/>
      <c r="F3" s="69"/>
      <c r="G3" s="69"/>
      <c r="H3" s="69"/>
      <c r="I3" s="69"/>
      <c r="J3" s="70" t="s">
        <v>17</v>
      </c>
      <c r="K3" s="70"/>
      <c r="L3" s="70"/>
      <c r="M3" s="70"/>
      <c r="N3" s="70"/>
      <c r="O3" s="70"/>
      <c r="P3" s="70"/>
      <c r="Q3" s="68" t="s">
        <v>107</v>
      </c>
    </row>
    <row r="4" spans="1:22" ht="28.5" customHeight="1" x14ac:dyDescent="0.25">
      <c r="B4" s="49"/>
      <c r="C4" s="32" t="s">
        <v>0</v>
      </c>
      <c r="D4" s="32"/>
      <c r="E4" s="32" t="s">
        <v>1</v>
      </c>
      <c r="F4" s="32"/>
      <c r="G4" s="32" t="s">
        <v>2</v>
      </c>
      <c r="H4" s="32"/>
      <c r="I4" s="33" t="s">
        <v>98</v>
      </c>
      <c r="J4" s="32" t="s">
        <v>0</v>
      </c>
      <c r="K4" s="32"/>
      <c r="L4" s="32" t="s">
        <v>3</v>
      </c>
      <c r="M4" s="32"/>
      <c r="N4" s="32" t="s">
        <v>4</v>
      </c>
      <c r="O4" s="32"/>
      <c r="P4" s="33" t="s">
        <v>22</v>
      </c>
      <c r="Q4" s="68"/>
      <c r="R4" s="34"/>
    </row>
    <row r="5" spans="1:22" ht="23.25" customHeight="1" x14ac:dyDescent="0.25">
      <c r="B5" s="35">
        <f t="shared" ref="B5" si="0">$B$12</f>
        <v>34</v>
      </c>
      <c r="C5" s="36" t="s">
        <v>16</v>
      </c>
      <c r="D5" s="37">
        <v>0.8</v>
      </c>
      <c r="E5" s="37" t="s">
        <v>12</v>
      </c>
      <c r="F5" s="38">
        <v>1.02</v>
      </c>
      <c r="G5" s="39" t="s">
        <v>5</v>
      </c>
      <c r="H5" s="37">
        <v>1.04</v>
      </c>
      <c r="I5" s="40">
        <f>2*(B5*D5*F5*H5)</f>
        <v>57.707520000000009</v>
      </c>
      <c r="J5" s="36" t="s">
        <v>16</v>
      </c>
      <c r="K5" s="38">
        <v>0.8</v>
      </c>
      <c r="L5" s="38" t="s">
        <v>12</v>
      </c>
      <c r="M5" s="38">
        <v>1.02</v>
      </c>
      <c r="N5" s="38" t="s">
        <v>6</v>
      </c>
      <c r="O5" s="38">
        <v>0.95</v>
      </c>
      <c r="P5" s="40">
        <f>B5*K5*M5*O5</f>
        <v>26.356800000000003</v>
      </c>
      <c r="Q5" s="67">
        <f>1/3*(I5+P5)</f>
        <v>28.021440000000002</v>
      </c>
      <c r="R5" s="41"/>
    </row>
    <row r="6" spans="1:22" ht="15.95" customHeight="1" x14ac:dyDescent="0.25">
      <c r="B6" s="31"/>
      <c r="C6" s="31"/>
      <c r="D6" s="31"/>
      <c r="E6" s="31"/>
      <c r="F6" s="42"/>
      <c r="G6" s="43"/>
      <c r="H6" s="31"/>
      <c r="I6" s="44"/>
      <c r="J6" s="44"/>
      <c r="K6" s="44"/>
      <c r="L6" s="44"/>
      <c r="M6" s="42"/>
      <c r="N6" s="42"/>
      <c r="O6" s="42"/>
      <c r="P6" s="42"/>
      <c r="Q6" s="42"/>
      <c r="R6" s="44"/>
      <c r="S6" s="44"/>
      <c r="T6" s="41"/>
      <c r="V6" s="41"/>
    </row>
    <row r="8" spans="1:22" ht="15.95" customHeight="1" x14ac:dyDescent="0.25">
      <c r="A8" s="30" t="s">
        <v>110</v>
      </c>
      <c r="B8" s="30"/>
      <c r="C8" s="30"/>
      <c r="D8" s="30"/>
      <c r="E8" s="30"/>
      <c r="F8" s="30"/>
      <c r="G8" s="30"/>
      <c r="H8" s="30"/>
      <c r="J8" s="30"/>
    </row>
    <row r="9" spans="1:22" ht="15.95" customHeight="1" x14ac:dyDescent="0.25">
      <c r="B9" s="45"/>
      <c r="C9" s="45"/>
      <c r="D9" s="45"/>
      <c r="E9" s="46"/>
      <c r="M9" s="47"/>
      <c r="N9" s="47"/>
      <c r="O9" s="47"/>
      <c r="P9" s="47"/>
      <c r="Q9" s="47"/>
      <c r="R9" s="47"/>
      <c r="S9" s="47"/>
    </row>
    <row r="10" spans="1:22" ht="15.95" customHeight="1" x14ac:dyDescent="0.25">
      <c r="A10" s="48" t="s">
        <v>41</v>
      </c>
      <c r="B10" s="49" t="s">
        <v>101</v>
      </c>
      <c r="C10" s="69" t="s">
        <v>18</v>
      </c>
      <c r="D10" s="69"/>
      <c r="E10" s="69"/>
      <c r="F10" s="69"/>
      <c r="G10" s="69"/>
      <c r="H10" s="69"/>
      <c r="I10" s="69"/>
      <c r="J10" s="71" t="s">
        <v>19</v>
      </c>
      <c r="K10" s="71"/>
      <c r="L10" s="71"/>
      <c r="M10" s="71"/>
      <c r="N10" s="71"/>
      <c r="O10" s="71"/>
      <c r="P10" s="71"/>
      <c r="Q10" s="68" t="s">
        <v>108</v>
      </c>
      <c r="R10" s="68" t="s">
        <v>106</v>
      </c>
    </row>
    <row r="11" spans="1:22" ht="27" customHeight="1" x14ac:dyDescent="0.25">
      <c r="A11" s="48"/>
      <c r="B11" s="49"/>
      <c r="C11" s="32" t="s">
        <v>0</v>
      </c>
      <c r="D11" s="32"/>
      <c r="E11" s="32" t="s">
        <v>1</v>
      </c>
      <c r="F11" s="32"/>
      <c r="G11" s="32" t="s">
        <v>2</v>
      </c>
      <c r="H11" s="32"/>
      <c r="I11" s="33" t="s">
        <v>99</v>
      </c>
      <c r="J11" s="39"/>
      <c r="K11" s="39" t="s">
        <v>0</v>
      </c>
      <c r="L11" s="32" t="s">
        <v>20</v>
      </c>
      <c r="M11" s="32"/>
      <c r="N11" s="32" t="s">
        <v>4</v>
      </c>
      <c r="O11" s="32"/>
      <c r="P11" s="33" t="s">
        <v>100</v>
      </c>
      <c r="Q11" s="68"/>
      <c r="R11" s="68"/>
    </row>
    <row r="12" spans="1:22" ht="15.95" customHeight="1" x14ac:dyDescent="0.25">
      <c r="A12" s="51">
        <v>1</v>
      </c>
      <c r="B12" s="52">
        <v>34</v>
      </c>
      <c r="C12" s="53" t="s">
        <v>16</v>
      </c>
      <c r="D12" s="54">
        <v>0.8</v>
      </c>
      <c r="E12" s="54" t="s">
        <v>13</v>
      </c>
      <c r="F12" s="54">
        <v>1</v>
      </c>
      <c r="G12" s="55" t="s">
        <v>9</v>
      </c>
      <c r="H12" s="54">
        <v>0.95</v>
      </c>
      <c r="I12" s="56">
        <f>2*(B12*D12*F12*H12)</f>
        <v>51.68</v>
      </c>
      <c r="J12" s="53" t="s">
        <v>16</v>
      </c>
      <c r="K12" s="57">
        <v>0.8</v>
      </c>
      <c r="L12" s="54" t="s">
        <v>13</v>
      </c>
      <c r="M12" s="57">
        <v>1</v>
      </c>
      <c r="N12" s="58" t="s">
        <v>9</v>
      </c>
      <c r="O12" s="38">
        <v>0.95</v>
      </c>
      <c r="P12" s="59">
        <f t="shared" ref="P12:P20" si="1">$B$12*$K$12*$M$12*O12</f>
        <v>25.84</v>
      </c>
      <c r="Q12" s="67">
        <f>1/3*(I12+P12)</f>
        <v>25.839999999999996</v>
      </c>
      <c r="R12" s="67">
        <f t="shared" ref="R12:R38" si="2">(Q12-$Q$5)/20</f>
        <v>-0.10907200000000028</v>
      </c>
    </row>
    <row r="13" spans="1:22" ht="15.95" customHeight="1" x14ac:dyDescent="0.25">
      <c r="A13" s="51">
        <v>2</v>
      </c>
      <c r="B13" s="52"/>
      <c r="C13" s="53"/>
      <c r="D13" s="54"/>
      <c r="E13" s="54"/>
      <c r="F13" s="54"/>
      <c r="G13" s="55"/>
      <c r="H13" s="54"/>
      <c r="I13" s="56"/>
      <c r="J13" s="53"/>
      <c r="K13" s="57"/>
      <c r="L13" s="54"/>
      <c r="M13" s="57"/>
      <c r="N13" s="61" t="s">
        <v>10</v>
      </c>
      <c r="O13" s="38">
        <v>1</v>
      </c>
      <c r="P13" s="40">
        <f t="shared" si="1"/>
        <v>27.200000000000003</v>
      </c>
      <c r="Q13" s="67">
        <f>1/3*(I12+P13)</f>
        <v>26.293333333333329</v>
      </c>
      <c r="R13" s="67">
        <f t="shared" si="2"/>
        <v>-8.6405333333333625E-2</v>
      </c>
    </row>
    <row r="14" spans="1:22" ht="15.95" customHeight="1" x14ac:dyDescent="0.25">
      <c r="A14" s="51">
        <v>3</v>
      </c>
      <c r="B14" s="52"/>
      <c r="C14" s="53"/>
      <c r="D14" s="54"/>
      <c r="E14" s="54"/>
      <c r="F14" s="54"/>
      <c r="G14" s="55"/>
      <c r="H14" s="54"/>
      <c r="I14" s="56"/>
      <c r="J14" s="53"/>
      <c r="K14" s="57"/>
      <c r="L14" s="54"/>
      <c r="M14" s="57"/>
      <c r="N14" s="61" t="s">
        <v>11</v>
      </c>
      <c r="O14" s="38">
        <v>1.04</v>
      </c>
      <c r="P14" s="40">
        <f t="shared" si="1"/>
        <v>28.288000000000004</v>
      </c>
      <c r="Q14" s="67">
        <f>1/3*(I12+P14)</f>
        <v>26.655999999999999</v>
      </c>
      <c r="R14" s="67">
        <f t="shared" si="2"/>
        <v>-6.8272000000000152E-2</v>
      </c>
    </row>
    <row r="15" spans="1:22" ht="15.95" customHeight="1" x14ac:dyDescent="0.25">
      <c r="A15" s="51">
        <v>4</v>
      </c>
      <c r="B15" s="52"/>
      <c r="C15" s="53"/>
      <c r="D15" s="54"/>
      <c r="E15" s="54"/>
      <c r="F15" s="54"/>
      <c r="G15" s="55" t="s">
        <v>10</v>
      </c>
      <c r="H15" s="53">
        <v>1</v>
      </c>
      <c r="I15" s="63">
        <f>2*(B12*D12*F12*H15)</f>
        <v>54.400000000000006</v>
      </c>
      <c r="J15" s="53"/>
      <c r="K15" s="57"/>
      <c r="L15" s="54"/>
      <c r="M15" s="57"/>
      <c r="N15" s="58" t="s">
        <v>9</v>
      </c>
      <c r="O15" s="62">
        <v>0.95</v>
      </c>
      <c r="P15" s="40">
        <f t="shared" si="1"/>
        <v>25.84</v>
      </c>
      <c r="Q15" s="67">
        <f>1/3*(I15+P15)</f>
        <v>26.74666666666667</v>
      </c>
      <c r="R15" s="67">
        <f t="shared" si="2"/>
        <v>-6.373866666666661E-2</v>
      </c>
    </row>
    <row r="16" spans="1:22" ht="15.95" customHeight="1" x14ac:dyDescent="0.25">
      <c r="A16" s="51">
        <v>5</v>
      </c>
      <c r="B16" s="52"/>
      <c r="C16" s="53"/>
      <c r="D16" s="54"/>
      <c r="E16" s="54"/>
      <c r="F16" s="54"/>
      <c r="G16" s="55"/>
      <c r="H16" s="53"/>
      <c r="I16" s="64"/>
      <c r="J16" s="53"/>
      <c r="K16" s="57"/>
      <c r="L16" s="54"/>
      <c r="M16" s="57"/>
      <c r="N16" s="61" t="s">
        <v>10</v>
      </c>
      <c r="O16" s="38">
        <v>1</v>
      </c>
      <c r="P16" s="40">
        <f t="shared" si="1"/>
        <v>27.200000000000003</v>
      </c>
      <c r="Q16" s="67">
        <f>1/3*(I15+P16)</f>
        <v>27.200000000000003</v>
      </c>
      <c r="R16" s="67">
        <f t="shared" si="2"/>
        <v>-4.1071999999999956E-2</v>
      </c>
    </row>
    <row r="17" spans="1:18" ht="15.95" customHeight="1" x14ac:dyDescent="0.25">
      <c r="A17" s="51">
        <v>6</v>
      </c>
      <c r="B17" s="52"/>
      <c r="C17" s="53"/>
      <c r="D17" s="54"/>
      <c r="E17" s="54"/>
      <c r="F17" s="54"/>
      <c r="G17" s="55"/>
      <c r="H17" s="53"/>
      <c r="I17" s="65"/>
      <c r="J17" s="53"/>
      <c r="K17" s="57"/>
      <c r="L17" s="54"/>
      <c r="M17" s="57"/>
      <c r="N17" s="61" t="s">
        <v>11</v>
      </c>
      <c r="O17" s="38">
        <v>1.04</v>
      </c>
      <c r="P17" s="40">
        <f t="shared" si="1"/>
        <v>28.288000000000004</v>
      </c>
      <c r="Q17" s="67">
        <f>1/3*(I15+P17)</f>
        <v>27.562666666666672</v>
      </c>
      <c r="R17" s="67">
        <f t="shared" si="2"/>
        <v>-2.2938666666666486E-2</v>
      </c>
    </row>
    <row r="18" spans="1:18" ht="15.95" customHeight="1" x14ac:dyDescent="0.25">
      <c r="A18" s="51">
        <v>7</v>
      </c>
      <c r="B18" s="52"/>
      <c r="C18" s="53"/>
      <c r="D18" s="54"/>
      <c r="E18" s="54"/>
      <c r="F18" s="54"/>
      <c r="G18" s="55" t="s">
        <v>21</v>
      </c>
      <c r="H18" s="54">
        <v>1.04</v>
      </c>
      <c r="I18" s="56">
        <f>2*(B12*D12*F12*H18)</f>
        <v>56.576000000000008</v>
      </c>
      <c r="J18" s="53"/>
      <c r="K18" s="57"/>
      <c r="L18" s="54"/>
      <c r="M18" s="57"/>
      <c r="N18" s="58" t="s">
        <v>9</v>
      </c>
      <c r="O18" s="38">
        <v>0.95</v>
      </c>
      <c r="P18" s="40">
        <f t="shared" si="1"/>
        <v>25.84</v>
      </c>
      <c r="Q18" s="67">
        <f>1/3*(I18+P18)</f>
        <v>27.472000000000001</v>
      </c>
      <c r="R18" s="67">
        <f t="shared" si="2"/>
        <v>-2.7472000000000031E-2</v>
      </c>
    </row>
    <row r="19" spans="1:18" ht="15.95" customHeight="1" x14ac:dyDescent="0.25">
      <c r="A19" s="51">
        <v>8</v>
      </c>
      <c r="B19" s="52"/>
      <c r="C19" s="53"/>
      <c r="D19" s="54"/>
      <c r="E19" s="54"/>
      <c r="F19" s="54"/>
      <c r="G19" s="55"/>
      <c r="H19" s="54"/>
      <c r="I19" s="56"/>
      <c r="J19" s="53"/>
      <c r="K19" s="57"/>
      <c r="L19" s="54"/>
      <c r="M19" s="57"/>
      <c r="N19" s="61" t="s">
        <v>10</v>
      </c>
      <c r="O19" s="38">
        <v>1</v>
      </c>
      <c r="P19" s="40">
        <f t="shared" si="1"/>
        <v>27.200000000000003</v>
      </c>
      <c r="Q19" s="67">
        <f>1/3*(I18+P19)</f>
        <v>27.925333333333334</v>
      </c>
      <c r="R19" s="67">
        <f t="shared" si="2"/>
        <v>-4.8053333333333724E-3</v>
      </c>
    </row>
    <row r="20" spans="1:18" ht="15.95" customHeight="1" x14ac:dyDescent="0.25">
      <c r="A20" s="51">
        <v>9</v>
      </c>
      <c r="B20" s="52"/>
      <c r="C20" s="53"/>
      <c r="D20" s="54"/>
      <c r="E20" s="54"/>
      <c r="F20" s="54"/>
      <c r="G20" s="55"/>
      <c r="H20" s="54"/>
      <c r="I20" s="56"/>
      <c r="J20" s="53"/>
      <c r="K20" s="57"/>
      <c r="L20" s="54"/>
      <c r="M20" s="57"/>
      <c r="N20" s="61" t="s">
        <v>11</v>
      </c>
      <c r="O20" s="38">
        <v>1.04</v>
      </c>
      <c r="P20" s="40">
        <f t="shared" si="1"/>
        <v>28.288000000000004</v>
      </c>
      <c r="Q20" s="67">
        <f>1/3*(I18+P20)</f>
        <v>28.288</v>
      </c>
      <c r="R20" s="67">
        <f t="shared" si="2"/>
        <v>1.3327999999999918E-2</v>
      </c>
    </row>
    <row r="21" spans="1:18" ht="15.95" customHeight="1" x14ac:dyDescent="0.25">
      <c r="A21" s="51">
        <v>10</v>
      </c>
      <c r="B21" s="52"/>
      <c r="C21" s="53"/>
      <c r="D21" s="54"/>
      <c r="E21" s="54" t="s">
        <v>14</v>
      </c>
      <c r="F21" s="57">
        <v>1.02</v>
      </c>
      <c r="G21" s="55" t="s">
        <v>9</v>
      </c>
      <c r="H21" s="54">
        <v>0.95</v>
      </c>
      <c r="I21" s="63">
        <f>2*(B12*D12*F21*H21)</f>
        <v>52.713600000000007</v>
      </c>
      <c r="J21" s="53"/>
      <c r="K21" s="57"/>
      <c r="L21" s="54" t="s">
        <v>14</v>
      </c>
      <c r="M21" s="57">
        <v>1.02</v>
      </c>
      <c r="N21" s="58" t="s">
        <v>9</v>
      </c>
      <c r="O21" s="38">
        <v>0.95</v>
      </c>
      <c r="P21" s="40">
        <f t="shared" ref="P21:P29" si="3">$B$12*$K$12*$M$21*O21</f>
        <v>26.356800000000003</v>
      </c>
      <c r="Q21" s="67">
        <f>1/3*(I21+P21)</f>
        <v>26.3568</v>
      </c>
      <c r="R21" s="67">
        <f t="shared" si="2"/>
        <v>-8.3232000000000111E-2</v>
      </c>
    </row>
    <row r="22" spans="1:18" ht="15.95" customHeight="1" x14ac:dyDescent="0.25">
      <c r="A22" s="51">
        <v>11</v>
      </c>
      <c r="B22" s="52"/>
      <c r="C22" s="53"/>
      <c r="D22" s="54"/>
      <c r="E22" s="54"/>
      <c r="F22" s="57"/>
      <c r="G22" s="55"/>
      <c r="H22" s="54"/>
      <c r="I22" s="64"/>
      <c r="J22" s="53"/>
      <c r="K22" s="57"/>
      <c r="L22" s="54"/>
      <c r="M22" s="57"/>
      <c r="N22" s="61" t="s">
        <v>10</v>
      </c>
      <c r="O22" s="38">
        <v>1</v>
      </c>
      <c r="P22" s="40">
        <f t="shared" si="3"/>
        <v>27.744000000000003</v>
      </c>
      <c r="Q22" s="67">
        <f>1/3*(I21+P22)</f>
        <v>26.819200000000002</v>
      </c>
      <c r="R22" s="67">
        <f t="shared" si="2"/>
        <v>-6.0111999999999985E-2</v>
      </c>
    </row>
    <row r="23" spans="1:18" ht="15.95" customHeight="1" x14ac:dyDescent="0.25">
      <c r="A23" s="51">
        <v>12</v>
      </c>
      <c r="B23" s="52"/>
      <c r="C23" s="53"/>
      <c r="D23" s="54"/>
      <c r="E23" s="54"/>
      <c r="F23" s="57"/>
      <c r="G23" s="55"/>
      <c r="H23" s="54"/>
      <c r="I23" s="65"/>
      <c r="J23" s="53"/>
      <c r="K23" s="57"/>
      <c r="L23" s="54"/>
      <c r="M23" s="57"/>
      <c r="N23" s="61" t="s">
        <v>11</v>
      </c>
      <c r="O23" s="38">
        <v>1.04</v>
      </c>
      <c r="P23" s="40">
        <f t="shared" si="3"/>
        <v>28.853760000000005</v>
      </c>
      <c r="Q23" s="67">
        <f>1/3*(I21+P23)</f>
        <v>27.189120000000003</v>
      </c>
      <c r="R23" s="67">
        <f t="shared" si="2"/>
        <v>-4.1615999999999966E-2</v>
      </c>
    </row>
    <row r="24" spans="1:18" ht="15.95" customHeight="1" x14ac:dyDescent="0.25">
      <c r="A24" s="51">
        <v>13</v>
      </c>
      <c r="B24" s="52"/>
      <c r="C24" s="53"/>
      <c r="D24" s="54"/>
      <c r="E24" s="54"/>
      <c r="F24" s="57"/>
      <c r="G24" s="55" t="s">
        <v>10</v>
      </c>
      <c r="H24" s="53">
        <v>1</v>
      </c>
      <c r="I24" s="63">
        <f>2*(B12*D12*F21*H24)</f>
        <v>55.488000000000007</v>
      </c>
      <c r="J24" s="53"/>
      <c r="K24" s="57"/>
      <c r="L24" s="54"/>
      <c r="M24" s="57"/>
      <c r="N24" s="58" t="s">
        <v>9</v>
      </c>
      <c r="O24" s="62">
        <v>0.95</v>
      </c>
      <c r="P24" s="40">
        <f t="shared" si="3"/>
        <v>26.356800000000003</v>
      </c>
      <c r="Q24" s="67">
        <f>1/3*(I24+P24)</f>
        <v>27.281600000000001</v>
      </c>
      <c r="R24" s="67">
        <f t="shared" si="2"/>
        <v>-3.6992000000000046E-2</v>
      </c>
    </row>
    <row r="25" spans="1:18" ht="15.95" customHeight="1" x14ac:dyDescent="0.25">
      <c r="A25" s="51">
        <v>14</v>
      </c>
      <c r="B25" s="52"/>
      <c r="C25" s="53"/>
      <c r="D25" s="54"/>
      <c r="E25" s="54"/>
      <c r="F25" s="57"/>
      <c r="G25" s="55"/>
      <c r="H25" s="53"/>
      <c r="I25" s="64"/>
      <c r="J25" s="53"/>
      <c r="K25" s="57"/>
      <c r="L25" s="54"/>
      <c r="M25" s="57"/>
      <c r="N25" s="61" t="s">
        <v>10</v>
      </c>
      <c r="O25" s="38">
        <v>1</v>
      </c>
      <c r="P25" s="40">
        <f t="shared" si="3"/>
        <v>27.744000000000003</v>
      </c>
      <c r="Q25" s="67">
        <f>1/3*(I24+P25)</f>
        <v>27.744000000000003</v>
      </c>
      <c r="R25" s="67">
        <f t="shared" si="2"/>
        <v>-1.387199999999993E-2</v>
      </c>
    </row>
    <row r="26" spans="1:18" ht="15.95" customHeight="1" x14ac:dyDescent="0.25">
      <c r="A26" s="51">
        <v>15</v>
      </c>
      <c r="B26" s="52"/>
      <c r="C26" s="53"/>
      <c r="D26" s="54"/>
      <c r="E26" s="54"/>
      <c r="F26" s="57"/>
      <c r="G26" s="55"/>
      <c r="H26" s="53"/>
      <c r="I26" s="65"/>
      <c r="J26" s="53"/>
      <c r="K26" s="57"/>
      <c r="L26" s="54"/>
      <c r="M26" s="57"/>
      <c r="N26" s="61" t="s">
        <v>11</v>
      </c>
      <c r="O26" s="38">
        <v>1.04</v>
      </c>
      <c r="P26" s="40">
        <f t="shared" si="3"/>
        <v>28.853760000000005</v>
      </c>
      <c r="Q26" s="67">
        <f>1/3*(I24+P26)</f>
        <v>28.11392</v>
      </c>
      <c r="R26" s="67">
        <f t="shared" si="2"/>
        <v>4.6239999999999172E-3</v>
      </c>
    </row>
    <row r="27" spans="1:18" ht="15.95" customHeight="1" x14ac:dyDescent="0.25">
      <c r="A27" s="51">
        <v>16</v>
      </c>
      <c r="B27" s="52"/>
      <c r="C27" s="53"/>
      <c r="D27" s="54"/>
      <c r="E27" s="54"/>
      <c r="F27" s="57"/>
      <c r="G27" s="55" t="s">
        <v>21</v>
      </c>
      <c r="H27" s="54">
        <v>1.04</v>
      </c>
      <c r="I27" s="63">
        <f>2*(B12*D12*F21*H27)</f>
        <v>57.707520000000009</v>
      </c>
      <c r="J27" s="53"/>
      <c r="K27" s="57"/>
      <c r="L27" s="54"/>
      <c r="M27" s="57"/>
      <c r="N27" s="58" t="s">
        <v>9</v>
      </c>
      <c r="O27" s="38">
        <v>0.95</v>
      </c>
      <c r="P27" s="40">
        <f t="shared" si="3"/>
        <v>26.356800000000003</v>
      </c>
      <c r="Q27" s="67">
        <f>1/3*(I27+P27)</f>
        <v>28.021440000000002</v>
      </c>
      <c r="R27" s="67">
        <f t="shared" si="2"/>
        <v>0</v>
      </c>
    </row>
    <row r="28" spans="1:18" ht="15.95" customHeight="1" x14ac:dyDescent="0.25">
      <c r="A28" s="51">
        <v>17</v>
      </c>
      <c r="B28" s="52"/>
      <c r="C28" s="53"/>
      <c r="D28" s="54"/>
      <c r="E28" s="54"/>
      <c r="F28" s="57"/>
      <c r="G28" s="55"/>
      <c r="H28" s="54"/>
      <c r="I28" s="64"/>
      <c r="J28" s="53"/>
      <c r="K28" s="57"/>
      <c r="L28" s="54"/>
      <c r="M28" s="57"/>
      <c r="N28" s="61" t="s">
        <v>10</v>
      </c>
      <c r="O28" s="38">
        <v>1</v>
      </c>
      <c r="P28" s="40">
        <f t="shared" si="3"/>
        <v>27.744000000000003</v>
      </c>
      <c r="Q28" s="67">
        <f>1/3*(I27+P28)</f>
        <v>28.483840000000004</v>
      </c>
      <c r="R28" s="67">
        <f t="shared" si="2"/>
        <v>2.312000000000012E-2</v>
      </c>
    </row>
    <row r="29" spans="1:18" ht="15.95" customHeight="1" x14ac:dyDescent="0.25">
      <c r="A29" s="51">
        <v>18</v>
      </c>
      <c r="B29" s="52"/>
      <c r="C29" s="53"/>
      <c r="D29" s="54"/>
      <c r="E29" s="54"/>
      <c r="F29" s="57"/>
      <c r="G29" s="55"/>
      <c r="H29" s="54"/>
      <c r="I29" s="65"/>
      <c r="J29" s="53"/>
      <c r="K29" s="57"/>
      <c r="L29" s="54"/>
      <c r="M29" s="57"/>
      <c r="N29" s="61" t="s">
        <v>11</v>
      </c>
      <c r="O29" s="38">
        <v>1.04</v>
      </c>
      <c r="P29" s="40">
        <f t="shared" si="3"/>
        <v>28.853760000000005</v>
      </c>
      <c r="Q29" s="67">
        <f>1/3*(I27+P29)</f>
        <v>28.853760000000001</v>
      </c>
      <c r="R29" s="67">
        <f t="shared" si="2"/>
        <v>4.1615999999999966E-2</v>
      </c>
    </row>
    <row r="30" spans="1:18" ht="15.95" customHeight="1" x14ac:dyDescent="0.25">
      <c r="A30" s="51">
        <v>19</v>
      </c>
      <c r="B30" s="52"/>
      <c r="C30" s="53"/>
      <c r="D30" s="54"/>
      <c r="E30" s="54" t="s">
        <v>15</v>
      </c>
      <c r="F30" s="57">
        <v>1.1000000000000001</v>
      </c>
      <c r="G30" s="55" t="s">
        <v>9</v>
      </c>
      <c r="H30" s="54">
        <v>0.95</v>
      </c>
      <c r="I30" s="56">
        <f>2*(B12*D12*F30*H30)</f>
        <v>56.848000000000006</v>
      </c>
      <c r="J30" s="53"/>
      <c r="K30" s="57"/>
      <c r="L30" s="54" t="s">
        <v>15</v>
      </c>
      <c r="M30" s="57">
        <v>1.1000000000000001</v>
      </c>
      <c r="N30" s="61" t="s">
        <v>6</v>
      </c>
      <c r="O30" s="38">
        <v>0.95</v>
      </c>
      <c r="P30" s="40">
        <f t="shared" ref="P30:P38" si="4">$B$12*$K$12*$M$30*O30</f>
        <v>28.424000000000003</v>
      </c>
      <c r="Q30" s="67">
        <f>1/3*(I30+P30)</f>
        <v>28.423999999999999</v>
      </c>
      <c r="R30" s="67">
        <f t="shared" si="2"/>
        <v>2.0127999999999879E-2</v>
      </c>
    </row>
    <row r="31" spans="1:18" ht="15.95" customHeight="1" x14ac:dyDescent="0.25">
      <c r="A31" s="51">
        <v>20</v>
      </c>
      <c r="B31" s="52"/>
      <c r="C31" s="53"/>
      <c r="D31" s="54"/>
      <c r="E31" s="54"/>
      <c r="F31" s="57"/>
      <c r="G31" s="55"/>
      <c r="H31" s="54"/>
      <c r="I31" s="56"/>
      <c r="J31" s="53"/>
      <c r="K31" s="57"/>
      <c r="L31" s="54"/>
      <c r="M31" s="57"/>
      <c r="N31" s="61" t="s">
        <v>7</v>
      </c>
      <c r="O31" s="38">
        <v>1</v>
      </c>
      <c r="P31" s="40">
        <f t="shared" si="4"/>
        <v>29.920000000000005</v>
      </c>
      <c r="Q31" s="67">
        <f>1/3*(I30+P31)</f>
        <v>28.922666666666672</v>
      </c>
      <c r="R31" s="67">
        <f t="shared" si="2"/>
        <v>4.5061333333333488E-2</v>
      </c>
    </row>
    <row r="32" spans="1:18" ht="15.95" customHeight="1" x14ac:dyDescent="0.25">
      <c r="A32" s="51">
        <v>21</v>
      </c>
      <c r="B32" s="52"/>
      <c r="C32" s="53"/>
      <c r="D32" s="54"/>
      <c r="E32" s="54"/>
      <c r="F32" s="57"/>
      <c r="G32" s="55"/>
      <c r="H32" s="54"/>
      <c r="I32" s="56"/>
      <c r="J32" s="53"/>
      <c r="K32" s="57"/>
      <c r="L32" s="54"/>
      <c r="M32" s="57"/>
      <c r="N32" s="61" t="s">
        <v>8</v>
      </c>
      <c r="O32" s="38">
        <v>1.04</v>
      </c>
      <c r="P32" s="40">
        <f t="shared" si="4"/>
        <v>31.116800000000005</v>
      </c>
      <c r="Q32" s="67">
        <f>1/3*(I30+P32)</f>
        <v>29.321600000000004</v>
      </c>
      <c r="R32" s="67">
        <f t="shared" si="2"/>
        <v>6.5008000000000093E-2</v>
      </c>
    </row>
    <row r="33" spans="1:18" ht="15.95" customHeight="1" x14ac:dyDescent="0.25">
      <c r="A33" s="51">
        <v>22</v>
      </c>
      <c r="B33" s="52"/>
      <c r="C33" s="53"/>
      <c r="D33" s="54"/>
      <c r="E33" s="54"/>
      <c r="F33" s="57"/>
      <c r="G33" s="55" t="s">
        <v>10</v>
      </c>
      <c r="H33" s="53">
        <v>1</v>
      </c>
      <c r="I33" s="56">
        <f>2*(B12*D12*F30*H33)</f>
        <v>59.840000000000011</v>
      </c>
      <c r="J33" s="53"/>
      <c r="K33" s="57"/>
      <c r="L33" s="54"/>
      <c r="M33" s="57"/>
      <c r="N33" s="58" t="s">
        <v>9</v>
      </c>
      <c r="O33" s="62">
        <v>0.95</v>
      </c>
      <c r="P33" s="40">
        <f t="shared" si="4"/>
        <v>28.424000000000003</v>
      </c>
      <c r="Q33" s="67">
        <f>1/3*(I33+P33)</f>
        <v>29.421333333333337</v>
      </c>
      <c r="R33" s="67">
        <f t="shared" si="2"/>
        <v>6.9994666666666733E-2</v>
      </c>
    </row>
    <row r="34" spans="1:18" ht="15.95" customHeight="1" x14ac:dyDescent="0.25">
      <c r="A34" s="51">
        <v>23</v>
      </c>
      <c r="B34" s="52"/>
      <c r="C34" s="53"/>
      <c r="D34" s="54"/>
      <c r="E34" s="54"/>
      <c r="F34" s="57"/>
      <c r="G34" s="55"/>
      <c r="H34" s="53"/>
      <c r="I34" s="56"/>
      <c r="J34" s="53"/>
      <c r="K34" s="57"/>
      <c r="L34" s="54"/>
      <c r="M34" s="57"/>
      <c r="N34" s="61" t="s">
        <v>10</v>
      </c>
      <c r="O34" s="38">
        <v>1</v>
      </c>
      <c r="P34" s="40">
        <f t="shared" si="4"/>
        <v>29.920000000000005</v>
      </c>
      <c r="Q34" s="67">
        <f>1/3*(I33+P34)</f>
        <v>29.920000000000005</v>
      </c>
      <c r="R34" s="67">
        <f t="shared" si="2"/>
        <v>9.4928000000000165E-2</v>
      </c>
    </row>
    <row r="35" spans="1:18" ht="15.95" customHeight="1" x14ac:dyDescent="0.25">
      <c r="A35" s="51">
        <v>24</v>
      </c>
      <c r="B35" s="52"/>
      <c r="C35" s="53"/>
      <c r="D35" s="54"/>
      <c r="E35" s="54"/>
      <c r="F35" s="57"/>
      <c r="G35" s="55"/>
      <c r="H35" s="53"/>
      <c r="I35" s="56"/>
      <c r="J35" s="53"/>
      <c r="K35" s="57"/>
      <c r="L35" s="54"/>
      <c r="M35" s="57"/>
      <c r="N35" s="61" t="s">
        <v>11</v>
      </c>
      <c r="O35" s="38">
        <v>1.04</v>
      </c>
      <c r="P35" s="40">
        <f t="shared" si="4"/>
        <v>31.116800000000005</v>
      </c>
      <c r="Q35" s="67">
        <f>1/3*(I33+P35)</f>
        <v>30.318933333333337</v>
      </c>
      <c r="R35" s="67">
        <f t="shared" si="2"/>
        <v>0.11487466666666676</v>
      </c>
    </row>
    <row r="36" spans="1:18" ht="15.95" customHeight="1" x14ac:dyDescent="0.25">
      <c r="A36" s="51">
        <v>25</v>
      </c>
      <c r="B36" s="52"/>
      <c r="C36" s="53"/>
      <c r="D36" s="54"/>
      <c r="E36" s="54"/>
      <c r="F36" s="57"/>
      <c r="G36" s="55" t="s">
        <v>21</v>
      </c>
      <c r="H36" s="54">
        <v>1.04</v>
      </c>
      <c r="I36" s="56">
        <f>2*(B12*D12*F30*H36)</f>
        <v>62.23360000000001</v>
      </c>
      <c r="J36" s="53"/>
      <c r="K36" s="57"/>
      <c r="L36" s="54"/>
      <c r="M36" s="57"/>
      <c r="N36" s="58" t="s">
        <v>9</v>
      </c>
      <c r="O36" s="38">
        <v>0.95</v>
      </c>
      <c r="P36" s="40">
        <f t="shared" si="4"/>
        <v>28.424000000000003</v>
      </c>
      <c r="Q36" s="67">
        <f>1/3*(I36+P36)</f>
        <v>30.219200000000004</v>
      </c>
      <c r="R36" s="67">
        <f t="shared" si="2"/>
        <v>0.10988800000000012</v>
      </c>
    </row>
    <row r="37" spans="1:18" ht="15.95" customHeight="1" x14ac:dyDescent="0.25">
      <c r="A37" s="51">
        <v>26</v>
      </c>
      <c r="B37" s="52"/>
      <c r="C37" s="53"/>
      <c r="D37" s="54"/>
      <c r="E37" s="54"/>
      <c r="F37" s="57"/>
      <c r="G37" s="55"/>
      <c r="H37" s="54"/>
      <c r="I37" s="56"/>
      <c r="J37" s="53"/>
      <c r="K37" s="57"/>
      <c r="L37" s="54"/>
      <c r="M37" s="57"/>
      <c r="N37" s="61" t="s">
        <v>10</v>
      </c>
      <c r="O37" s="38">
        <v>1</v>
      </c>
      <c r="P37" s="40">
        <f t="shared" si="4"/>
        <v>29.920000000000005</v>
      </c>
      <c r="Q37" s="67">
        <f>1/3*(I36+P37)</f>
        <v>30.717866666666669</v>
      </c>
      <c r="R37" s="67">
        <f t="shared" si="2"/>
        <v>0.13482133333333338</v>
      </c>
    </row>
    <row r="38" spans="1:18" ht="15.95" customHeight="1" x14ac:dyDescent="0.25">
      <c r="A38" s="51">
        <v>27</v>
      </c>
      <c r="B38" s="52"/>
      <c r="C38" s="53"/>
      <c r="D38" s="54"/>
      <c r="E38" s="54"/>
      <c r="F38" s="57"/>
      <c r="G38" s="55"/>
      <c r="H38" s="54"/>
      <c r="I38" s="56"/>
      <c r="J38" s="53"/>
      <c r="K38" s="57"/>
      <c r="L38" s="54"/>
      <c r="M38" s="57"/>
      <c r="N38" s="61" t="s">
        <v>11</v>
      </c>
      <c r="O38" s="38">
        <v>1.04</v>
      </c>
      <c r="P38" s="40">
        <f t="shared" si="4"/>
        <v>31.116800000000005</v>
      </c>
      <c r="Q38" s="67">
        <f>1/3*(I36+P38)</f>
        <v>31.116800000000001</v>
      </c>
      <c r="R38" s="67">
        <f t="shared" si="2"/>
        <v>0.15476799999999996</v>
      </c>
    </row>
    <row r="39" spans="1:18" ht="15.95" customHeight="1" x14ac:dyDescent="0.25">
      <c r="B39" s="31"/>
      <c r="C39" s="31"/>
      <c r="D39" s="47"/>
      <c r="E39" s="47"/>
      <c r="F39" s="42"/>
      <c r="G39" s="42"/>
      <c r="H39" s="42"/>
      <c r="I39" s="44"/>
      <c r="J39" s="44"/>
      <c r="K39" s="47"/>
      <c r="L39" s="47"/>
      <c r="M39" s="44"/>
      <c r="N39" s="31"/>
      <c r="O39" s="31"/>
      <c r="P39" s="44"/>
      <c r="Q39" s="31"/>
    </row>
  </sheetData>
  <mergeCells count="66">
    <mergeCell ref="A10:A11"/>
    <mergeCell ref="B10:B11"/>
    <mergeCell ref="B3:B4"/>
    <mergeCell ref="M30:M38"/>
    <mergeCell ref="G33:G35"/>
    <mergeCell ref="H33:H35"/>
    <mergeCell ref="I33:I35"/>
    <mergeCell ref="G36:G38"/>
    <mergeCell ref="H36:H38"/>
    <mergeCell ref="I36:I38"/>
    <mergeCell ref="M21:M29"/>
    <mergeCell ref="L21:L29"/>
    <mergeCell ref="G24:G26"/>
    <mergeCell ref="H24:H26"/>
    <mergeCell ref="I24:I26"/>
    <mergeCell ref="G27:G29"/>
    <mergeCell ref="K12:K38"/>
    <mergeCell ref="L30:L38"/>
    <mergeCell ref="M12:M20"/>
    <mergeCell ref="G15:G17"/>
    <mergeCell ref="H15:H17"/>
    <mergeCell ref="I15:I17"/>
    <mergeCell ref="G18:G20"/>
    <mergeCell ref="H18:H20"/>
    <mergeCell ref="I18:I20"/>
    <mergeCell ref="L12:L20"/>
    <mergeCell ref="B12:B38"/>
    <mergeCell ref="C12:C38"/>
    <mergeCell ref="D12:D38"/>
    <mergeCell ref="E12:E20"/>
    <mergeCell ref="F12:F20"/>
    <mergeCell ref="E30:E38"/>
    <mergeCell ref="F30:F38"/>
    <mergeCell ref="E21:E29"/>
    <mergeCell ref="F21:F29"/>
    <mergeCell ref="G12:G14"/>
    <mergeCell ref="H12:H14"/>
    <mergeCell ref="I12:I14"/>
    <mergeCell ref="J12:J38"/>
    <mergeCell ref="H27:H29"/>
    <mergeCell ref="I27:I29"/>
    <mergeCell ref="G30:G32"/>
    <mergeCell ref="H30:H32"/>
    <mergeCell ref="I30:I32"/>
    <mergeCell ref="G21:G23"/>
    <mergeCell ref="H21:H23"/>
    <mergeCell ref="I21:I23"/>
    <mergeCell ref="B9:D9"/>
    <mergeCell ref="C10:I10"/>
    <mergeCell ref="J10:P10"/>
    <mergeCell ref="Q10:Q11"/>
    <mergeCell ref="R10:R11"/>
    <mergeCell ref="C11:D11"/>
    <mergeCell ref="E11:F11"/>
    <mergeCell ref="G11:H11"/>
    <mergeCell ref="L11:M11"/>
    <mergeCell ref="N11:O11"/>
    <mergeCell ref="C3:I3"/>
    <mergeCell ref="J3:P3"/>
    <mergeCell ref="Q3:Q4"/>
    <mergeCell ref="C4:D4"/>
    <mergeCell ref="E4:F4"/>
    <mergeCell ref="G4:H4"/>
    <mergeCell ref="J4:K4"/>
    <mergeCell ref="L4:M4"/>
    <mergeCell ref="N4:O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6"/>
  <sheetViews>
    <sheetView zoomScale="112" zoomScaleNormal="112" workbookViewId="0">
      <selection activeCell="A8" sqref="A8:XFD8"/>
    </sheetView>
  </sheetViews>
  <sheetFormatPr defaultColWidth="9" defaultRowHeight="15.95" customHeight="1" x14ac:dyDescent="0.25"/>
  <cols>
    <col min="1" max="1" width="9" style="29"/>
    <col min="2" max="2" width="9.42578125" style="29" customWidth="1"/>
    <col min="3" max="3" width="17" style="29" customWidth="1"/>
    <col min="4" max="8" width="9.42578125" style="29" customWidth="1"/>
    <col min="9" max="9" width="12" style="29" customWidth="1"/>
    <col min="10" max="10" width="16.7109375" style="29" customWidth="1"/>
    <col min="11" max="11" width="14.42578125" style="29" customWidth="1"/>
    <col min="12" max="15" width="9.42578125" style="29" customWidth="1"/>
    <col min="16" max="16" width="14.5703125" style="29" customWidth="1"/>
    <col min="17" max="17" width="20.28515625" style="29" customWidth="1"/>
    <col min="18" max="18" width="22" style="29" customWidth="1"/>
    <col min="19" max="19" width="14.42578125" style="29" customWidth="1"/>
    <col min="20" max="20" width="19.5703125" style="29" customWidth="1"/>
    <col min="21" max="21" width="16.28515625" style="29" customWidth="1"/>
    <col min="22" max="22" width="9" style="29"/>
    <col min="23" max="23" width="18.28515625" style="29" customWidth="1"/>
    <col min="24" max="16384" width="9" style="29"/>
  </cols>
  <sheetData>
    <row r="1" spans="1:18" ht="15.95" customHeight="1" x14ac:dyDescent="0.25">
      <c r="A1" s="30" t="s">
        <v>109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8" ht="15.95" customHeight="1" x14ac:dyDescent="0.25"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8" ht="15.95" customHeight="1" x14ac:dyDescent="0.25">
      <c r="B3" s="88" t="s">
        <v>101</v>
      </c>
      <c r="C3" s="85" t="s">
        <v>18</v>
      </c>
      <c r="D3" s="86"/>
      <c r="E3" s="86"/>
      <c r="F3" s="86"/>
      <c r="G3" s="86"/>
      <c r="H3" s="86"/>
      <c r="I3" s="87"/>
      <c r="J3" s="82" t="s">
        <v>17</v>
      </c>
      <c r="K3" s="83"/>
      <c r="L3" s="83"/>
      <c r="M3" s="83"/>
      <c r="N3" s="83"/>
      <c r="O3" s="83"/>
      <c r="P3" s="84"/>
      <c r="Q3" s="68" t="s">
        <v>107</v>
      </c>
    </row>
    <row r="4" spans="1:18" ht="28.5" customHeight="1" x14ac:dyDescent="0.25">
      <c r="B4" s="89"/>
      <c r="C4" s="81" t="s">
        <v>0</v>
      </c>
      <c r="D4" s="50"/>
      <c r="E4" s="81" t="s">
        <v>1</v>
      </c>
      <c r="F4" s="50"/>
      <c r="G4" s="81" t="s">
        <v>2</v>
      </c>
      <c r="H4" s="50"/>
      <c r="I4" s="33" t="s">
        <v>98</v>
      </c>
      <c r="J4" s="81" t="s">
        <v>0</v>
      </c>
      <c r="K4" s="50"/>
      <c r="L4" s="81" t="s">
        <v>3</v>
      </c>
      <c r="M4" s="50"/>
      <c r="N4" s="81" t="s">
        <v>4</v>
      </c>
      <c r="O4" s="50"/>
      <c r="P4" s="33" t="s">
        <v>22</v>
      </c>
      <c r="Q4" s="68"/>
      <c r="R4" s="34"/>
    </row>
    <row r="5" spans="1:18" ht="15.95" customHeight="1" x14ac:dyDescent="0.25">
      <c r="B5" s="35">
        <f>48.3</f>
        <v>48.3</v>
      </c>
      <c r="C5" s="36" t="s">
        <v>16</v>
      </c>
      <c r="D5" s="37">
        <v>0.8</v>
      </c>
      <c r="E5" s="37" t="s">
        <v>12</v>
      </c>
      <c r="F5" s="38">
        <v>1.02</v>
      </c>
      <c r="G5" s="39" t="s">
        <v>5</v>
      </c>
      <c r="H5" s="37">
        <v>1.04</v>
      </c>
      <c r="I5" s="40">
        <f>2*(B5*D5*F5*H5)</f>
        <v>81.978624000000011</v>
      </c>
      <c r="J5" s="36" t="s">
        <v>16</v>
      </c>
      <c r="K5" s="38">
        <v>0.8</v>
      </c>
      <c r="L5" s="38" t="s">
        <v>12</v>
      </c>
      <c r="M5" s="38">
        <v>1.02</v>
      </c>
      <c r="N5" s="38" t="s">
        <v>6</v>
      </c>
      <c r="O5" s="38">
        <v>0.95</v>
      </c>
      <c r="P5" s="40">
        <f>B5*K5*M5*O5</f>
        <v>37.442160000000001</v>
      </c>
      <c r="Q5" s="67">
        <f>1/3*(I5+P5)</f>
        <v>39.806927999999999</v>
      </c>
      <c r="R5" s="41"/>
    </row>
    <row r="6" spans="1:18" ht="15.95" customHeight="1" x14ac:dyDescent="0.25">
      <c r="B6" s="31"/>
      <c r="C6" s="31"/>
      <c r="D6" s="31"/>
      <c r="E6" s="31"/>
      <c r="F6" s="42"/>
      <c r="G6" s="43"/>
      <c r="H6" s="31"/>
      <c r="I6" s="44"/>
      <c r="J6" s="42"/>
      <c r="K6" s="42"/>
      <c r="L6" s="42"/>
      <c r="M6" s="42"/>
      <c r="N6" s="44"/>
      <c r="O6" s="41"/>
    </row>
    <row r="8" spans="1:18" ht="15.95" customHeight="1" x14ac:dyDescent="0.25">
      <c r="A8" s="30" t="s">
        <v>110</v>
      </c>
      <c r="B8" s="30"/>
      <c r="C8" s="30"/>
      <c r="D8" s="30"/>
      <c r="E8" s="30"/>
      <c r="F8" s="30"/>
      <c r="G8" s="30"/>
      <c r="H8" s="30"/>
      <c r="J8" s="30"/>
    </row>
    <row r="9" spans="1:18" ht="15.95" customHeight="1" x14ac:dyDescent="0.25">
      <c r="B9" s="45"/>
      <c r="C9" s="45"/>
      <c r="D9" s="45"/>
      <c r="E9" s="46"/>
      <c r="J9" s="47"/>
      <c r="K9" s="47"/>
      <c r="L9" s="47"/>
      <c r="M9" s="47"/>
      <c r="N9" s="47"/>
    </row>
    <row r="10" spans="1:18" ht="15.95" customHeight="1" x14ac:dyDescent="0.25">
      <c r="A10" s="48" t="s">
        <v>41</v>
      </c>
      <c r="B10" s="49" t="s">
        <v>101</v>
      </c>
      <c r="C10" s="69" t="s">
        <v>18</v>
      </c>
      <c r="D10" s="69"/>
      <c r="E10" s="69"/>
      <c r="F10" s="69"/>
      <c r="G10" s="69"/>
      <c r="H10" s="69"/>
      <c r="I10" s="69"/>
      <c r="J10" s="71" t="s">
        <v>19</v>
      </c>
      <c r="K10" s="71"/>
      <c r="L10" s="71"/>
      <c r="M10" s="71"/>
      <c r="N10" s="71"/>
      <c r="O10" s="71"/>
      <c r="P10" s="71"/>
      <c r="Q10" s="68" t="s">
        <v>108</v>
      </c>
      <c r="R10" s="68" t="s">
        <v>106</v>
      </c>
    </row>
    <row r="11" spans="1:18" ht="27" customHeight="1" x14ac:dyDescent="0.25">
      <c r="A11" s="48"/>
      <c r="B11" s="49"/>
      <c r="C11" s="32" t="s">
        <v>0</v>
      </c>
      <c r="D11" s="32"/>
      <c r="E11" s="32" t="s">
        <v>1</v>
      </c>
      <c r="F11" s="32"/>
      <c r="G11" s="32" t="s">
        <v>2</v>
      </c>
      <c r="H11" s="32"/>
      <c r="I11" s="33" t="s">
        <v>99</v>
      </c>
      <c r="J11" s="39"/>
      <c r="K11" s="39" t="s">
        <v>0</v>
      </c>
      <c r="L11" s="32" t="s">
        <v>20</v>
      </c>
      <c r="M11" s="32"/>
      <c r="N11" s="32" t="s">
        <v>4</v>
      </c>
      <c r="O11" s="32"/>
      <c r="P11" s="33" t="s">
        <v>100</v>
      </c>
      <c r="Q11" s="68"/>
      <c r="R11" s="68"/>
    </row>
    <row r="12" spans="1:18" ht="15.95" customHeight="1" x14ac:dyDescent="0.25">
      <c r="A12" s="51">
        <v>1</v>
      </c>
      <c r="B12" s="52">
        <v>48.3</v>
      </c>
      <c r="C12" s="53" t="s">
        <v>16</v>
      </c>
      <c r="D12" s="54">
        <v>0.8</v>
      </c>
      <c r="E12" s="54" t="s">
        <v>13</v>
      </c>
      <c r="F12" s="54">
        <v>1</v>
      </c>
      <c r="G12" s="55" t="s">
        <v>9</v>
      </c>
      <c r="H12" s="54">
        <v>0.95</v>
      </c>
      <c r="I12" s="56">
        <f>2*(B12*D12*F12*H12)</f>
        <v>73.415999999999997</v>
      </c>
      <c r="J12" s="53" t="s">
        <v>16</v>
      </c>
      <c r="K12" s="57">
        <v>0.8</v>
      </c>
      <c r="L12" s="54" t="s">
        <v>13</v>
      </c>
      <c r="M12" s="57">
        <v>1</v>
      </c>
      <c r="N12" s="58" t="s">
        <v>9</v>
      </c>
      <c r="O12" s="38">
        <v>0.95</v>
      </c>
      <c r="P12" s="59">
        <f t="shared" ref="P12:P20" si="0">$B$12*$K$12*$M$12*O12</f>
        <v>36.707999999999998</v>
      </c>
      <c r="Q12" s="67">
        <f>1/3*(I12+P12)</f>
        <v>36.707999999999998</v>
      </c>
      <c r="R12" s="67">
        <f t="shared" ref="R12:R38" si="1">(Q12-$Q$5)/20</f>
        <v>-0.15494640000000004</v>
      </c>
    </row>
    <row r="13" spans="1:18" ht="15.95" customHeight="1" x14ac:dyDescent="0.25">
      <c r="A13" s="51">
        <v>2</v>
      </c>
      <c r="B13" s="52"/>
      <c r="C13" s="53"/>
      <c r="D13" s="54"/>
      <c r="E13" s="54"/>
      <c r="F13" s="54"/>
      <c r="G13" s="55"/>
      <c r="H13" s="54"/>
      <c r="I13" s="56"/>
      <c r="J13" s="53"/>
      <c r="K13" s="57"/>
      <c r="L13" s="54"/>
      <c r="M13" s="57"/>
      <c r="N13" s="61" t="s">
        <v>10</v>
      </c>
      <c r="O13" s="38">
        <v>1</v>
      </c>
      <c r="P13" s="40">
        <f t="shared" si="0"/>
        <v>38.64</v>
      </c>
      <c r="Q13" s="67">
        <f>1/3*(I12+P13)</f>
        <v>37.351999999999997</v>
      </c>
      <c r="R13" s="67">
        <f t="shared" si="1"/>
        <v>-0.12274640000000012</v>
      </c>
    </row>
    <row r="14" spans="1:18" ht="15.95" customHeight="1" x14ac:dyDescent="0.25">
      <c r="A14" s="51">
        <v>3</v>
      </c>
      <c r="B14" s="52"/>
      <c r="C14" s="53"/>
      <c r="D14" s="54"/>
      <c r="E14" s="54"/>
      <c r="F14" s="54"/>
      <c r="G14" s="55"/>
      <c r="H14" s="54"/>
      <c r="I14" s="56"/>
      <c r="J14" s="53"/>
      <c r="K14" s="57"/>
      <c r="L14" s="54"/>
      <c r="M14" s="57"/>
      <c r="N14" s="61" t="s">
        <v>11</v>
      </c>
      <c r="O14" s="38">
        <v>1.04</v>
      </c>
      <c r="P14" s="40">
        <f t="shared" si="0"/>
        <v>40.185600000000001</v>
      </c>
      <c r="Q14" s="67">
        <f>1/3*(I12+P14)</f>
        <v>37.867199999999997</v>
      </c>
      <c r="R14" s="67">
        <f t="shared" si="1"/>
        <v>-9.6986400000000111E-2</v>
      </c>
    </row>
    <row r="15" spans="1:18" ht="15.95" customHeight="1" x14ac:dyDescent="0.25">
      <c r="A15" s="51">
        <v>4</v>
      </c>
      <c r="B15" s="52"/>
      <c r="C15" s="53"/>
      <c r="D15" s="54"/>
      <c r="E15" s="54"/>
      <c r="F15" s="54"/>
      <c r="G15" s="55" t="s">
        <v>10</v>
      </c>
      <c r="H15" s="53">
        <v>1</v>
      </c>
      <c r="I15" s="56">
        <f>2*(B12*D12*F12*H15)</f>
        <v>77.28</v>
      </c>
      <c r="J15" s="53"/>
      <c r="K15" s="57"/>
      <c r="L15" s="54"/>
      <c r="M15" s="57"/>
      <c r="N15" s="58" t="s">
        <v>9</v>
      </c>
      <c r="O15" s="62">
        <v>0.95</v>
      </c>
      <c r="P15" s="40">
        <f t="shared" si="0"/>
        <v>36.707999999999998</v>
      </c>
      <c r="Q15" s="67">
        <f>1/3*(I15+P15)</f>
        <v>37.995999999999995</v>
      </c>
      <c r="R15" s="67">
        <f t="shared" si="1"/>
        <v>-9.0546400000000207E-2</v>
      </c>
    </row>
    <row r="16" spans="1:18" ht="15.95" customHeight="1" x14ac:dyDescent="0.25">
      <c r="A16" s="51">
        <v>5</v>
      </c>
      <c r="B16" s="52"/>
      <c r="C16" s="53"/>
      <c r="D16" s="54"/>
      <c r="E16" s="54"/>
      <c r="F16" s="54"/>
      <c r="G16" s="55"/>
      <c r="H16" s="53"/>
      <c r="I16" s="56"/>
      <c r="J16" s="53"/>
      <c r="K16" s="57"/>
      <c r="L16" s="54"/>
      <c r="M16" s="57"/>
      <c r="N16" s="61" t="s">
        <v>10</v>
      </c>
      <c r="O16" s="38">
        <v>1</v>
      </c>
      <c r="P16" s="40">
        <f t="shared" si="0"/>
        <v>38.64</v>
      </c>
      <c r="Q16" s="67">
        <f>1/3*(I15+P16)</f>
        <v>38.64</v>
      </c>
      <c r="R16" s="67">
        <f t="shared" si="1"/>
        <v>-5.834639999999993E-2</v>
      </c>
    </row>
    <row r="17" spans="1:18" ht="15.95" customHeight="1" x14ac:dyDescent="0.25">
      <c r="A17" s="51">
        <v>6</v>
      </c>
      <c r="B17" s="52"/>
      <c r="C17" s="53"/>
      <c r="D17" s="54"/>
      <c r="E17" s="54"/>
      <c r="F17" s="54"/>
      <c r="G17" s="55"/>
      <c r="H17" s="53"/>
      <c r="I17" s="56"/>
      <c r="J17" s="53"/>
      <c r="K17" s="57"/>
      <c r="L17" s="54"/>
      <c r="M17" s="57"/>
      <c r="N17" s="61" t="s">
        <v>11</v>
      </c>
      <c r="O17" s="38">
        <v>1.04</v>
      </c>
      <c r="P17" s="40">
        <f t="shared" si="0"/>
        <v>40.185600000000001</v>
      </c>
      <c r="Q17" s="67">
        <f>1/3*(I15+P17)</f>
        <v>39.155199999999994</v>
      </c>
      <c r="R17" s="67">
        <f t="shared" si="1"/>
        <v>-3.2586400000000279E-2</v>
      </c>
    </row>
    <row r="18" spans="1:18" ht="15.95" customHeight="1" x14ac:dyDescent="0.25">
      <c r="A18" s="51">
        <v>7</v>
      </c>
      <c r="B18" s="52"/>
      <c r="C18" s="53"/>
      <c r="D18" s="54"/>
      <c r="E18" s="54"/>
      <c r="F18" s="54"/>
      <c r="G18" s="55" t="s">
        <v>21</v>
      </c>
      <c r="H18" s="54">
        <v>1.04</v>
      </c>
      <c r="I18" s="56">
        <f>2*(B12*D12*F12*H18)</f>
        <v>80.371200000000002</v>
      </c>
      <c r="J18" s="53"/>
      <c r="K18" s="57"/>
      <c r="L18" s="54"/>
      <c r="M18" s="57"/>
      <c r="N18" s="58" t="s">
        <v>9</v>
      </c>
      <c r="O18" s="38">
        <v>0.95</v>
      </c>
      <c r="P18" s="40">
        <f t="shared" si="0"/>
        <v>36.707999999999998</v>
      </c>
      <c r="Q18" s="67">
        <f>1/3*(I18+P18)</f>
        <v>39.026399999999995</v>
      </c>
      <c r="R18" s="67">
        <f t="shared" si="1"/>
        <v>-3.9026400000000197E-2</v>
      </c>
    </row>
    <row r="19" spans="1:18" ht="15.95" customHeight="1" x14ac:dyDescent="0.25">
      <c r="A19" s="51">
        <v>8</v>
      </c>
      <c r="B19" s="52"/>
      <c r="C19" s="53"/>
      <c r="D19" s="54"/>
      <c r="E19" s="54"/>
      <c r="F19" s="54"/>
      <c r="G19" s="55"/>
      <c r="H19" s="54"/>
      <c r="I19" s="56"/>
      <c r="J19" s="53"/>
      <c r="K19" s="57"/>
      <c r="L19" s="54"/>
      <c r="M19" s="57"/>
      <c r="N19" s="61" t="s">
        <v>10</v>
      </c>
      <c r="O19" s="38">
        <v>1</v>
      </c>
      <c r="P19" s="40">
        <f t="shared" si="0"/>
        <v>38.64</v>
      </c>
      <c r="Q19" s="67">
        <f>1/3*(I18+P19)</f>
        <v>39.670400000000001</v>
      </c>
      <c r="R19" s="67">
        <f t="shared" si="1"/>
        <v>-6.8263999999999218E-3</v>
      </c>
    </row>
    <row r="20" spans="1:18" ht="15.95" customHeight="1" x14ac:dyDescent="0.25">
      <c r="A20" s="51">
        <v>9</v>
      </c>
      <c r="B20" s="52"/>
      <c r="C20" s="53"/>
      <c r="D20" s="54"/>
      <c r="E20" s="54"/>
      <c r="F20" s="54"/>
      <c r="G20" s="55"/>
      <c r="H20" s="54"/>
      <c r="I20" s="56"/>
      <c r="J20" s="53"/>
      <c r="K20" s="57"/>
      <c r="L20" s="54"/>
      <c r="M20" s="57"/>
      <c r="N20" s="61" t="s">
        <v>11</v>
      </c>
      <c r="O20" s="38">
        <v>1.04</v>
      </c>
      <c r="P20" s="40">
        <f t="shared" si="0"/>
        <v>40.185600000000001</v>
      </c>
      <c r="Q20" s="67">
        <f>1/3*(I18+P20)</f>
        <v>40.185600000000001</v>
      </c>
      <c r="R20" s="67">
        <f t="shared" si="1"/>
        <v>1.8933600000000085E-2</v>
      </c>
    </row>
    <row r="21" spans="1:18" ht="15.95" customHeight="1" x14ac:dyDescent="0.25">
      <c r="A21" s="51">
        <v>10</v>
      </c>
      <c r="B21" s="52"/>
      <c r="C21" s="53"/>
      <c r="D21" s="54"/>
      <c r="E21" s="54" t="s">
        <v>14</v>
      </c>
      <c r="F21" s="57">
        <v>1.02</v>
      </c>
      <c r="G21" s="55" t="s">
        <v>9</v>
      </c>
      <c r="H21" s="54">
        <v>0.95</v>
      </c>
      <c r="I21" s="63">
        <f>2*(B12*D12*F21*H21)</f>
        <v>74.884320000000002</v>
      </c>
      <c r="J21" s="53"/>
      <c r="K21" s="57"/>
      <c r="L21" s="54" t="s">
        <v>14</v>
      </c>
      <c r="M21" s="57">
        <v>1.02</v>
      </c>
      <c r="N21" s="58" t="s">
        <v>9</v>
      </c>
      <c r="O21" s="38">
        <v>0.95</v>
      </c>
      <c r="P21" s="40">
        <f t="shared" ref="P21:P29" si="2">$B$12*$K$12*$M$21*O21</f>
        <v>37.442160000000001</v>
      </c>
      <c r="Q21" s="67">
        <f>1/3*(I21+P21)</f>
        <v>37.442160000000001</v>
      </c>
      <c r="R21" s="67">
        <f t="shared" si="1"/>
        <v>-0.1182383999999999</v>
      </c>
    </row>
    <row r="22" spans="1:18" ht="15.95" customHeight="1" x14ac:dyDescent="0.25">
      <c r="A22" s="51">
        <v>11</v>
      </c>
      <c r="B22" s="52"/>
      <c r="C22" s="53"/>
      <c r="D22" s="54"/>
      <c r="E22" s="54"/>
      <c r="F22" s="57"/>
      <c r="G22" s="55"/>
      <c r="H22" s="54"/>
      <c r="I22" s="64"/>
      <c r="J22" s="53"/>
      <c r="K22" s="57"/>
      <c r="L22" s="54"/>
      <c r="M22" s="57"/>
      <c r="N22" s="61" t="s">
        <v>10</v>
      </c>
      <c r="O22" s="38">
        <v>1</v>
      </c>
      <c r="P22" s="40">
        <f t="shared" si="2"/>
        <v>39.412800000000004</v>
      </c>
      <c r="Q22" s="67">
        <f>1/3*(I21+P22)</f>
        <v>38.099040000000002</v>
      </c>
      <c r="R22" s="67">
        <f t="shared" si="1"/>
        <v>-8.5394399999999843E-2</v>
      </c>
    </row>
    <row r="23" spans="1:18" ht="15.95" customHeight="1" x14ac:dyDescent="0.25">
      <c r="A23" s="51">
        <v>12</v>
      </c>
      <c r="B23" s="52"/>
      <c r="C23" s="53"/>
      <c r="D23" s="54"/>
      <c r="E23" s="54"/>
      <c r="F23" s="57"/>
      <c r="G23" s="55"/>
      <c r="H23" s="54"/>
      <c r="I23" s="65"/>
      <c r="J23" s="53"/>
      <c r="K23" s="57"/>
      <c r="L23" s="54"/>
      <c r="M23" s="57"/>
      <c r="N23" s="61" t="s">
        <v>11</v>
      </c>
      <c r="O23" s="38">
        <v>1.04</v>
      </c>
      <c r="P23" s="40">
        <f t="shared" si="2"/>
        <v>40.989312000000005</v>
      </c>
      <c r="Q23" s="67">
        <f>1/3*(I21+P23)</f>
        <v>38.624544</v>
      </c>
      <c r="R23" s="67">
        <f t="shared" si="1"/>
        <v>-5.9119199999999948E-2</v>
      </c>
    </row>
    <row r="24" spans="1:18" ht="15.95" customHeight="1" x14ac:dyDescent="0.25">
      <c r="A24" s="51">
        <v>13</v>
      </c>
      <c r="B24" s="52"/>
      <c r="C24" s="53"/>
      <c r="D24" s="54"/>
      <c r="E24" s="54"/>
      <c r="F24" s="57"/>
      <c r="G24" s="55" t="s">
        <v>10</v>
      </c>
      <c r="H24" s="53">
        <v>1</v>
      </c>
      <c r="I24" s="63">
        <f>2*(B12*D12*F21*H24)</f>
        <v>78.825600000000009</v>
      </c>
      <c r="J24" s="53"/>
      <c r="K24" s="57"/>
      <c r="L24" s="54"/>
      <c r="M24" s="57"/>
      <c r="N24" s="58" t="s">
        <v>9</v>
      </c>
      <c r="O24" s="62">
        <v>0.95</v>
      </c>
      <c r="P24" s="40">
        <f t="shared" si="2"/>
        <v>37.442160000000001</v>
      </c>
      <c r="Q24" s="67">
        <f>1/3*(I24+P24)</f>
        <v>38.755920000000003</v>
      </c>
      <c r="R24" s="67">
        <f t="shared" si="1"/>
        <v>-5.2550399999999796E-2</v>
      </c>
    </row>
    <row r="25" spans="1:18" ht="15.95" customHeight="1" x14ac:dyDescent="0.25">
      <c r="A25" s="51">
        <v>14</v>
      </c>
      <c r="B25" s="52"/>
      <c r="C25" s="53"/>
      <c r="D25" s="54"/>
      <c r="E25" s="54"/>
      <c r="F25" s="57"/>
      <c r="G25" s="55"/>
      <c r="H25" s="53"/>
      <c r="I25" s="64"/>
      <c r="J25" s="53"/>
      <c r="K25" s="57"/>
      <c r="L25" s="54"/>
      <c r="M25" s="57"/>
      <c r="N25" s="61" t="s">
        <v>10</v>
      </c>
      <c r="O25" s="38">
        <v>1</v>
      </c>
      <c r="P25" s="40">
        <f t="shared" si="2"/>
        <v>39.412800000000004</v>
      </c>
      <c r="Q25" s="67">
        <f>1/3*(I24+P25)</f>
        <v>39.412800000000004</v>
      </c>
      <c r="R25" s="67">
        <f t="shared" si="1"/>
        <v>-1.9706399999999746E-2</v>
      </c>
    </row>
    <row r="26" spans="1:18" ht="15.95" customHeight="1" x14ac:dyDescent="0.25">
      <c r="A26" s="51">
        <v>15</v>
      </c>
      <c r="B26" s="52"/>
      <c r="C26" s="53"/>
      <c r="D26" s="54"/>
      <c r="E26" s="54"/>
      <c r="F26" s="57"/>
      <c r="G26" s="55"/>
      <c r="H26" s="53"/>
      <c r="I26" s="65"/>
      <c r="J26" s="53"/>
      <c r="K26" s="57"/>
      <c r="L26" s="54"/>
      <c r="M26" s="57"/>
      <c r="N26" s="61" t="s">
        <v>11</v>
      </c>
      <c r="O26" s="38">
        <v>1.04</v>
      </c>
      <c r="P26" s="40">
        <f t="shared" si="2"/>
        <v>40.989312000000005</v>
      </c>
      <c r="Q26" s="67">
        <f>1/3*(I24+P26)</f>
        <v>39.938304000000002</v>
      </c>
      <c r="R26" s="67">
        <f t="shared" si="1"/>
        <v>6.5688000000001523E-3</v>
      </c>
    </row>
    <row r="27" spans="1:18" ht="15.95" customHeight="1" x14ac:dyDescent="0.25">
      <c r="A27" s="51">
        <v>16</v>
      </c>
      <c r="B27" s="52"/>
      <c r="C27" s="53"/>
      <c r="D27" s="54"/>
      <c r="E27" s="54"/>
      <c r="F27" s="57"/>
      <c r="G27" s="55" t="s">
        <v>21</v>
      </c>
      <c r="H27" s="54">
        <v>1.04</v>
      </c>
      <c r="I27" s="63">
        <f>2*(B12*D12*F21*H27)</f>
        <v>81.978624000000011</v>
      </c>
      <c r="J27" s="53"/>
      <c r="K27" s="57"/>
      <c r="L27" s="54"/>
      <c r="M27" s="57"/>
      <c r="N27" s="58" t="s">
        <v>9</v>
      </c>
      <c r="O27" s="38">
        <v>0.95</v>
      </c>
      <c r="P27" s="40">
        <f t="shared" si="2"/>
        <v>37.442160000000001</v>
      </c>
      <c r="Q27" s="67">
        <f>1/3*(I27+P27)</f>
        <v>39.806927999999999</v>
      </c>
      <c r="R27" s="67">
        <f t="shared" si="1"/>
        <v>0</v>
      </c>
    </row>
    <row r="28" spans="1:18" ht="15.95" customHeight="1" x14ac:dyDescent="0.25">
      <c r="A28" s="51">
        <v>17</v>
      </c>
      <c r="B28" s="52"/>
      <c r="C28" s="53"/>
      <c r="D28" s="54"/>
      <c r="E28" s="54"/>
      <c r="F28" s="57"/>
      <c r="G28" s="55"/>
      <c r="H28" s="54"/>
      <c r="I28" s="64"/>
      <c r="J28" s="53"/>
      <c r="K28" s="57"/>
      <c r="L28" s="54"/>
      <c r="M28" s="57"/>
      <c r="N28" s="61" t="s">
        <v>10</v>
      </c>
      <c r="O28" s="38">
        <v>1</v>
      </c>
      <c r="P28" s="40">
        <f t="shared" si="2"/>
        <v>39.412800000000004</v>
      </c>
      <c r="Q28" s="67">
        <f>1/3*(I27+P28)</f>
        <v>40.463808</v>
      </c>
      <c r="R28" s="67">
        <f t="shared" si="1"/>
        <v>3.2844000000000054E-2</v>
      </c>
    </row>
    <row r="29" spans="1:18" ht="15.95" customHeight="1" x14ac:dyDescent="0.25">
      <c r="A29" s="51">
        <v>18</v>
      </c>
      <c r="B29" s="52"/>
      <c r="C29" s="53"/>
      <c r="D29" s="54"/>
      <c r="E29" s="54"/>
      <c r="F29" s="57"/>
      <c r="G29" s="55"/>
      <c r="H29" s="54"/>
      <c r="I29" s="65"/>
      <c r="J29" s="53"/>
      <c r="K29" s="57"/>
      <c r="L29" s="54"/>
      <c r="M29" s="57"/>
      <c r="N29" s="61" t="s">
        <v>11</v>
      </c>
      <c r="O29" s="38">
        <v>1.04</v>
      </c>
      <c r="P29" s="40">
        <f t="shared" si="2"/>
        <v>40.989312000000005</v>
      </c>
      <c r="Q29" s="67">
        <f>1/3*(I27+P29)</f>
        <v>40.989311999999998</v>
      </c>
      <c r="R29" s="67">
        <f t="shared" si="1"/>
        <v>5.9119199999999948E-2</v>
      </c>
    </row>
    <row r="30" spans="1:18" ht="15.95" customHeight="1" x14ac:dyDescent="0.25">
      <c r="A30" s="51">
        <v>19</v>
      </c>
      <c r="B30" s="52"/>
      <c r="C30" s="53"/>
      <c r="D30" s="54"/>
      <c r="E30" s="54" t="s">
        <v>15</v>
      </c>
      <c r="F30" s="57">
        <v>1.1000000000000001</v>
      </c>
      <c r="G30" s="55" t="s">
        <v>9</v>
      </c>
      <c r="H30" s="54">
        <v>0.95</v>
      </c>
      <c r="I30" s="56">
        <f>2*(B12*D12*F30*H30)</f>
        <v>80.757600000000011</v>
      </c>
      <c r="J30" s="53"/>
      <c r="K30" s="57"/>
      <c r="L30" s="54" t="s">
        <v>15</v>
      </c>
      <c r="M30" s="57">
        <v>1.1000000000000001</v>
      </c>
      <c r="N30" s="61" t="s">
        <v>6</v>
      </c>
      <c r="O30" s="38">
        <v>0.95</v>
      </c>
      <c r="P30" s="40">
        <f t="shared" ref="P30:P38" si="3">$B$12*$K$12*$M$30*O30</f>
        <v>40.378800000000005</v>
      </c>
      <c r="Q30" s="67">
        <f>1/3*(I30+P30)</f>
        <v>40.378799999999998</v>
      </c>
      <c r="R30" s="67">
        <f t="shared" si="1"/>
        <v>2.8593599999999952E-2</v>
      </c>
    </row>
    <row r="31" spans="1:18" ht="15.95" customHeight="1" x14ac:dyDescent="0.25">
      <c r="A31" s="51">
        <v>20</v>
      </c>
      <c r="B31" s="52"/>
      <c r="C31" s="53"/>
      <c r="D31" s="54"/>
      <c r="E31" s="54"/>
      <c r="F31" s="57"/>
      <c r="G31" s="55"/>
      <c r="H31" s="54"/>
      <c r="I31" s="56"/>
      <c r="J31" s="53"/>
      <c r="K31" s="57"/>
      <c r="L31" s="54"/>
      <c r="M31" s="57"/>
      <c r="N31" s="61" t="s">
        <v>7</v>
      </c>
      <c r="O31" s="38">
        <v>1</v>
      </c>
      <c r="P31" s="40">
        <f t="shared" si="3"/>
        <v>42.504000000000005</v>
      </c>
      <c r="Q31" s="67">
        <f>1/3*(I30+P31)</f>
        <v>41.087200000000003</v>
      </c>
      <c r="R31" s="67">
        <f t="shared" si="1"/>
        <v>6.4013600000000184E-2</v>
      </c>
    </row>
    <row r="32" spans="1:18" ht="15.95" customHeight="1" x14ac:dyDescent="0.25">
      <c r="A32" s="51">
        <v>21</v>
      </c>
      <c r="B32" s="52"/>
      <c r="C32" s="53"/>
      <c r="D32" s="54"/>
      <c r="E32" s="54"/>
      <c r="F32" s="57"/>
      <c r="G32" s="55"/>
      <c r="H32" s="54"/>
      <c r="I32" s="56"/>
      <c r="J32" s="53"/>
      <c r="K32" s="57"/>
      <c r="L32" s="54"/>
      <c r="M32" s="57"/>
      <c r="N32" s="61" t="s">
        <v>8</v>
      </c>
      <c r="O32" s="38">
        <v>1.04</v>
      </c>
      <c r="P32" s="40">
        <f t="shared" si="3"/>
        <v>44.204160000000009</v>
      </c>
      <c r="Q32" s="67">
        <f>1/3*(I30+P32)</f>
        <v>41.653920000000006</v>
      </c>
      <c r="R32" s="67">
        <f t="shared" si="1"/>
        <v>9.2349600000000365E-2</v>
      </c>
    </row>
    <row r="33" spans="1:18" ht="15.95" customHeight="1" x14ac:dyDescent="0.25">
      <c r="A33" s="51">
        <v>22</v>
      </c>
      <c r="B33" s="52"/>
      <c r="C33" s="53"/>
      <c r="D33" s="54"/>
      <c r="E33" s="54"/>
      <c r="F33" s="57"/>
      <c r="G33" s="55" t="s">
        <v>10</v>
      </c>
      <c r="H33" s="53">
        <v>1</v>
      </c>
      <c r="I33" s="56">
        <f>2*(B12*D12*F30*H33)</f>
        <v>85.00800000000001</v>
      </c>
      <c r="J33" s="53"/>
      <c r="K33" s="57"/>
      <c r="L33" s="54"/>
      <c r="M33" s="57"/>
      <c r="N33" s="58" t="s">
        <v>9</v>
      </c>
      <c r="O33" s="62">
        <v>0.95</v>
      </c>
      <c r="P33" s="40">
        <f t="shared" si="3"/>
        <v>40.378800000000005</v>
      </c>
      <c r="Q33" s="67">
        <f>1/3*(I33+P33)</f>
        <v>41.795600000000007</v>
      </c>
      <c r="R33" s="67">
        <f t="shared" si="1"/>
        <v>9.9433600000000413E-2</v>
      </c>
    </row>
    <row r="34" spans="1:18" ht="15.95" customHeight="1" x14ac:dyDescent="0.25">
      <c r="A34" s="51">
        <v>23</v>
      </c>
      <c r="B34" s="52"/>
      <c r="C34" s="53"/>
      <c r="D34" s="54"/>
      <c r="E34" s="54"/>
      <c r="F34" s="57"/>
      <c r="G34" s="55"/>
      <c r="H34" s="53"/>
      <c r="I34" s="56"/>
      <c r="J34" s="53"/>
      <c r="K34" s="57"/>
      <c r="L34" s="54"/>
      <c r="M34" s="57"/>
      <c r="N34" s="61" t="s">
        <v>10</v>
      </c>
      <c r="O34" s="38">
        <v>1</v>
      </c>
      <c r="P34" s="40">
        <f t="shared" si="3"/>
        <v>42.504000000000005</v>
      </c>
      <c r="Q34" s="67">
        <f>1/3*(I33+P34)</f>
        <v>42.504000000000005</v>
      </c>
      <c r="R34" s="67">
        <f t="shared" si="1"/>
        <v>0.1348536000000003</v>
      </c>
    </row>
    <row r="35" spans="1:18" ht="15.95" customHeight="1" x14ac:dyDescent="0.25">
      <c r="A35" s="51">
        <v>24</v>
      </c>
      <c r="B35" s="52"/>
      <c r="C35" s="53"/>
      <c r="D35" s="54"/>
      <c r="E35" s="54"/>
      <c r="F35" s="57"/>
      <c r="G35" s="55"/>
      <c r="H35" s="53"/>
      <c r="I35" s="56"/>
      <c r="J35" s="53"/>
      <c r="K35" s="57"/>
      <c r="L35" s="54"/>
      <c r="M35" s="57"/>
      <c r="N35" s="61" t="s">
        <v>11</v>
      </c>
      <c r="O35" s="38">
        <v>1.04</v>
      </c>
      <c r="P35" s="40">
        <f t="shared" si="3"/>
        <v>44.204160000000009</v>
      </c>
      <c r="Q35" s="67">
        <f>1/3*(I33+P35)</f>
        <v>43.070720000000001</v>
      </c>
      <c r="R35" s="67">
        <f t="shared" si="1"/>
        <v>0.1631896000000001</v>
      </c>
    </row>
    <row r="36" spans="1:18" ht="15.95" customHeight="1" x14ac:dyDescent="0.25">
      <c r="A36" s="51">
        <v>25</v>
      </c>
      <c r="B36" s="52"/>
      <c r="C36" s="53"/>
      <c r="D36" s="54"/>
      <c r="E36" s="54"/>
      <c r="F36" s="57"/>
      <c r="G36" s="55" t="s">
        <v>21</v>
      </c>
      <c r="H36" s="54">
        <v>1.04</v>
      </c>
      <c r="I36" s="56">
        <f>2*(B12*D12*F30*H36)</f>
        <v>88.408320000000018</v>
      </c>
      <c r="J36" s="53"/>
      <c r="K36" s="57"/>
      <c r="L36" s="54"/>
      <c r="M36" s="57"/>
      <c r="N36" s="58" t="s">
        <v>9</v>
      </c>
      <c r="O36" s="38">
        <v>0.95</v>
      </c>
      <c r="P36" s="40">
        <f t="shared" si="3"/>
        <v>40.378800000000005</v>
      </c>
      <c r="Q36" s="67">
        <f>1/3*(I36+P36)</f>
        <v>42.929040000000001</v>
      </c>
      <c r="R36" s="67">
        <f t="shared" si="1"/>
        <v>0.15610560000000007</v>
      </c>
    </row>
    <row r="37" spans="1:18" ht="15.95" customHeight="1" x14ac:dyDescent="0.25">
      <c r="A37" s="51">
        <v>26</v>
      </c>
      <c r="B37" s="52"/>
      <c r="C37" s="53"/>
      <c r="D37" s="54"/>
      <c r="E37" s="54"/>
      <c r="F37" s="57"/>
      <c r="G37" s="55"/>
      <c r="H37" s="54"/>
      <c r="I37" s="56"/>
      <c r="J37" s="53"/>
      <c r="K37" s="57"/>
      <c r="L37" s="54"/>
      <c r="M37" s="57"/>
      <c r="N37" s="61" t="s">
        <v>10</v>
      </c>
      <c r="O37" s="38">
        <v>1</v>
      </c>
      <c r="P37" s="40">
        <f t="shared" si="3"/>
        <v>42.504000000000005</v>
      </c>
      <c r="Q37" s="67">
        <f>1/3*(I36+P37)</f>
        <v>43.637440000000005</v>
      </c>
      <c r="R37" s="67">
        <f t="shared" si="1"/>
        <v>0.1915256000000003</v>
      </c>
    </row>
    <row r="38" spans="1:18" ht="15.95" customHeight="1" x14ac:dyDescent="0.25">
      <c r="A38" s="51">
        <v>27</v>
      </c>
      <c r="B38" s="52"/>
      <c r="C38" s="53"/>
      <c r="D38" s="54"/>
      <c r="E38" s="54"/>
      <c r="F38" s="57"/>
      <c r="G38" s="55"/>
      <c r="H38" s="54"/>
      <c r="I38" s="56"/>
      <c r="J38" s="53"/>
      <c r="K38" s="57"/>
      <c r="L38" s="54"/>
      <c r="M38" s="57"/>
      <c r="N38" s="61" t="s">
        <v>11</v>
      </c>
      <c r="O38" s="38">
        <v>1.04</v>
      </c>
      <c r="P38" s="40">
        <f t="shared" si="3"/>
        <v>44.204160000000009</v>
      </c>
      <c r="Q38" s="67">
        <f>1/3*(I36+P38)</f>
        <v>44.204160000000009</v>
      </c>
      <c r="R38" s="67">
        <f t="shared" si="1"/>
        <v>0.21986160000000049</v>
      </c>
    </row>
    <row r="39" spans="1:18" ht="15.95" customHeight="1" x14ac:dyDescent="0.25">
      <c r="B39" s="31"/>
      <c r="C39" s="31"/>
      <c r="D39" s="47"/>
      <c r="E39" s="47"/>
      <c r="F39" s="42"/>
      <c r="G39" s="42"/>
      <c r="H39" s="42"/>
      <c r="I39" s="44"/>
      <c r="J39" s="44"/>
      <c r="K39" s="47"/>
      <c r="L39" s="47"/>
      <c r="M39" s="44"/>
      <c r="N39" s="31"/>
      <c r="O39" s="31"/>
      <c r="P39" s="44"/>
      <c r="Q39" s="31"/>
    </row>
    <row r="41" spans="1:18" s="43" customFormat="1" ht="15.95" customHeight="1" x14ac:dyDescent="0.25"/>
    <row r="42" spans="1:18" s="43" customFormat="1" ht="15.95" customHeight="1" x14ac:dyDescent="0.25"/>
    <row r="43" spans="1:18" s="43" customFormat="1" ht="15.95" customHeight="1" x14ac:dyDescent="0.25"/>
    <row r="44" spans="1:18" s="43" customFormat="1" ht="15.95" customHeight="1" x14ac:dyDescent="0.25"/>
    <row r="45" spans="1:18" s="43" customFormat="1" ht="15.95" customHeight="1" x14ac:dyDescent="0.25"/>
    <row r="46" spans="1:18" s="43" customFormat="1" ht="15.95" customHeight="1" x14ac:dyDescent="0.25"/>
  </sheetData>
  <mergeCells count="66">
    <mergeCell ref="A10:A11"/>
    <mergeCell ref="B10:B11"/>
    <mergeCell ref="B3:B4"/>
    <mergeCell ref="M30:M38"/>
    <mergeCell ref="G33:G35"/>
    <mergeCell ref="H33:H35"/>
    <mergeCell ref="I33:I35"/>
    <mergeCell ref="G36:G38"/>
    <mergeCell ref="H36:H38"/>
    <mergeCell ref="I36:I38"/>
    <mergeCell ref="E30:E38"/>
    <mergeCell ref="F30:F38"/>
    <mergeCell ref="G30:G32"/>
    <mergeCell ref="H30:H32"/>
    <mergeCell ref="I30:I32"/>
    <mergeCell ref="E21:E29"/>
    <mergeCell ref="F21:F29"/>
    <mergeCell ref="G21:G23"/>
    <mergeCell ref="H21:H23"/>
    <mergeCell ref="I21:I23"/>
    <mergeCell ref="M21:M29"/>
    <mergeCell ref="N11:O11"/>
    <mergeCell ref="B12:B38"/>
    <mergeCell ref="C12:C38"/>
    <mergeCell ref="D12:D38"/>
    <mergeCell ref="E12:E20"/>
    <mergeCell ref="F12:F20"/>
    <mergeCell ref="G12:G14"/>
    <mergeCell ref="H12:H14"/>
    <mergeCell ref="I12:I14"/>
    <mergeCell ref="J12:J38"/>
    <mergeCell ref="M12:M20"/>
    <mergeCell ref="G15:G17"/>
    <mergeCell ref="H15:H17"/>
    <mergeCell ref="I15:I17"/>
    <mergeCell ref="G18:G20"/>
    <mergeCell ref="L21:L29"/>
    <mergeCell ref="G24:G26"/>
    <mergeCell ref="H24:H26"/>
    <mergeCell ref="I24:I26"/>
    <mergeCell ref="G27:G29"/>
    <mergeCell ref="K12:K38"/>
    <mergeCell ref="L12:L20"/>
    <mergeCell ref="H27:H29"/>
    <mergeCell ref="I27:I29"/>
    <mergeCell ref="L30:L38"/>
    <mergeCell ref="H18:H20"/>
    <mergeCell ref="I18:I20"/>
    <mergeCell ref="B9:D9"/>
    <mergeCell ref="C10:I10"/>
    <mergeCell ref="J10:P10"/>
    <mergeCell ref="Q10:Q11"/>
    <mergeCell ref="R10:R11"/>
    <mergeCell ref="C11:D11"/>
    <mergeCell ref="E11:F11"/>
    <mergeCell ref="G11:H11"/>
    <mergeCell ref="L11:M11"/>
    <mergeCell ref="C3:I3"/>
    <mergeCell ref="J3:P3"/>
    <mergeCell ref="Q3:Q4"/>
    <mergeCell ref="C4:D4"/>
    <mergeCell ref="E4:F4"/>
    <mergeCell ref="G4:H4"/>
    <mergeCell ref="J4:K4"/>
    <mergeCell ref="L4:M4"/>
    <mergeCell ref="N4:O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3"/>
  <sheetViews>
    <sheetView zoomScaleNormal="100" workbookViewId="0">
      <selection activeCell="A8" sqref="A8:XFD8"/>
    </sheetView>
  </sheetViews>
  <sheetFormatPr defaultColWidth="9" defaultRowHeight="15.95" customHeight="1" x14ac:dyDescent="0.25"/>
  <cols>
    <col min="1" max="1" width="9" style="29"/>
    <col min="2" max="2" width="9.42578125" style="29" customWidth="1"/>
    <col min="3" max="3" width="17" style="29" customWidth="1"/>
    <col min="4" max="8" width="9.42578125" style="29" customWidth="1"/>
    <col min="9" max="9" width="12" style="29" customWidth="1"/>
    <col min="10" max="10" width="19.5703125" style="29" customWidth="1"/>
    <col min="11" max="13" width="9.42578125" style="29" customWidth="1"/>
    <col min="14" max="14" width="14.5703125" style="29" customWidth="1"/>
    <col min="15" max="15" width="20.28515625" style="29" customWidth="1"/>
    <col min="16" max="16" width="14" style="29" customWidth="1"/>
    <col min="17" max="17" width="19.5703125" style="29" customWidth="1"/>
    <col min="18" max="18" width="16.28515625" style="29" customWidth="1"/>
    <col min="19" max="16384" width="9" style="29"/>
  </cols>
  <sheetData>
    <row r="1" spans="1:18" ht="15.95" customHeight="1" x14ac:dyDescent="0.25">
      <c r="A1" s="30" t="s">
        <v>109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8" ht="15.95" customHeight="1" x14ac:dyDescent="0.25"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</row>
    <row r="3" spans="1:18" ht="15.95" customHeight="1" x14ac:dyDescent="0.25">
      <c r="B3" s="49" t="s">
        <v>101</v>
      </c>
      <c r="C3" s="69" t="s">
        <v>18</v>
      </c>
      <c r="D3" s="69"/>
      <c r="E3" s="69"/>
      <c r="F3" s="69"/>
      <c r="G3" s="69"/>
      <c r="H3" s="69"/>
      <c r="I3" s="69"/>
      <c r="J3" s="70" t="s">
        <v>17</v>
      </c>
      <c r="K3" s="70"/>
      <c r="L3" s="70"/>
      <c r="M3" s="70"/>
      <c r="N3" s="70"/>
      <c r="O3" s="70"/>
      <c r="P3" s="70"/>
      <c r="Q3" s="97" t="s">
        <v>107</v>
      </c>
    </row>
    <row r="4" spans="1:18" ht="28.5" customHeight="1" x14ac:dyDescent="0.25">
      <c r="B4" s="49"/>
      <c r="C4" s="32" t="s">
        <v>0</v>
      </c>
      <c r="D4" s="32"/>
      <c r="E4" s="32" t="s">
        <v>1</v>
      </c>
      <c r="F4" s="32"/>
      <c r="G4" s="32" t="s">
        <v>2</v>
      </c>
      <c r="H4" s="32"/>
      <c r="I4" s="33" t="s">
        <v>98</v>
      </c>
      <c r="J4" s="32" t="s">
        <v>0</v>
      </c>
      <c r="K4" s="32"/>
      <c r="L4" s="32" t="s">
        <v>3</v>
      </c>
      <c r="M4" s="32"/>
      <c r="N4" s="32" t="s">
        <v>4</v>
      </c>
      <c r="O4" s="32"/>
      <c r="P4" s="33" t="s">
        <v>22</v>
      </c>
      <c r="Q4" s="97"/>
      <c r="R4" s="34"/>
    </row>
    <row r="5" spans="1:18" ht="21" customHeight="1" x14ac:dyDescent="0.25">
      <c r="B5" s="35">
        <v>69.67</v>
      </c>
      <c r="C5" s="36" t="s">
        <v>16</v>
      </c>
      <c r="D5" s="37">
        <v>0.8</v>
      </c>
      <c r="E5" s="37" t="s">
        <v>12</v>
      </c>
      <c r="F5" s="38">
        <v>1.02</v>
      </c>
      <c r="G5" s="39" t="s">
        <v>5</v>
      </c>
      <c r="H5" s="37">
        <v>1.04</v>
      </c>
      <c r="I5" s="40">
        <f>2*(B5*D5*F5*H5)</f>
        <v>118.24949760000001</v>
      </c>
      <c r="J5" s="36" t="s">
        <v>16</v>
      </c>
      <c r="K5" s="38">
        <v>0.8</v>
      </c>
      <c r="L5" s="38" t="s">
        <v>12</v>
      </c>
      <c r="M5" s="38">
        <v>1.02</v>
      </c>
      <c r="N5" s="38" t="s">
        <v>6</v>
      </c>
      <c r="O5" s="38">
        <v>0.95</v>
      </c>
      <c r="P5" s="40">
        <f>B5*K5*M5*O5</f>
        <v>54.008184</v>
      </c>
      <c r="Q5" s="98">
        <f>1/3*(I5+P5)</f>
        <v>57.419227200000002</v>
      </c>
      <c r="R5" s="41"/>
    </row>
    <row r="6" spans="1:18" ht="15.95" customHeight="1" x14ac:dyDescent="0.25">
      <c r="B6" s="31"/>
      <c r="C6" s="31"/>
      <c r="D6" s="31"/>
      <c r="E6" s="31"/>
      <c r="F6" s="42"/>
      <c r="G6" s="43"/>
      <c r="H6" s="31"/>
      <c r="I6" s="44"/>
      <c r="J6" s="42"/>
      <c r="K6" s="42"/>
      <c r="L6" s="42"/>
      <c r="M6" s="42"/>
      <c r="N6" s="44"/>
      <c r="O6" s="41"/>
    </row>
    <row r="8" spans="1:18" ht="15.95" customHeight="1" x14ac:dyDescent="0.25">
      <c r="A8" s="30" t="s">
        <v>110</v>
      </c>
      <c r="B8" s="30"/>
      <c r="C8" s="30"/>
      <c r="D8" s="30"/>
      <c r="E8" s="30"/>
      <c r="F8" s="30"/>
      <c r="G8" s="30"/>
      <c r="H8" s="30"/>
      <c r="J8" s="30"/>
    </row>
    <row r="9" spans="1:18" ht="15.95" customHeight="1" x14ac:dyDescent="0.25">
      <c r="B9" s="45"/>
      <c r="C9" s="45"/>
      <c r="D9" s="45"/>
      <c r="E9" s="46"/>
      <c r="J9" s="47"/>
      <c r="K9" s="47"/>
      <c r="L9" s="47"/>
      <c r="M9" s="47"/>
      <c r="N9" s="47"/>
    </row>
    <row r="10" spans="1:18" ht="15.95" customHeight="1" x14ac:dyDescent="0.25">
      <c r="A10" s="48" t="s">
        <v>41</v>
      </c>
      <c r="B10" s="49" t="s">
        <v>101</v>
      </c>
      <c r="C10" s="69" t="s">
        <v>18</v>
      </c>
      <c r="D10" s="69"/>
      <c r="E10" s="69"/>
      <c r="F10" s="69"/>
      <c r="G10" s="69"/>
      <c r="H10" s="69"/>
      <c r="I10" s="69"/>
      <c r="J10" s="71" t="s">
        <v>19</v>
      </c>
      <c r="K10" s="71"/>
      <c r="L10" s="71"/>
      <c r="M10" s="71"/>
      <c r="N10" s="71"/>
      <c r="O10" s="71"/>
      <c r="P10" s="71"/>
      <c r="Q10" s="97" t="s">
        <v>108</v>
      </c>
      <c r="R10" s="97" t="s">
        <v>106</v>
      </c>
    </row>
    <row r="11" spans="1:18" ht="27" customHeight="1" x14ac:dyDescent="0.25">
      <c r="A11" s="48"/>
      <c r="B11" s="49"/>
      <c r="C11" s="32" t="s">
        <v>0</v>
      </c>
      <c r="D11" s="32"/>
      <c r="E11" s="32" t="s">
        <v>1</v>
      </c>
      <c r="F11" s="32"/>
      <c r="G11" s="32" t="s">
        <v>2</v>
      </c>
      <c r="H11" s="32"/>
      <c r="I11" s="33" t="s">
        <v>99</v>
      </c>
      <c r="J11" s="39"/>
      <c r="K11" s="39" t="s">
        <v>0</v>
      </c>
      <c r="L11" s="32" t="s">
        <v>20</v>
      </c>
      <c r="M11" s="32"/>
      <c r="N11" s="32" t="s">
        <v>4</v>
      </c>
      <c r="O11" s="32"/>
      <c r="P11" s="33" t="s">
        <v>100</v>
      </c>
      <c r="Q11" s="97"/>
      <c r="R11" s="97"/>
    </row>
    <row r="12" spans="1:18" ht="15.95" customHeight="1" x14ac:dyDescent="0.25">
      <c r="A12" s="51">
        <v>1</v>
      </c>
      <c r="B12" s="52">
        <v>69.67</v>
      </c>
      <c r="C12" s="53" t="s">
        <v>16</v>
      </c>
      <c r="D12" s="54">
        <v>0.8</v>
      </c>
      <c r="E12" s="54" t="s">
        <v>13</v>
      </c>
      <c r="F12" s="54">
        <v>1</v>
      </c>
      <c r="G12" s="55" t="s">
        <v>9</v>
      </c>
      <c r="H12" s="54">
        <v>0.95</v>
      </c>
      <c r="I12" s="56">
        <f>2*(B12*D12*F12*H12)</f>
        <v>105.89840000000001</v>
      </c>
      <c r="J12" s="53" t="s">
        <v>16</v>
      </c>
      <c r="K12" s="57">
        <v>0.8</v>
      </c>
      <c r="L12" s="54" t="s">
        <v>13</v>
      </c>
      <c r="M12" s="57">
        <v>1</v>
      </c>
      <c r="N12" s="58" t="s">
        <v>9</v>
      </c>
      <c r="O12" s="38">
        <v>0.95</v>
      </c>
      <c r="P12" s="59">
        <f t="shared" ref="P12:P20" si="0">$B$12*$K$12*$M$12*O12</f>
        <v>52.949200000000005</v>
      </c>
      <c r="Q12" s="98">
        <f>1/3*(I12+P12)</f>
        <v>52.949199999999998</v>
      </c>
      <c r="R12" s="98">
        <f t="shared" ref="R12:R38" si="1">(Q12-$Q$5)/20</f>
        <v>-0.2235013600000002</v>
      </c>
    </row>
    <row r="13" spans="1:18" ht="15.95" customHeight="1" x14ac:dyDescent="0.25">
      <c r="A13" s="51">
        <v>2</v>
      </c>
      <c r="B13" s="52"/>
      <c r="C13" s="53"/>
      <c r="D13" s="54"/>
      <c r="E13" s="54"/>
      <c r="F13" s="54"/>
      <c r="G13" s="55"/>
      <c r="H13" s="54"/>
      <c r="I13" s="56"/>
      <c r="J13" s="53"/>
      <c r="K13" s="57"/>
      <c r="L13" s="54"/>
      <c r="M13" s="57"/>
      <c r="N13" s="61" t="s">
        <v>10</v>
      </c>
      <c r="O13" s="38">
        <v>1</v>
      </c>
      <c r="P13" s="40">
        <f t="shared" si="0"/>
        <v>55.736000000000004</v>
      </c>
      <c r="Q13" s="98">
        <f>1/3*(I12+P13)</f>
        <v>53.878133333333338</v>
      </c>
      <c r="R13" s="98">
        <f t="shared" si="1"/>
        <v>-0.17705469333333318</v>
      </c>
    </row>
    <row r="14" spans="1:18" ht="15.95" customHeight="1" x14ac:dyDescent="0.25">
      <c r="A14" s="51">
        <v>3</v>
      </c>
      <c r="B14" s="52"/>
      <c r="C14" s="53"/>
      <c r="D14" s="54"/>
      <c r="E14" s="54"/>
      <c r="F14" s="54"/>
      <c r="G14" s="55"/>
      <c r="H14" s="54"/>
      <c r="I14" s="56"/>
      <c r="J14" s="53"/>
      <c r="K14" s="57"/>
      <c r="L14" s="54"/>
      <c r="M14" s="57"/>
      <c r="N14" s="61" t="s">
        <v>11</v>
      </c>
      <c r="O14" s="38">
        <v>1.04</v>
      </c>
      <c r="P14" s="40">
        <f t="shared" si="0"/>
        <v>57.965440000000008</v>
      </c>
      <c r="Q14" s="98">
        <f>1/3*(I12+P14)</f>
        <v>54.621279999999999</v>
      </c>
      <c r="R14" s="98">
        <f t="shared" si="1"/>
        <v>-0.13989736000000014</v>
      </c>
    </row>
    <row r="15" spans="1:18" ht="15.95" customHeight="1" x14ac:dyDescent="0.25">
      <c r="A15" s="51">
        <v>4</v>
      </c>
      <c r="B15" s="52"/>
      <c r="C15" s="53"/>
      <c r="D15" s="54"/>
      <c r="E15" s="54"/>
      <c r="F15" s="54"/>
      <c r="G15" s="55" t="s">
        <v>10</v>
      </c>
      <c r="H15" s="53">
        <v>1</v>
      </c>
      <c r="I15" s="63">
        <f>2*(B12*D12*F12*H15)</f>
        <v>111.47200000000001</v>
      </c>
      <c r="J15" s="53"/>
      <c r="K15" s="57"/>
      <c r="L15" s="54"/>
      <c r="M15" s="57"/>
      <c r="N15" s="58" t="s">
        <v>9</v>
      </c>
      <c r="O15" s="62">
        <v>0.95</v>
      </c>
      <c r="P15" s="40">
        <f t="shared" si="0"/>
        <v>52.949200000000005</v>
      </c>
      <c r="Q15" s="98">
        <f>1/3*(I15+P15)</f>
        <v>54.807066666666664</v>
      </c>
      <c r="R15" s="98">
        <f t="shared" si="1"/>
        <v>-0.13060802666666688</v>
      </c>
    </row>
    <row r="16" spans="1:18" ht="15.95" customHeight="1" x14ac:dyDescent="0.25">
      <c r="A16" s="51">
        <v>5</v>
      </c>
      <c r="B16" s="52"/>
      <c r="C16" s="53"/>
      <c r="D16" s="54"/>
      <c r="E16" s="54"/>
      <c r="F16" s="54"/>
      <c r="G16" s="55"/>
      <c r="H16" s="53"/>
      <c r="I16" s="64"/>
      <c r="J16" s="53"/>
      <c r="K16" s="57"/>
      <c r="L16" s="54"/>
      <c r="M16" s="57"/>
      <c r="N16" s="61" t="s">
        <v>10</v>
      </c>
      <c r="O16" s="38">
        <v>1</v>
      </c>
      <c r="P16" s="40">
        <f t="shared" si="0"/>
        <v>55.736000000000004</v>
      </c>
      <c r="Q16" s="98">
        <f>1/3*(I15+P16)</f>
        <v>55.736000000000004</v>
      </c>
      <c r="R16" s="98">
        <f t="shared" si="1"/>
        <v>-8.416135999999988E-2</v>
      </c>
    </row>
    <row r="17" spans="1:18" ht="15.95" customHeight="1" x14ac:dyDescent="0.25">
      <c r="A17" s="51">
        <v>6</v>
      </c>
      <c r="B17" s="52"/>
      <c r="C17" s="53"/>
      <c r="D17" s="54"/>
      <c r="E17" s="54"/>
      <c r="F17" s="54"/>
      <c r="G17" s="55"/>
      <c r="H17" s="53"/>
      <c r="I17" s="65"/>
      <c r="J17" s="53"/>
      <c r="K17" s="57"/>
      <c r="L17" s="54"/>
      <c r="M17" s="57"/>
      <c r="N17" s="61" t="s">
        <v>11</v>
      </c>
      <c r="O17" s="38">
        <v>1.04</v>
      </c>
      <c r="P17" s="40">
        <f t="shared" si="0"/>
        <v>57.965440000000008</v>
      </c>
      <c r="Q17" s="98">
        <f>1/3*(I15+P17)</f>
        <v>56.479146666666665</v>
      </c>
      <c r="R17" s="98">
        <f t="shared" si="1"/>
        <v>-4.700402666666683E-2</v>
      </c>
    </row>
    <row r="18" spans="1:18" ht="15.95" customHeight="1" x14ac:dyDescent="0.25">
      <c r="A18" s="51">
        <v>7</v>
      </c>
      <c r="B18" s="52"/>
      <c r="C18" s="53"/>
      <c r="D18" s="54"/>
      <c r="E18" s="54"/>
      <c r="F18" s="54"/>
      <c r="G18" s="55" t="s">
        <v>21</v>
      </c>
      <c r="H18" s="54">
        <v>1.04</v>
      </c>
      <c r="I18" s="56">
        <f>2*(B12*D12*F12*H18)</f>
        <v>115.93088000000002</v>
      </c>
      <c r="J18" s="53"/>
      <c r="K18" s="57"/>
      <c r="L18" s="54"/>
      <c r="M18" s="57"/>
      <c r="N18" s="58" t="s">
        <v>9</v>
      </c>
      <c r="O18" s="38">
        <v>0.95</v>
      </c>
      <c r="P18" s="40">
        <f t="shared" si="0"/>
        <v>52.949200000000005</v>
      </c>
      <c r="Q18" s="98">
        <f>1/3*(I18+P18)</f>
        <v>56.293360000000007</v>
      </c>
      <c r="R18" s="98">
        <f t="shared" si="1"/>
        <v>-5.6293359999999737E-2</v>
      </c>
    </row>
    <row r="19" spans="1:18" ht="15.95" customHeight="1" x14ac:dyDescent="0.25">
      <c r="A19" s="51">
        <v>8</v>
      </c>
      <c r="B19" s="52"/>
      <c r="C19" s="53"/>
      <c r="D19" s="54"/>
      <c r="E19" s="54"/>
      <c r="F19" s="54"/>
      <c r="G19" s="55"/>
      <c r="H19" s="54"/>
      <c r="I19" s="56"/>
      <c r="J19" s="53"/>
      <c r="K19" s="57"/>
      <c r="L19" s="54"/>
      <c r="M19" s="57"/>
      <c r="N19" s="61" t="s">
        <v>10</v>
      </c>
      <c r="O19" s="38">
        <v>1</v>
      </c>
      <c r="P19" s="40">
        <f t="shared" si="0"/>
        <v>55.736000000000004</v>
      </c>
      <c r="Q19" s="98">
        <f>1/3*(I18+P19)</f>
        <v>57.22229333333334</v>
      </c>
      <c r="R19" s="98">
        <f t="shared" si="1"/>
        <v>-9.8466933333330783E-3</v>
      </c>
    </row>
    <row r="20" spans="1:18" ht="15.95" customHeight="1" x14ac:dyDescent="0.25">
      <c r="A20" s="51">
        <v>9</v>
      </c>
      <c r="B20" s="52"/>
      <c r="C20" s="53"/>
      <c r="D20" s="54"/>
      <c r="E20" s="54"/>
      <c r="F20" s="54"/>
      <c r="G20" s="55"/>
      <c r="H20" s="54"/>
      <c r="I20" s="56"/>
      <c r="J20" s="53"/>
      <c r="K20" s="57"/>
      <c r="L20" s="54"/>
      <c r="M20" s="57"/>
      <c r="N20" s="61" t="s">
        <v>11</v>
      </c>
      <c r="O20" s="38">
        <v>1.04</v>
      </c>
      <c r="P20" s="40">
        <f t="shared" si="0"/>
        <v>57.965440000000008</v>
      </c>
      <c r="Q20" s="98">
        <f>1/3*(I18+P20)</f>
        <v>57.965440000000008</v>
      </c>
      <c r="R20" s="98">
        <f t="shared" si="1"/>
        <v>2.731064000000032E-2</v>
      </c>
    </row>
    <row r="21" spans="1:18" ht="15.95" customHeight="1" x14ac:dyDescent="0.25">
      <c r="A21" s="51">
        <v>10</v>
      </c>
      <c r="B21" s="52"/>
      <c r="C21" s="53"/>
      <c r="D21" s="54"/>
      <c r="E21" s="54" t="s">
        <v>14</v>
      </c>
      <c r="F21" s="57">
        <v>1.02</v>
      </c>
      <c r="G21" s="55" t="s">
        <v>9</v>
      </c>
      <c r="H21" s="54">
        <v>0.95</v>
      </c>
      <c r="I21" s="63">
        <f>2*(B12*D12*F21*H21)</f>
        <v>108.016368</v>
      </c>
      <c r="J21" s="53"/>
      <c r="K21" s="57"/>
      <c r="L21" s="54" t="s">
        <v>14</v>
      </c>
      <c r="M21" s="57">
        <v>1.02</v>
      </c>
      <c r="N21" s="58" t="s">
        <v>9</v>
      </c>
      <c r="O21" s="38">
        <v>0.95</v>
      </c>
      <c r="P21" s="40">
        <f t="shared" ref="P21:P29" si="2">$B$12*$K$12*$M$21*O21</f>
        <v>54.008184</v>
      </c>
      <c r="Q21" s="98">
        <f>1/3*(I21+P21)</f>
        <v>54.008184</v>
      </c>
      <c r="R21" s="98">
        <f t="shared" si="1"/>
        <v>-0.17055216000000009</v>
      </c>
    </row>
    <row r="22" spans="1:18" ht="15.95" customHeight="1" x14ac:dyDescent="0.25">
      <c r="A22" s="51">
        <v>11</v>
      </c>
      <c r="B22" s="52"/>
      <c r="C22" s="53"/>
      <c r="D22" s="54"/>
      <c r="E22" s="54"/>
      <c r="F22" s="57"/>
      <c r="G22" s="55"/>
      <c r="H22" s="54"/>
      <c r="I22" s="64"/>
      <c r="J22" s="53"/>
      <c r="K22" s="57"/>
      <c r="L22" s="54"/>
      <c r="M22" s="57"/>
      <c r="N22" s="61" t="s">
        <v>10</v>
      </c>
      <c r="O22" s="38">
        <v>1</v>
      </c>
      <c r="P22" s="40">
        <f t="shared" si="2"/>
        <v>56.850720000000003</v>
      </c>
      <c r="Q22" s="98">
        <f>1/3*(I21+P22)</f>
        <v>54.955695999999996</v>
      </c>
      <c r="R22" s="98">
        <f t="shared" si="1"/>
        <v>-0.12317656000000028</v>
      </c>
    </row>
    <row r="23" spans="1:18" ht="15.95" customHeight="1" x14ac:dyDescent="0.25">
      <c r="A23" s="51">
        <v>12</v>
      </c>
      <c r="B23" s="52"/>
      <c r="C23" s="53"/>
      <c r="D23" s="54"/>
      <c r="E23" s="54"/>
      <c r="F23" s="57"/>
      <c r="G23" s="55"/>
      <c r="H23" s="54"/>
      <c r="I23" s="65"/>
      <c r="J23" s="53"/>
      <c r="K23" s="57"/>
      <c r="L23" s="54"/>
      <c r="M23" s="57"/>
      <c r="N23" s="61" t="s">
        <v>11</v>
      </c>
      <c r="O23" s="38">
        <v>1.04</v>
      </c>
      <c r="P23" s="40">
        <f t="shared" si="2"/>
        <v>59.124748800000006</v>
      </c>
      <c r="Q23" s="98">
        <f>1/3*(I21+P23)</f>
        <v>55.713705600000004</v>
      </c>
      <c r="R23" s="98">
        <f t="shared" si="1"/>
        <v>-8.5276079999999865E-2</v>
      </c>
    </row>
    <row r="24" spans="1:18" ht="15.95" customHeight="1" x14ac:dyDescent="0.25">
      <c r="A24" s="51">
        <v>13</v>
      </c>
      <c r="B24" s="52"/>
      <c r="C24" s="53"/>
      <c r="D24" s="54"/>
      <c r="E24" s="54"/>
      <c r="F24" s="57"/>
      <c r="G24" s="55" t="s">
        <v>10</v>
      </c>
      <c r="H24" s="53">
        <v>1</v>
      </c>
      <c r="I24" s="63">
        <f>2*(B12*D12*F21*H24)</f>
        <v>113.70144000000001</v>
      </c>
      <c r="J24" s="53"/>
      <c r="K24" s="57"/>
      <c r="L24" s="54"/>
      <c r="M24" s="57"/>
      <c r="N24" s="58" t="s">
        <v>9</v>
      </c>
      <c r="O24" s="62">
        <v>0.95</v>
      </c>
      <c r="P24" s="40">
        <f t="shared" si="2"/>
        <v>54.008184</v>
      </c>
      <c r="Q24" s="98">
        <f>1/3*(I24+P24)</f>
        <v>55.903208000000006</v>
      </c>
      <c r="R24" s="98">
        <f t="shared" si="1"/>
        <v>-7.5800959999999765E-2</v>
      </c>
    </row>
    <row r="25" spans="1:18" ht="15.95" customHeight="1" x14ac:dyDescent="0.25">
      <c r="A25" s="51">
        <v>14</v>
      </c>
      <c r="B25" s="52"/>
      <c r="C25" s="53"/>
      <c r="D25" s="54"/>
      <c r="E25" s="54"/>
      <c r="F25" s="57"/>
      <c r="G25" s="55"/>
      <c r="H25" s="53"/>
      <c r="I25" s="64"/>
      <c r="J25" s="53"/>
      <c r="K25" s="57"/>
      <c r="L25" s="54"/>
      <c r="M25" s="57"/>
      <c r="N25" s="61" t="s">
        <v>10</v>
      </c>
      <c r="O25" s="38">
        <v>1</v>
      </c>
      <c r="P25" s="40">
        <f t="shared" si="2"/>
        <v>56.850720000000003</v>
      </c>
      <c r="Q25" s="98">
        <f>1/3*(I24+P25)</f>
        <v>56.850720000000003</v>
      </c>
      <c r="R25" s="98">
        <f t="shared" si="1"/>
        <v>-2.8425359999999955E-2</v>
      </c>
    </row>
    <row r="26" spans="1:18" ht="15.95" customHeight="1" x14ac:dyDescent="0.25">
      <c r="A26" s="51">
        <v>15</v>
      </c>
      <c r="B26" s="52"/>
      <c r="C26" s="53"/>
      <c r="D26" s="54"/>
      <c r="E26" s="54"/>
      <c r="F26" s="57"/>
      <c r="G26" s="55"/>
      <c r="H26" s="53"/>
      <c r="I26" s="65"/>
      <c r="J26" s="53"/>
      <c r="K26" s="57"/>
      <c r="L26" s="54"/>
      <c r="M26" s="57"/>
      <c r="N26" s="61" t="s">
        <v>11</v>
      </c>
      <c r="O26" s="38">
        <v>1.04</v>
      </c>
      <c r="P26" s="40">
        <f t="shared" si="2"/>
        <v>59.124748800000006</v>
      </c>
      <c r="Q26" s="98">
        <f>1/3*(I24+P26)</f>
        <v>57.608729600000004</v>
      </c>
      <c r="R26" s="98">
        <f t="shared" si="1"/>
        <v>9.4751200000001042E-3</v>
      </c>
    </row>
    <row r="27" spans="1:18" ht="15.95" customHeight="1" x14ac:dyDescent="0.25">
      <c r="A27" s="51">
        <v>16</v>
      </c>
      <c r="B27" s="52"/>
      <c r="C27" s="53"/>
      <c r="D27" s="54"/>
      <c r="E27" s="54"/>
      <c r="F27" s="57"/>
      <c r="G27" s="55" t="s">
        <v>21</v>
      </c>
      <c r="H27" s="54">
        <v>1.04</v>
      </c>
      <c r="I27" s="63">
        <f>2*(B12*D12*F21*H27)</f>
        <v>118.24949760000001</v>
      </c>
      <c r="J27" s="53"/>
      <c r="K27" s="57"/>
      <c r="L27" s="54"/>
      <c r="M27" s="57"/>
      <c r="N27" s="58" t="s">
        <v>9</v>
      </c>
      <c r="O27" s="38">
        <v>0.95</v>
      </c>
      <c r="P27" s="40">
        <f t="shared" si="2"/>
        <v>54.008184</v>
      </c>
      <c r="Q27" s="98">
        <f>1/3*(I27+P27)</f>
        <v>57.419227200000002</v>
      </c>
      <c r="R27" s="98">
        <f t="shared" si="1"/>
        <v>0</v>
      </c>
    </row>
    <row r="28" spans="1:18" ht="15.95" customHeight="1" x14ac:dyDescent="0.25">
      <c r="A28" s="51">
        <v>17</v>
      </c>
      <c r="B28" s="52"/>
      <c r="C28" s="53"/>
      <c r="D28" s="54"/>
      <c r="E28" s="54"/>
      <c r="F28" s="57"/>
      <c r="G28" s="55"/>
      <c r="H28" s="54"/>
      <c r="I28" s="64"/>
      <c r="J28" s="53"/>
      <c r="K28" s="57"/>
      <c r="L28" s="54"/>
      <c r="M28" s="57"/>
      <c r="N28" s="61" t="s">
        <v>10</v>
      </c>
      <c r="O28" s="38">
        <v>1</v>
      </c>
      <c r="P28" s="40">
        <f t="shared" si="2"/>
        <v>56.850720000000003</v>
      </c>
      <c r="Q28" s="98">
        <f>1/3*(I27+P28)</f>
        <v>58.366739199999998</v>
      </c>
      <c r="R28" s="98">
        <f t="shared" si="1"/>
        <v>4.737559999999981E-2</v>
      </c>
    </row>
    <row r="29" spans="1:18" ht="15.95" customHeight="1" x14ac:dyDescent="0.25">
      <c r="A29" s="51">
        <v>18</v>
      </c>
      <c r="B29" s="52"/>
      <c r="C29" s="53"/>
      <c r="D29" s="54"/>
      <c r="E29" s="54"/>
      <c r="F29" s="57"/>
      <c r="G29" s="55"/>
      <c r="H29" s="54"/>
      <c r="I29" s="65"/>
      <c r="J29" s="53"/>
      <c r="K29" s="57"/>
      <c r="L29" s="54"/>
      <c r="M29" s="57"/>
      <c r="N29" s="61" t="s">
        <v>11</v>
      </c>
      <c r="O29" s="38">
        <v>1.04</v>
      </c>
      <c r="P29" s="40">
        <f t="shared" si="2"/>
        <v>59.124748800000006</v>
      </c>
      <c r="Q29" s="98">
        <f>1/3*(I27+P29)</f>
        <v>59.124748799999999</v>
      </c>
      <c r="R29" s="98">
        <f t="shared" si="1"/>
        <v>8.5276079999999865E-2</v>
      </c>
    </row>
    <row r="30" spans="1:18" ht="15.95" customHeight="1" x14ac:dyDescent="0.25">
      <c r="A30" s="51">
        <v>19</v>
      </c>
      <c r="B30" s="52"/>
      <c r="C30" s="53"/>
      <c r="D30" s="54"/>
      <c r="E30" s="54" t="s">
        <v>15</v>
      </c>
      <c r="F30" s="57">
        <v>1.1000000000000001</v>
      </c>
      <c r="G30" s="55" t="s">
        <v>9</v>
      </c>
      <c r="H30" s="54">
        <v>0.95</v>
      </c>
      <c r="I30" s="56">
        <f>2*(B12*D12*F30*H30)</f>
        <v>116.48824000000002</v>
      </c>
      <c r="J30" s="53"/>
      <c r="K30" s="57"/>
      <c r="L30" s="54" t="s">
        <v>15</v>
      </c>
      <c r="M30" s="57">
        <v>1.1000000000000001</v>
      </c>
      <c r="N30" s="61" t="s">
        <v>6</v>
      </c>
      <c r="O30" s="38">
        <v>0.95</v>
      </c>
      <c r="P30" s="40">
        <f t="shared" ref="P30:P38" si="3">$B$12*$K$12*$M$30*O30</f>
        <v>58.244120000000009</v>
      </c>
      <c r="Q30" s="98">
        <f>1/3*(I30+P30)</f>
        <v>58.244120000000009</v>
      </c>
      <c r="R30" s="98">
        <f t="shared" si="1"/>
        <v>4.1244640000000388E-2</v>
      </c>
    </row>
    <row r="31" spans="1:18" ht="15.95" customHeight="1" x14ac:dyDescent="0.25">
      <c r="A31" s="51">
        <v>20</v>
      </c>
      <c r="B31" s="52"/>
      <c r="C31" s="53"/>
      <c r="D31" s="54"/>
      <c r="E31" s="54"/>
      <c r="F31" s="57"/>
      <c r="G31" s="55"/>
      <c r="H31" s="54"/>
      <c r="I31" s="56"/>
      <c r="J31" s="53"/>
      <c r="K31" s="57"/>
      <c r="L31" s="54"/>
      <c r="M31" s="57"/>
      <c r="N31" s="61" t="s">
        <v>7</v>
      </c>
      <c r="O31" s="38">
        <v>1</v>
      </c>
      <c r="P31" s="40">
        <f t="shared" si="3"/>
        <v>61.30960000000001</v>
      </c>
      <c r="Q31" s="98">
        <f>1/3*(I30+P31)</f>
        <v>59.265946666666679</v>
      </c>
      <c r="R31" s="98">
        <f t="shared" si="1"/>
        <v>9.2335973333333848E-2</v>
      </c>
    </row>
    <row r="32" spans="1:18" ht="15.95" customHeight="1" x14ac:dyDescent="0.25">
      <c r="A32" s="51">
        <v>21</v>
      </c>
      <c r="B32" s="52"/>
      <c r="C32" s="53"/>
      <c r="D32" s="54"/>
      <c r="E32" s="54"/>
      <c r="F32" s="57"/>
      <c r="G32" s="55"/>
      <c r="H32" s="54"/>
      <c r="I32" s="56"/>
      <c r="J32" s="53"/>
      <c r="K32" s="57"/>
      <c r="L32" s="54"/>
      <c r="M32" s="57"/>
      <c r="N32" s="61" t="s">
        <v>8</v>
      </c>
      <c r="O32" s="38">
        <v>1.04</v>
      </c>
      <c r="P32" s="40">
        <f t="shared" si="3"/>
        <v>63.761984000000012</v>
      </c>
      <c r="Q32" s="98">
        <f>1/3*(I30+P32)</f>
        <v>60.083408000000006</v>
      </c>
      <c r="R32" s="98">
        <f t="shared" si="1"/>
        <v>0.1332090400000002</v>
      </c>
    </row>
    <row r="33" spans="1:18" ht="15.95" customHeight="1" x14ac:dyDescent="0.25">
      <c r="A33" s="51">
        <v>22</v>
      </c>
      <c r="B33" s="52"/>
      <c r="C33" s="53"/>
      <c r="D33" s="54"/>
      <c r="E33" s="54"/>
      <c r="F33" s="57"/>
      <c r="G33" s="55" t="s">
        <v>10</v>
      </c>
      <c r="H33" s="53">
        <v>1</v>
      </c>
      <c r="I33" s="56">
        <f>2*(B12*D12*F30*H33)</f>
        <v>122.61920000000002</v>
      </c>
      <c r="J33" s="53"/>
      <c r="K33" s="57"/>
      <c r="L33" s="54"/>
      <c r="M33" s="57"/>
      <c r="N33" s="58" t="s">
        <v>9</v>
      </c>
      <c r="O33" s="62">
        <v>0.95</v>
      </c>
      <c r="P33" s="40">
        <f t="shared" si="3"/>
        <v>58.244120000000009</v>
      </c>
      <c r="Q33" s="98">
        <f>1/3*(I33+P33)</f>
        <v>60.287773333333348</v>
      </c>
      <c r="R33" s="98">
        <f t="shared" si="1"/>
        <v>0.14342730666666731</v>
      </c>
    </row>
    <row r="34" spans="1:18" ht="15.95" customHeight="1" x14ac:dyDescent="0.25">
      <c r="A34" s="51">
        <v>23</v>
      </c>
      <c r="B34" s="52"/>
      <c r="C34" s="53"/>
      <c r="D34" s="54"/>
      <c r="E34" s="54"/>
      <c r="F34" s="57"/>
      <c r="G34" s="55"/>
      <c r="H34" s="53"/>
      <c r="I34" s="56"/>
      <c r="J34" s="53"/>
      <c r="K34" s="57"/>
      <c r="L34" s="54"/>
      <c r="M34" s="57"/>
      <c r="N34" s="61" t="s">
        <v>10</v>
      </c>
      <c r="O34" s="38">
        <v>1</v>
      </c>
      <c r="P34" s="40">
        <f t="shared" si="3"/>
        <v>61.30960000000001</v>
      </c>
      <c r="Q34" s="98">
        <f>1/3*(I33+P34)</f>
        <v>61.309600000000003</v>
      </c>
      <c r="R34" s="98">
        <f t="shared" si="1"/>
        <v>0.19451864000000008</v>
      </c>
    </row>
    <row r="35" spans="1:18" ht="15.95" customHeight="1" x14ac:dyDescent="0.25">
      <c r="A35" s="51">
        <v>24</v>
      </c>
      <c r="B35" s="52"/>
      <c r="C35" s="53"/>
      <c r="D35" s="54"/>
      <c r="E35" s="54"/>
      <c r="F35" s="57"/>
      <c r="G35" s="55"/>
      <c r="H35" s="53"/>
      <c r="I35" s="56"/>
      <c r="J35" s="53"/>
      <c r="K35" s="57"/>
      <c r="L35" s="54"/>
      <c r="M35" s="57"/>
      <c r="N35" s="61" t="s">
        <v>11</v>
      </c>
      <c r="O35" s="38">
        <v>1.04</v>
      </c>
      <c r="P35" s="40">
        <f t="shared" si="3"/>
        <v>63.761984000000012</v>
      </c>
      <c r="Q35" s="98">
        <f>1/3*(I33+P35)</f>
        <v>62.127061333333337</v>
      </c>
      <c r="R35" s="98">
        <f t="shared" si="1"/>
        <v>0.23539170666666678</v>
      </c>
    </row>
    <row r="36" spans="1:18" ht="15.95" customHeight="1" x14ac:dyDescent="0.25">
      <c r="A36" s="51">
        <v>25</v>
      </c>
      <c r="B36" s="52"/>
      <c r="C36" s="53"/>
      <c r="D36" s="54"/>
      <c r="E36" s="54"/>
      <c r="F36" s="57"/>
      <c r="G36" s="55" t="s">
        <v>21</v>
      </c>
      <c r="H36" s="54">
        <v>1.04</v>
      </c>
      <c r="I36" s="56">
        <f>2*(B12*D12*F30*H36)</f>
        <v>127.52396800000002</v>
      </c>
      <c r="J36" s="53"/>
      <c r="K36" s="57"/>
      <c r="L36" s="54"/>
      <c r="M36" s="57"/>
      <c r="N36" s="58" t="s">
        <v>9</v>
      </c>
      <c r="O36" s="38">
        <v>0.95</v>
      </c>
      <c r="P36" s="40">
        <f t="shared" si="3"/>
        <v>58.244120000000009</v>
      </c>
      <c r="Q36" s="98">
        <f>1/3*(I36+P36)</f>
        <v>61.922696000000009</v>
      </c>
      <c r="R36" s="98">
        <f t="shared" si="1"/>
        <v>0.22517344000000036</v>
      </c>
    </row>
    <row r="37" spans="1:18" ht="15.95" customHeight="1" x14ac:dyDescent="0.25">
      <c r="A37" s="51">
        <v>26</v>
      </c>
      <c r="B37" s="52"/>
      <c r="C37" s="53"/>
      <c r="D37" s="54"/>
      <c r="E37" s="54"/>
      <c r="F37" s="57"/>
      <c r="G37" s="55"/>
      <c r="H37" s="54"/>
      <c r="I37" s="56"/>
      <c r="J37" s="53"/>
      <c r="K37" s="57"/>
      <c r="L37" s="54"/>
      <c r="M37" s="57"/>
      <c r="N37" s="61" t="s">
        <v>10</v>
      </c>
      <c r="O37" s="38">
        <v>1</v>
      </c>
      <c r="P37" s="40">
        <f t="shared" si="3"/>
        <v>61.30960000000001</v>
      </c>
      <c r="Q37" s="98">
        <f>1/3*(I36+P37)</f>
        <v>62.944522666666678</v>
      </c>
      <c r="R37" s="98">
        <f t="shared" si="1"/>
        <v>0.27626477333333382</v>
      </c>
    </row>
    <row r="38" spans="1:18" ht="15.95" customHeight="1" x14ac:dyDescent="0.25">
      <c r="A38" s="51">
        <v>27</v>
      </c>
      <c r="B38" s="52"/>
      <c r="C38" s="53"/>
      <c r="D38" s="54"/>
      <c r="E38" s="54"/>
      <c r="F38" s="57"/>
      <c r="G38" s="55"/>
      <c r="H38" s="54"/>
      <c r="I38" s="56"/>
      <c r="J38" s="53"/>
      <c r="K38" s="57"/>
      <c r="L38" s="54"/>
      <c r="M38" s="57"/>
      <c r="N38" s="61" t="s">
        <v>11</v>
      </c>
      <c r="O38" s="38">
        <v>1.04</v>
      </c>
      <c r="P38" s="40">
        <f t="shared" si="3"/>
        <v>63.761984000000012</v>
      </c>
      <c r="Q38" s="98">
        <f>1/3*(I36+P38)</f>
        <v>63.761984000000012</v>
      </c>
      <c r="R38" s="98">
        <f t="shared" si="1"/>
        <v>0.31713784000000056</v>
      </c>
    </row>
    <row r="39" spans="1:18" ht="15.95" customHeight="1" x14ac:dyDescent="0.25">
      <c r="B39" s="31"/>
      <c r="C39" s="31"/>
      <c r="D39" s="47"/>
      <c r="E39" s="47"/>
      <c r="F39" s="42"/>
      <c r="G39" s="42"/>
      <c r="H39" s="42"/>
      <c r="I39" s="44"/>
      <c r="J39" s="47"/>
      <c r="K39" s="44"/>
      <c r="L39" s="31"/>
      <c r="M39" s="31"/>
      <c r="N39" s="44"/>
      <c r="O39" s="31"/>
    </row>
    <row r="40" spans="1:18" s="43" customFormat="1" ht="15.95" customHeight="1" x14ac:dyDescent="0.25"/>
    <row r="41" spans="1:18" s="43" customFormat="1" ht="15.95" customHeight="1" x14ac:dyDescent="0.25"/>
    <row r="42" spans="1:18" s="43" customFormat="1" ht="15.95" customHeight="1" x14ac:dyDescent="0.25"/>
    <row r="43" spans="1:18" s="43" customFormat="1" ht="15.95" customHeight="1" x14ac:dyDescent="0.25"/>
  </sheetData>
  <mergeCells count="66">
    <mergeCell ref="A10:A11"/>
    <mergeCell ref="B10:B11"/>
    <mergeCell ref="M30:M38"/>
    <mergeCell ref="G33:G35"/>
    <mergeCell ref="H33:H35"/>
    <mergeCell ref="I33:I35"/>
    <mergeCell ref="G36:G38"/>
    <mergeCell ref="H36:H38"/>
    <mergeCell ref="I36:I38"/>
    <mergeCell ref="E30:E38"/>
    <mergeCell ref="F30:F38"/>
    <mergeCell ref="G30:G32"/>
    <mergeCell ref="H30:H32"/>
    <mergeCell ref="I30:I32"/>
    <mergeCell ref="E21:E29"/>
    <mergeCell ref="F21:F29"/>
    <mergeCell ref="G21:G23"/>
    <mergeCell ref="H21:H23"/>
    <mergeCell ref="I21:I23"/>
    <mergeCell ref="M21:M29"/>
    <mergeCell ref="N11:O11"/>
    <mergeCell ref="B12:B38"/>
    <mergeCell ref="C12:C38"/>
    <mergeCell ref="D12:D38"/>
    <mergeCell ref="E12:E20"/>
    <mergeCell ref="F12:F20"/>
    <mergeCell ref="G12:G14"/>
    <mergeCell ref="H12:H14"/>
    <mergeCell ref="I12:I14"/>
    <mergeCell ref="J12:J38"/>
    <mergeCell ref="M12:M20"/>
    <mergeCell ref="G15:G17"/>
    <mergeCell ref="H15:H17"/>
    <mergeCell ref="I15:I17"/>
    <mergeCell ref="G18:G20"/>
    <mergeCell ref="L21:L29"/>
    <mergeCell ref="G24:G26"/>
    <mergeCell ref="H24:H26"/>
    <mergeCell ref="I24:I26"/>
    <mergeCell ref="G27:G29"/>
    <mergeCell ref="K12:K38"/>
    <mergeCell ref="L12:L20"/>
    <mergeCell ref="H27:H29"/>
    <mergeCell ref="I27:I29"/>
    <mergeCell ref="L30:L38"/>
    <mergeCell ref="H18:H20"/>
    <mergeCell ref="I18:I20"/>
    <mergeCell ref="B9:D9"/>
    <mergeCell ref="C10:I10"/>
    <mergeCell ref="J10:P10"/>
    <mergeCell ref="Q10:Q11"/>
    <mergeCell ref="R10:R11"/>
    <mergeCell ref="C11:D11"/>
    <mergeCell ref="E11:F11"/>
    <mergeCell ref="G11:H11"/>
    <mergeCell ref="L11:M11"/>
    <mergeCell ref="C3:I3"/>
    <mergeCell ref="J3:P3"/>
    <mergeCell ref="Q3:Q4"/>
    <mergeCell ref="C4:D4"/>
    <mergeCell ref="E4:F4"/>
    <mergeCell ref="G4:H4"/>
    <mergeCell ref="J4:K4"/>
    <mergeCell ref="L4:M4"/>
    <mergeCell ref="N4:O4"/>
    <mergeCell ref="B3:B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"/>
  <sheetViews>
    <sheetView topLeftCell="B1" zoomScale="124" zoomScaleNormal="124" workbookViewId="0">
      <selection activeCell="B8" sqref="A8:XFD8"/>
    </sheetView>
  </sheetViews>
  <sheetFormatPr defaultColWidth="9" defaultRowHeight="15.95" customHeight="1" x14ac:dyDescent="0.25"/>
  <cols>
    <col min="1" max="1" width="9" style="29"/>
    <col min="2" max="2" width="9.42578125" style="29" customWidth="1"/>
    <col min="3" max="3" width="17" style="29" customWidth="1"/>
    <col min="4" max="8" width="9.42578125" style="29" customWidth="1"/>
    <col min="9" max="9" width="12" style="29" customWidth="1"/>
    <col min="10" max="10" width="18.28515625" style="29" customWidth="1"/>
    <col min="11" max="13" width="9.42578125" style="29" customWidth="1"/>
    <col min="14" max="14" width="14.5703125" style="29" customWidth="1"/>
    <col min="15" max="15" width="20.28515625" style="29" customWidth="1"/>
    <col min="16" max="16" width="13.85546875" style="29" customWidth="1"/>
    <col min="17" max="17" width="19.5703125" style="29" customWidth="1"/>
    <col min="18" max="18" width="15.7109375" style="29" customWidth="1"/>
    <col min="19" max="16384" width="9" style="29"/>
  </cols>
  <sheetData>
    <row r="1" spans="1:18" ht="15.95" customHeight="1" x14ac:dyDescent="0.25">
      <c r="A1" s="30" t="s">
        <v>109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8" ht="15.95" customHeight="1" x14ac:dyDescent="0.25"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</row>
    <row r="3" spans="1:18" ht="15.95" customHeight="1" x14ac:dyDescent="0.25">
      <c r="B3" s="49" t="s">
        <v>101</v>
      </c>
      <c r="C3" s="69" t="s">
        <v>18</v>
      </c>
      <c r="D3" s="69"/>
      <c r="E3" s="69"/>
      <c r="F3" s="69"/>
      <c r="G3" s="69"/>
      <c r="H3" s="69"/>
      <c r="I3" s="69"/>
      <c r="J3" s="70" t="s">
        <v>17</v>
      </c>
      <c r="K3" s="70"/>
      <c r="L3" s="70"/>
      <c r="M3" s="70"/>
      <c r="N3" s="70"/>
      <c r="O3" s="70"/>
      <c r="P3" s="70"/>
      <c r="Q3" s="68" t="s">
        <v>107</v>
      </c>
    </row>
    <row r="4" spans="1:18" ht="28.5" customHeight="1" x14ac:dyDescent="0.25">
      <c r="B4" s="49"/>
      <c r="C4" s="32" t="s">
        <v>0</v>
      </c>
      <c r="D4" s="32"/>
      <c r="E4" s="32" t="s">
        <v>1</v>
      </c>
      <c r="F4" s="32"/>
      <c r="G4" s="32" t="s">
        <v>2</v>
      </c>
      <c r="H4" s="32"/>
      <c r="I4" s="33" t="s">
        <v>98</v>
      </c>
      <c r="J4" s="32" t="s">
        <v>0</v>
      </c>
      <c r="K4" s="32"/>
      <c r="L4" s="32" t="s">
        <v>3</v>
      </c>
      <c r="M4" s="32"/>
      <c r="N4" s="32" t="s">
        <v>4</v>
      </c>
      <c r="O4" s="32"/>
      <c r="P4" s="33" t="s">
        <v>22</v>
      </c>
      <c r="Q4" s="68"/>
      <c r="R4" s="34"/>
    </row>
    <row r="5" spans="1:18" ht="15.95" customHeight="1" x14ac:dyDescent="0.25">
      <c r="B5" s="35">
        <v>46.58</v>
      </c>
      <c r="C5" s="36" t="s">
        <v>16</v>
      </c>
      <c r="D5" s="37">
        <v>0.8</v>
      </c>
      <c r="E5" s="37" t="s">
        <v>12</v>
      </c>
      <c r="F5" s="38">
        <v>1.02</v>
      </c>
      <c r="G5" s="39" t="s">
        <v>5</v>
      </c>
      <c r="H5" s="37">
        <v>1.04</v>
      </c>
      <c r="I5" s="40">
        <f>2*(B5*D5*F5*H5)</f>
        <v>79.059302400000007</v>
      </c>
      <c r="J5" s="36" t="s">
        <v>16</v>
      </c>
      <c r="K5" s="38">
        <v>0.8</v>
      </c>
      <c r="L5" s="38" t="s">
        <v>12</v>
      </c>
      <c r="M5" s="38">
        <v>1.02</v>
      </c>
      <c r="N5" s="38" t="s">
        <v>6</v>
      </c>
      <c r="O5" s="38">
        <v>0.95</v>
      </c>
      <c r="P5" s="40">
        <f>B5*K5*M5*O5</f>
        <v>36.108816000000004</v>
      </c>
      <c r="Q5" s="67">
        <f>1/3*(I5+P5)</f>
        <v>38.389372800000004</v>
      </c>
      <c r="R5" s="41"/>
    </row>
    <row r="6" spans="1:18" ht="15.95" customHeight="1" x14ac:dyDescent="0.25">
      <c r="B6" s="31"/>
      <c r="C6" s="31"/>
      <c r="D6" s="31"/>
      <c r="E6" s="31"/>
      <c r="F6" s="42"/>
      <c r="G6" s="43"/>
      <c r="H6" s="31"/>
      <c r="I6" s="44"/>
      <c r="J6" s="42"/>
      <c r="K6" s="42"/>
      <c r="L6" s="42"/>
      <c r="M6" s="42"/>
      <c r="N6" s="44"/>
      <c r="O6" s="41"/>
    </row>
    <row r="8" spans="1:18" ht="15.95" customHeight="1" x14ac:dyDescent="0.25">
      <c r="A8" s="30" t="s">
        <v>110</v>
      </c>
      <c r="B8" s="30"/>
      <c r="C8" s="30"/>
      <c r="D8" s="30"/>
      <c r="E8" s="30"/>
      <c r="F8" s="30"/>
      <c r="G8" s="30"/>
      <c r="H8" s="30"/>
      <c r="J8" s="30"/>
    </row>
    <row r="9" spans="1:18" ht="15.95" customHeight="1" x14ac:dyDescent="0.25">
      <c r="B9" s="45"/>
      <c r="C9" s="45"/>
      <c r="D9" s="45"/>
      <c r="E9" s="46"/>
      <c r="J9" s="47"/>
      <c r="K9" s="47"/>
      <c r="L9" s="47"/>
      <c r="M9" s="47"/>
      <c r="N9" s="47"/>
    </row>
    <row r="10" spans="1:18" ht="15.95" customHeight="1" x14ac:dyDescent="0.25">
      <c r="A10" s="48" t="s">
        <v>41</v>
      </c>
      <c r="B10" s="49" t="s">
        <v>101</v>
      </c>
      <c r="C10" s="69" t="s">
        <v>18</v>
      </c>
      <c r="D10" s="69"/>
      <c r="E10" s="69"/>
      <c r="F10" s="69"/>
      <c r="G10" s="69"/>
      <c r="H10" s="69"/>
      <c r="I10" s="69"/>
      <c r="J10" s="71" t="s">
        <v>19</v>
      </c>
      <c r="K10" s="71"/>
      <c r="L10" s="71"/>
      <c r="M10" s="71"/>
      <c r="N10" s="71"/>
      <c r="O10" s="71"/>
      <c r="P10" s="71"/>
      <c r="Q10" s="68" t="s">
        <v>108</v>
      </c>
      <c r="R10" s="68" t="s">
        <v>106</v>
      </c>
    </row>
    <row r="11" spans="1:18" ht="27" customHeight="1" x14ac:dyDescent="0.25">
      <c r="A11" s="48"/>
      <c r="B11" s="49"/>
      <c r="C11" s="32" t="s">
        <v>0</v>
      </c>
      <c r="D11" s="32"/>
      <c r="E11" s="32" t="s">
        <v>1</v>
      </c>
      <c r="F11" s="32"/>
      <c r="G11" s="32" t="s">
        <v>2</v>
      </c>
      <c r="H11" s="32"/>
      <c r="I11" s="33" t="s">
        <v>99</v>
      </c>
      <c r="J11" s="39"/>
      <c r="K11" s="39" t="s">
        <v>0</v>
      </c>
      <c r="L11" s="32" t="s">
        <v>20</v>
      </c>
      <c r="M11" s="32"/>
      <c r="N11" s="32" t="s">
        <v>4</v>
      </c>
      <c r="O11" s="32"/>
      <c r="P11" s="33" t="s">
        <v>100</v>
      </c>
      <c r="Q11" s="68"/>
      <c r="R11" s="68"/>
    </row>
    <row r="12" spans="1:18" ht="15.95" customHeight="1" x14ac:dyDescent="0.25">
      <c r="A12" s="51">
        <v>1</v>
      </c>
      <c r="B12" s="52">
        <v>46.58</v>
      </c>
      <c r="C12" s="53" t="s">
        <v>16</v>
      </c>
      <c r="D12" s="54">
        <v>0.8</v>
      </c>
      <c r="E12" s="54" t="s">
        <v>13</v>
      </c>
      <c r="F12" s="54">
        <v>1</v>
      </c>
      <c r="G12" s="55" t="s">
        <v>9</v>
      </c>
      <c r="H12" s="54">
        <v>0.95</v>
      </c>
      <c r="I12" s="56">
        <f>2*(B12*D12*F12*H12)</f>
        <v>70.801600000000008</v>
      </c>
      <c r="J12" s="53" t="s">
        <v>16</v>
      </c>
      <c r="K12" s="57">
        <v>0.8</v>
      </c>
      <c r="L12" s="54" t="s">
        <v>13</v>
      </c>
      <c r="M12" s="57">
        <v>1</v>
      </c>
      <c r="N12" s="58" t="s">
        <v>9</v>
      </c>
      <c r="O12" s="38">
        <v>0.95</v>
      </c>
      <c r="P12" s="59">
        <f t="shared" ref="P12:P20" si="0">$B$12*$K$12*$M$12*O12</f>
        <v>35.400800000000004</v>
      </c>
      <c r="Q12" s="67">
        <f>1/3*(I12+P12)</f>
        <v>35.400800000000004</v>
      </c>
      <c r="R12" s="67">
        <f t="shared" ref="R12:R38" si="1">(Q12-$Q$5)/20</f>
        <v>-0.14942864</v>
      </c>
    </row>
    <row r="13" spans="1:18" ht="15.95" customHeight="1" x14ac:dyDescent="0.25">
      <c r="A13" s="51">
        <v>2</v>
      </c>
      <c r="B13" s="52"/>
      <c r="C13" s="53"/>
      <c r="D13" s="54"/>
      <c r="E13" s="54"/>
      <c r="F13" s="54"/>
      <c r="G13" s="55"/>
      <c r="H13" s="54"/>
      <c r="I13" s="56"/>
      <c r="J13" s="53"/>
      <c r="K13" s="57"/>
      <c r="L13" s="54"/>
      <c r="M13" s="57"/>
      <c r="N13" s="61" t="s">
        <v>10</v>
      </c>
      <c r="O13" s="38">
        <v>1</v>
      </c>
      <c r="P13" s="40">
        <f t="shared" si="0"/>
        <v>37.264000000000003</v>
      </c>
      <c r="Q13" s="67">
        <f>1/3*(I12+P13)</f>
        <v>36.021866666666668</v>
      </c>
      <c r="R13" s="67">
        <f t="shared" si="1"/>
        <v>-0.1183753066666668</v>
      </c>
    </row>
    <row r="14" spans="1:18" ht="15.95" customHeight="1" x14ac:dyDescent="0.25">
      <c r="A14" s="51">
        <v>3</v>
      </c>
      <c r="B14" s="52"/>
      <c r="C14" s="53"/>
      <c r="D14" s="54"/>
      <c r="E14" s="54"/>
      <c r="F14" s="54"/>
      <c r="G14" s="55"/>
      <c r="H14" s="54"/>
      <c r="I14" s="56"/>
      <c r="J14" s="53"/>
      <c r="K14" s="57"/>
      <c r="L14" s="54"/>
      <c r="M14" s="57"/>
      <c r="N14" s="61" t="s">
        <v>11</v>
      </c>
      <c r="O14" s="38">
        <v>1.04</v>
      </c>
      <c r="P14" s="40">
        <f t="shared" si="0"/>
        <v>38.754560000000005</v>
      </c>
      <c r="Q14" s="67">
        <f>1/3*(I12+P14)</f>
        <v>36.518720000000002</v>
      </c>
      <c r="R14" s="67">
        <f t="shared" si="1"/>
        <v>-9.3532640000000097E-2</v>
      </c>
    </row>
    <row r="15" spans="1:18" ht="15.95" customHeight="1" x14ac:dyDescent="0.25">
      <c r="A15" s="51">
        <v>4</v>
      </c>
      <c r="B15" s="52"/>
      <c r="C15" s="53"/>
      <c r="D15" s="54"/>
      <c r="E15" s="54"/>
      <c r="F15" s="54"/>
      <c r="G15" s="55" t="s">
        <v>10</v>
      </c>
      <c r="H15" s="53">
        <v>1</v>
      </c>
      <c r="I15" s="56">
        <f>2*(B12*D12*F12*H15)</f>
        <v>74.528000000000006</v>
      </c>
      <c r="J15" s="53"/>
      <c r="K15" s="57"/>
      <c r="L15" s="54"/>
      <c r="M15" s="57"/>
      <c r="N15" s="58" t="s">
        <v>9</v>
      </c>
      <c r="O15" s="62">
        <v>0.95</v>
      </c>
      <c r="P15" s="40">
        <f t="shared" si="0"/>
        <v>35.400800000000004</v>
      </c>
      <c r="Q15" s="67">
        <f>1/3*(I15+P15)</f>
        <v>36.642933333333332</v>
      </c>
      <c r="R15" s="67">
        <f t="shared" si="1"/>
        <v>-8.7321973333333608E-2</v>
      </c>
    </row>
    <row r="16" spans="1:18" ht="15.95" customHeight="1" x14ac:dyDescent="0.25">
      <c r="A16" s="51">
        <v>5</v>
      </c>
      <c r="B16" s="52"/>
      <c r="C16" s="53"/>
      <c r="D16" s="54"/>
      <c r="E16" s="54"/>
      <c r="F16" s="54"/>
      <c r="G16" s="55"/>
      <c r="H16" s="53"/>
      <c r="I16" s="56"/>
      <c r="J16" s="53"/>
      <c r="K16" s="57"/>
      <c r="L16" s="54"/>
      <c r="M16" s="57"/>
      <c r="N16" s="61" t="s">
        <v>10</v>
      </c>
      <c r="O16" s="38">
        <v>1</v>
      </c>
      <c r="P16" s="40">
        <f t="shared" si="0"/>
        <v>37.264000000000003</v>
      </c>
      <c r="Q16" s="67">
        <f>1/3*(I15+P16)</f>
        <v>37.263999999999996</v>
      </c>
      <c r="R16" s="67">
        <f t="shared" si="1"/>
        <v>-5.6268640000000404E-2</v>
      </c>
    </row>
    <row r="17" spans="1:18" ht="15.95" customHeight="1" x14ac:dyDescent="0.25">
      <c r="A17" s="51">
        <v>6</v>
      </c>
      <c r="B17" s="52"/>
      <c r="C17" s="53"/>
      <c r="D17" s="54"/>
      <c r="E17" s="54"/>
      <c r="F17" s="54"/>
      <c r="G17" s="55"/>
      <c r="H17" s="53"/>
      <c r="I17" s="56"/>
      <c r="J17" s="53"/>
      <c r="K17" s="57"/>
      <c r="L17" s="54"/>
      <c r="M17" s="57"/>
      <c r="N17" s="61" t="s">
        <v>11</v>
      </c>
      <c r="O17" s="38">
        <v>1.04</v>
      </c>
      <c r="P17" s="40">
        <f t="shared" si="0"/>
        <v>38.754560000000005</v>
      </c>
      <c r="Q17" s="67">
        <f>1/3*(I15+P17)</f>
        <v>37.760853333333337</v>
      </c>
      <c r="R17" s="67">
        <f t="shared" si="1"/>
        <v>-3.1425973333333343E-2</v>
      </c>
    </row>
    <row r="18" spans="1:18" ht="15.95" customHeight="1" x14ac:dyDescent="0.25">
      <c r="A18" s="51">
        <v>7</v>
      </c>
      <c r="B18" s="52"/>
      <c r="C18" s="53"/>
      <c r="D18" s="54"/>
      <c r="E18" s="54"/>
      <c r="F18" s="54"/>
      <c r="G18" s="55" t="s">
        <v>21</v>
      </c>
      <c r="H18" s="54">
        <v>1.04</v>
      </c>
      <c r="I18" s="56">
        <f>2*(B12*D12*F12*H18)</f>
        <v>77.50912000000001</v>
      </c>
      <c r="J18" s="53"/>
      <c r="K18" s="57"/>
      <c r="L18" s="54"/>
      <c r="M18" s="57"/>
      <c r="N18" s="58" t="s">
        <v>9</v>
      </c>
      <c r="O18" s="38">
        <v>0.95</v>
      </c>
      <c r="P18" s="40">
        <f t="shared" si="0"/>
        <v>35.400800000000004</v>
      </c>
      <c r="Q18" s="67">
        <f>1/3*(I18+P18)</f>
        <v>37.63664</v>
      </c>
      <c r="R18" s="67">
        <f t="shared" si="1"/>
        <v>-3.76366400000002E-2</v>
      </c>
    </row>
    <row r="19" spans="1:18" ht="15.95" customHeight="1" x14ac:dyDescent="0.25">
      <c r="A19" s="51">
        <v>8</v>
      </c>
      <c r="B19" s="52"/>
      <c r="C19" s="53"/>
      <c r="D19" s="54"/>
      <c r="E19" s="54"/>
      <c r="F19" s="54"/>
      <c r="G19" s="55"/>
      <c r="H19" s="54"/>
      <c r="I19" s="56"/>
      <c r="J19" s="53"/>
      <c r="K19" s="57"/>
      <c r="L19" s="54"/>
      <c r="M19" s="57"/>
      <c r="N19" s="61" t="s">
        <v>10</v>
      </c>
      <c r="O19" s="38">
        <v>1</v>
      </c>
      <c r="P19" s="40">
        <f t="shared" si="0"/>
        <v>37.264000000000003</v>
      </c>
      <c r="Q19" s="67">
        <f>1/3*(I18+P19)</f>
        <v>38.257706666666664</v>
      </c>
      <c r="R19" s="67">
        <f t="shared" si="1"/>
        <v>-6.5833066666669991E-3</v>
      </c>
    </row>
    <row r="20" spans="1:18" ht="15.95" customHeight="1" x14ac:dyDescent="0.25">
      <c r="A20" s="51">
        <v>9</v>
      </c>
      <c r="B20" s="52"/>
      <c r="C20" s="53"/>
      <c r="D20" s="54"/>
      <c r="E20" s="54"/>
      <c r="F20" s="54"/>
      <c r="G20" s="55"/>
      <c r="H20" s="54"/>
      <c r="I20" s="56"/>
      <c r="J20" s="53"/>
      <c r="K20" s="57"/>
      <c r="L20" s="54"/>
      <c r="M20" s="57"/>
      <c r="N20" s="61" t="s">
        <v>11</v>
      </c>
      <c r="O20" s="38">
        <v>1.04</v>
      </c>
      <c r="P20" s="40">
        <f t="shared" si="0"/>
        <v>38.754560000000005</v>
      </c>
      <c r="Q20" s="67">
        <f>1/3*(I18+P20)</f>
        <v>38.754560000000005</v>
      </c>
      <c r="R20" s="67">
        <f t="shared" si="1"/>
        <v>1.8259360000000058E-2</v>
      </c>
    </row>
    <row r="21" spans="1:18" ht="15.95" customHeight="1" x14ac:dyDescent="0.25">
      <c r="A21" s="51">
        <v>10</v>
      </c>
      <c r="B21" s="52"/>
      <c r="C21" s="53"/>
      <c r="D21" s="54"/>
      <c r="E21" s="54" t="s">
        <v>14</v>
      </c>
      <c r="F21" s="57">
        <v>1.02</v>
      </c>
      <c r="G21" s="55" t="s">
        <v>9</v>
      </c>
      <c r="H21" s="54">
        <v>0.95</v>
      </c>
      <c r="I21" s="63">
        <f>2*(B12*D12*F21*H21)</f>
        <v>72.217632000000009</v>
      </c>
      <c r="J21" s="53"/>
      <c r="K21" s="57"/>
      <c r="L21" s="54" t="s">
        <v>14</v>
      </c>
      <c r="M21" s="57">
        <v>1.02</v>
      </c>
      <c r="N21" s="58" t="s">
        <v>9</v>
      </c>
      <c r="O21" s="38">
        <v>0.95</v>
      </c>
      <c r="P21" s="40">
        <f t="shared" ref="P21:P29" si="2">$B$12*$K$12*$M$21*O21</f>
        <v>36.108816000000004</v>
      </c>
      <c r="Q21" s="67">
        <f>1/3*(I21+P21)</f>
        <v>36.108816000000004</v>
      </c>
      <c r="R21" s="67">
        <f t="shared" si="1"/>
        <v>-0.11402783999999996</v>
      </c>
    </row>
    <row r="22" spans="1:18" ht="15.95" customHeight="1" x14ac:dyDescent="0.25">
      <c r="A22" s="51">
        <v>11</v>
      </c>
      <c r="B22" s="52"/>
      <c r="C22" s="53"/>
      <c r="D22" s="54"/>
      <c r="E22" s="54"/>
      <c r="F22" s="57"/>
      <c r="G22" s="55"/>
      <c r="H22" s="54"/>
      <c r="I22" s="64"/>
      <c r="J22" s="53"/>
      <c r="K22" s="57"/>
      <c r="L22" s="54"/>
      <c r="M22" s="57"/>
      <c r="N22" s="61" t="s">
        <v>10</v>
      </c>
      <c r="O22" s="38">
        <v>1</v>
      </c>
      <c r="P22" s="40">
        <f t="shared" si="2"/>
        <v>38.009280000000004</v>
      </c>
      <c r="Q22" s="67">
        <f>1/3*(I21+P22)</f>
        <v>36.742304000000004</v>
      </c>
      <c r="R22" s="67">
        <f t="shared" si="1"/>
        <v>-8.2353439999999972E-2</v>
      </c>
    </row>
    <row r="23" spans="1:18" ht="15.95" customHeight="1" x14ac:dyDescent="0.25">
      <c r="A23" s="51">
        <v>12</v>
      </c>
      <c r="B23" s="52"/>
      <c r="C23" s="53"/>
      <c r="D23" s="54"/>
      <c r="E23" s="54"/>
      <c r="F23" s="57"/>
      <c r="G23" s="55"/>
      <c r="H23" s="54"/>
      <c r="I23" s="65"/>
      <c r="J23" s="53"/>
      <c r="K23" s="57"/>
      <c r="L23" s="54"/>
      <c r="M23" s="57"/>
      <c r="N23" s="61" t="s">
        <v>11</v>
      </c>
      <c r="O23" s="38">
        <v>1.04</v>
      </c>
      <c r="P23" s="40">
        <f t="shared" si="2"/>
        <v>39.529651200000004</v>
      </c>
      <c r="Q23" s="67">
        <f>1/3*(I21+P23)</f>
        <v>37.249094400000004</v>
      </c>
      <c r="R23" s="67">
        <f t="shared" si="1"/>
        <v>-5.7013919999999982E-2</v>
      </c>
    </row>
    <row r="24" spans="1:18" ht="15.95" customHeight="1" x14ac:dyDescent="0.25">
      <c r="A24" s="51">
        <v>13</v>
      </c>
      <c r="B24" s="52"/>
      <c r="C24" s="53"/>
      <c r="D24" s="54"/>
      <c r="E24" s="54"/>
      <c r="F24" s="57"/>
      <c r="G24" s="55" t="s">
        <v>10</v>
      </c>
      <c r="H24" s="53">
        <v>1</v>
      </c>
      <c r="I24" s="63">
        <f>2*(B12*D12*F21*H24)</f>
        <v>76.018560000000008</v>
      </c>
      <c r="J24" s="53"/>
      <c r="K24" s="57"/>
      <c r="L24" s="54"/>
      <c r="M24" s="57"/>
      <c r="N24" s="58" t="s">
        <v>9</v>
      </c>
      <c r="O24" s="62">
        <v>0.95</v>
      </c>
      <c r="P24" s="40">
        <f t="shared" si="2"/>
        <v>36.108816000000004</v>
      </c>
      <c r="Q24" s="67">
        <f>1/3*(I24+P24)</f>
        <v>37.375792000000004</v>
      </c>
      <c r="R24" s="67">
        <f t="shared" si="1"/>
        <v>-5.0679039999999988E-2</v>
      </c>
    </row>
    <row r="25" spans="1:18" ht="15.95" customHeight="1" x14ac:dyDescent="0.25">
      <c r="A25" s="51">
        <v>14</v>
      </c>
      <c r="B25" s="52"/>
      <c r="C25" s="53"/>
      <c r="D25" s="54"/>
      <c r="E25" s="54"/>
      <c r="F25" s="57"/>
      <c r="G25" s="55"/>
      <c r="H25" s="53"/>
      <c r="I25" s="64"/>
      <c r="J25" s="53"/>
      <c r="K25" s="57"/>
      <c r="L25" s="54"/>
      <c r="M25" s="57"/>
      <c r="N25" s="61" t="s">
        <v>10</v>
      </c>
      <c r="O25" s="38">
        <v>1</v>
      </c>
      <c r="P25" s="40">
        <f t="shared" si="2"/>
        <v>38.009280000000004</v>
      </c>
      <c r="Q25" s="67">
        <f>1/3*(I24+P25)</f>
        <v>38.009280000000004</v>
      </c>
      <c r="R25" s="67">
        <f t="shared" si="1"/>
        <v>-1.9004639999999996E-2</v>
      </c>
    </row>
    <row r="26" spans="1:18" ht="15.95" customHeight="1" x14ac:dyDescent="0.25">
      <c r="A26" s="51">
        <v>15</v>
      </c>
      <c r="B26" s="52"/>
      <c r="C26" s="53"/>
      <c r="D26" s="54"/>
      <c r="E26" s="54"/>
      <c r="F26" s="57"/>
      <c r="G26" s="55"/>
      <c r="H26" s="53"/>
      <c r="I26" s="65"/>
      <c r="J26" s="53"/>
      <c r="K26" s="57"/>
      <c r="L26" s="54"/>
      <c r="M26" s="57"/>
      <c r="N26" s="61" t="s">
        <v>11</v>
      </c>
      <c r="O26" s="38">
        <v>1.04</v>
      </c>
      <c r="P26" s="40">
        <f t="shared" si="2"/>
        <v>39.529651200000004</v>
      </c>
      <c r="Q26" s="67">
        <f>1/3*(I24+P26)</f>
        <v>38.516070400000004</v>
      </c>
      <c r="R26" s="67">
        <f t="shared" si="1"/>
        <v>6.3348799999999985E-3</v>
      </c>
    </row>
    <row r="27" spans="1:18" ht="15.95" customHeight="1" x14ac:dyDescent="0.25">
      <c r="A27" s="51">
        <v>16</v>
      </c>
      <c r="B27" s="52"/>
      <c r="C27" s="53"/>
      <c r="D27" s="54"/>
      <c r="E27" s="54"/>
      <c r="F27" s="57"/>
      <c r="G27" s="55" t="s">
        <v>21</v>
      </c>
      <c r="H27" s="54">
        <v>1.04</v>
      </c>
      <c r="I27" s="63">
        <f>2*(B12*D12*F21*H27)</f>
        <v>79.059302400000007</v>
      </c>
      <c r="J27" s="53"/>
      <c r="K27" s="57"/>
      <c r="L27" s="54"/>
      <c r="M27" s="57"/>
      <c r="N27" s="58" t="s">
        <v>9</v>
      </c>
      <c r="O27" s="38">
        <v>0.95</v>
      </c>
      <c r="P27" s="40">
        <f t="shared" si="2"/>
        <v>36.108816000000004</v>
      </c>
      <c r="Q27" s="67">
        <f>1/3*(I27+P27)</f>
        <v>38.389372800000004</v>
      </c>
      <c r="R27" s="67">
        <f t="shared" si="1"/>
        <v>0</v>
      </c>
    </row>
    <row r="28" spans="1:18" ht="15.95" customHeight="1" x14ac:dyDescent="0.25">
      <c r="A28" s="51">
        <v>17</v>
      </c>
      <c r="B28" s="52"/>
      <c r="C28" s="53"/>
      <c r="D28" s="54"/>
      <c r="E28" s="54"/>
      <c r="F28" s="57"/>
      <c r="G28" s="55"/>
      <c r="H28" s="54"/>
      <c r="I28" s="64"/>
      <c r="J28" s="53"/>
      <c r="K28" s="57"/>
      <c r="L28" s="54"/>
      <c r="M28" s="57"/>
      <c r="N28" s="61" t="s">
        <v>10</v>
      </c>
      <c r="O28" s="38">
        <v>1</v>
      </c>
      <c r="P28" s="40">
        <f t="shared" si="2"/>
        <v>38.009280000000004</v>
      </c>
      <c r="Q28" s="67">
        <f>1/3*(I27+P28)</f>
        <v>39.022860800000004</v>
      </c>
      <c r="R28" s="67">
        <f t="shared" si="1"/>
        <v>3.1674399999999991E-2</v>
      </c>
    </row>
    <row r="29" spans="1:18" ht="15.95" customHeight="1" x14ac:dyDescent="0.25">
      <c r="A29" s="51">
        <v>18</v>
      </c>
      <c r="B29" s="52"/>
      <c r="C29" s="53"/>
      <c r="D29" s="54"/>
      <c r="E29" s="54"/>
      <c r="F29" s="57"/>
      <c r="G29" s="55"/>
      <c r="H29" s="54"/>
      <c r="I29" s="65"/>
      <c r="J29" s="53"/>
      <c r="K29" s="57"/>
      <c r="L29" s="54"/>
      <c r="M29" s="57"/>
      <c r="N29" s="61" t="s">
        <v>11</v>
      </c>
      <c r="O29" s="38">
        <v>1.04</v>
      </c>
      <c r="P29" s="40">
        <f t="shared" si="2"/>
        <v>39.529651200000004</v>
      </c>
      <c r="Q29" s="67">
        <f>1/3*(I27+P29)</f>
        <v>39.529651200000004</v>
      </c>
      <c r="R29" s="67">
        <f t="shared" si="1"/>
        <v>5.7013919999999982E-2</v>
      </c>
    </row>
    <row r="30" spans="1:18" ht="15.95" customHeight="1" x14ac:dyDescent="0.25">
      <c r="A30" s="51">
        <v>19</v>
      </c>
      <c r="B30" s="52"/>
      <c r="C30" s="53"/>
      <c r="D30" s="54"/>
      <c r="E30" s="54" t="s">
        <v>15</v>
      </c>
      <c r="F30" s="57">
        <v>1.1000000000000001</v>
      </c>
      <c r="G30" s="55" t="s">
        <v>9</v>
      </c>
      <c r="H30" s="54">
        <v>0.95</v>
      </c>
      <c r="I30" s="56">
        <f>2*(B12*D12*F30*H30)</f>
        <v>77.881760000000014</v>
      </c>
      <c r="J30" s="53"/>
      <c r="K30" s="57"/>
      <c r="L30" s="54" t="s">
        <v>15</v>
      </c>
      <c r="M30" s="57">
        <v>1.1000000000000001</v>
      </c>
      <c r="N30" s="61" t="s">
        <v>6</v>
      </c>
      <c r="O30" s="38">
        <v>0.95</v>
      </c>
      <c r="P30" s="40">
        <f t="shared" ref="P30:P38" si="3">$B$12*$K$12*$M$30*O30</f>
        <v>38.940880000000007</v>
      </c>
      <c r="Q30" s="67">
        <f>1/3*(I30+P30)</f>
        <v>38.940880000000007</v>
      </c>
      <c r="R30" s="67">
        <f t="shared" si="1"/>
        <v>2.757536000000016E-2</v>
      </c>
    </row>
    <row r="31" spans="1:18" ht="15.95" customHeight="1" x14ac:dyDescent="0.25">
      <c r="A31" s="51">
        <v>20</v>
      </c>
      <c r="B31" s="52"/>
      <c r="C31" s="53"/>
      <c r="D31" s="54"/>
      <c r="E31" s="54"/>
      <c r="F31" s="57"/>
      <c r="G31" s="55"/>
      <c r="H31" s="54"/>
      <c r="I31" s="56"/>
      <c r="J31" s="53"/>
      <c r="K31" s="57"/>
      <c r="L31" s="54"/>
      <c r="M31" s="57"/>
      <c r="N31" s="61" t="s">
        <v>7</v>
      </c>
      <c r="O31" s="38">
        <v>1</v>
      </c>
      <c r="P31" s="40">
        <f t="shared" si="3"/>
        <v>40.990400000000008</v>
      </c>
      <c r="Q31" s="67">
        <f>1/3*(I30+P31)</f>
        <v>39.624053333333336</v>
      </c>
      <c r="R31" s="67">
        <f t="shared" si="1"/>
        <v>6.1734026666666608E-2</v>
      </c>
    </row>
    <row r="32" spans="1:18" ht="15.95" customHeight="1" x14ac:dyDescent="0.25">
      <c r="A32" s="51">
        <v>21</v>
      </c>
      <c r="B32" s="52"/>
      <c r="C32" s="53"/>
      <c r="D32" s="54"/>
      <c r="E32" s="54"/>
      <c r="F32" s="57"/>
      <c r="G32" s="55"/>
      <c r="H32" s="54"/>
      <c r="I32" s="56"/>
      <c r="J32" s="53"/>
      <c r="K32" s="57"/>
      <c r="L32" s="54"/>
      <c r="M32" s="57"/>
      <c r="N32" s="61" t="s">
        <v>8</v>
      </c>
      <c r="O32" s="38">
        <v>1.04</v>
      </c>
      <c r="P32" s="40">
        <f t="shared" si="3"/>
        <v>42.630016000000012</v>
      </c>
      <c r="Q32" s="67">
        <f>1/3*(I30+P32)</f>
        <v>40.170592000000006</v>
      </c>
      <c r="R32" s="67">
        <f t="shared" si="1"/>
        <v>8.9060960000000119E-2</v>
      </c>
    </row>
    <row r="33" spans="1:18" ht="15.95" customHeight="1" x14ac:dyDescent="0.25">
      <c r="A33" s="51">
        <v>22</v>
      </c>
      <c r="B33" s="52"/>
      <c r="C33" s="53"/>
      <c r="D33" s="54"/>
      <c r="E33" s="54"/>
      <c r="F33" s="57"/>
      <c r="G33" s="55" t="s">
        <v>10</v>
      </c>
      <c r="H33" s="53">
        <v>1</v>
      </c>
      <c r="I33" s="56">
        <f>2*(B12*D12*F30*H33)</f>
        <v>81.980800000000016</v>
      </c>
      <c r="J33" s="53"/>
      <c r="K33" s="57"/>
      <c r="L33" s="54"/>
      <c r="M33" s="57"/>
      <c r="N33" s="58" t="s">
        <v>9</v>
      </c>
      <c r="O33" s="62">
        <v>0.95</v>
      </c>
      <c r="P33" s="40">
        <f t="shared" si="3"/>
        <v>38.940880000000007</v>
      </c>
      <c r="Q33" s="67">
        <f>1/3*(I33+P33)</f>
        <v>40.307226666666672</v>
      </c>
      <c r="R33" s="67">
        <f t="shared" si="1"/>
        <v>9.5892693333333417E-2</v>
      </c>
    </row>
    <row r="34" spans="1:18" ht="15.95" customHeight="1" x14ac:dyDescent="0.25">
      <c r="A34" s="51">
        <v>23</v>
      </c>
      <c r="B34" s="52"/>
      <c r="C34" s="53"/>
      <c r="D34" s="54"/>
      <c r="E34" s="54"/>
      <c r="F34" s="57"/>
      <c r="G34" s="55"/>
      <c r="H34" s="53"/>
      <c r="I34" s="56"/>
      <c r="J34" s="53"/>
      <c r="K34" s="57"/>
      <c r="L34" s="54"/>
      <c r="M34" s="57"/>
      <c r="N34" s="61" t="s">
        <v>10</v>
      </c>
      <c r="O34" s="38">
        <v>1</v>
      </c>
      <c r="P34" s="40">
        <f t="shared" si="3"/>
        <v>40.990400000000008</v>
      </c>
      <c r="Q34" s="67">
        <f>1/3*(I33+P34)</f>
        <v>40.990400000000008</v>
      </c>
      <c r="R34" s="67">
        <f t="shared" si="1"/>
        <v>0.13005136000000023</v>
      </c>
    </row>
    <row r="35" spans="1:18" ht="15.95" customHeight="1" x14ac:dyDescent="0.25">
      <c r="A35" s="51">
        <v>24</v>
      </c>
      <c r="B35" s="52"/>
      <c r="C35" s="53"/>
      <c r="D35" s="54"/>
      <c r="E35" s="54"/>
      <c r="F35" s="57"/>
      <c r="G35" s="55"/>
      <c r="H35" s="53"/>
      <c r="I35" s="56"/>
      <c r="J35" s="53"/>
      <c r="K35" s="57"/>
      <c r="L35" s="54"/>
      <c r="M35" s="57"/>
      <c r="N35" s="61" t="s">
        <v>11</v>
      </c>
      <c r="O35" s="38">
        <v>1.04</v>
      </c>
      <c r="P35" s="40">
        <f t="shared" si="3"/>
        <v>42.630016000000012</v>
      </c>
      <c r="Q35" s="67">
        <f>1/3*(I33+P35)</f>
        <v>41.536938666666671</v>
      </c>
      <c r="R35" s="67">
        <f t="shared" si="1"/>
        <v>0.15737829333333336</v>
      </c>
    </row>
    <row r="36" spans="1:18" ht="15.95" customHeight="1" x14ac:dyDescent="0.25">
      <c r="A36" s="51">
        <v>25</v>
      </c>
      <c r="B36" s="52"/>
      <c r="C36" s="53"/>
      <c r="D36" s="54"/>
      <c r="E36" s="54"/>
      <c r="F36" s="57"/>
      <c r="G36" s="55" t="s">
        <v>21</v>
      </c>
      <c r="H36" s="54">
        <v>1.04</v>
      </c>
      <c r="I36" s="56">
        <f>2*(B12*D12*F30*H36)</f>
        <v>85.260032000000024</v>
      </c>
      <c r="J36" s="53"/>
      <c r="K36" s="57"/>
      <c r="L36" s="54"/>
      <c r="M36" s="57"/>
      <c r="N36" s="58" t="s">
        <v>9</v>
      </c>
      <c r="O36" s="38">
        <v>0.95</v>
      </c>
      <c r="P36" s="40">
        <f t="shared" si="3"/>
        <v>38.940880000000007</v>
      </c>
      <c r="Q36" s="67">
        <f>1/3*(I36+P36)</f>
        <v>41.400304000000006</v>
      </c>
      <c r="R36" s="67">
        <f t="shared" si="1"/>
        <v>0.15054656000000008</v>
      </c>
    </row>
    <row r="37" spans="1:18" ht="15.95" customHeight="1" x14ac:dyDescent="0.25">
      <c r="A37" s="51">
        <v>26</v>
      </c>
      <c r="B37" s="52"/>
      <c r="C37" s="53"/>
      <c r="D37" s="54"/>
      <c r="E37" s="54"/>
      <c r="F37" s="57"/>
      <c r="G37" s="55"/>
      <c r="H37" s="54"/>
      <c r="I37" s="56"/>
      <c r="J37" s="53"/>
      <c r="K37" s="57"/>
      <c r="L37" s="54"/>
      <c r="M37" s="57"/>
      <c r="N37" s="61" t="s">
        <v>10</v>
      </c>
      <c r="O37" s="38">
        <v>1</v>
      </c>
      <c r="P37" s="40">
        <f t="shared" si="3"/>
        <v>40.990400000000008</v>
      </c>
      <c r="Q37" s="67">
        <f>1/3*(I36+P37)</f>
        <v>42.083477333333342</v>
      </c>
      <c r="R37" s="67">
        <f t="shared" si="1"/>
        <v>0.18470522666666689</v>
      </c>
    </row>
    <row r="38" spans="1:18" ht="15.95" customHeight="1" x14ac:dyDescent="0.25">
      <c r="A38" s="51">
        <v>27</v>
      </c>
      <c r="B38" s="52"/>
      <c r="C38" s="53"/>
      <c r="D38" s="54"/>
      <c r="E38" s="54"/>
      <c r="F38" s="57"/>
      <c r="G38" s="55"/>
      <c r="H38" s="54"/>
      <c r="I38" s="56"/>
      <c r="J38" s="53"/>
      <c r="K38" s="57"/>
      <c r="L38" s="54"/>
      <c r="M38" s="57"/>
      <c r="N38" s="61" t="s">
        <v>11</v>
      </c>
      <c r="O38" s="38">
        <v>1.04</v>
      </c>
      <c r="P38" s="40">
        <f t="shared" si="3"/>
        <v>42.630016000000012</v>
      </c>
      <c r="Q38" s="67">
        <f>1/3*(I36+P38)</f>
        <v>42.630016000000012</v>
      </c>
      <c r="R38" s="67">
        <f t="shared" si="1"/>
        <v>0.21203216000000041</v>
      </c>
    </row>
    <row r="39" spans="1:18" ht="15.95" customHeight="1" x14ac:dyDescent="0.25">
      <c r="B39" s="31"/>
      <c r="C39" s="31"/>
      <c r="D39" s="47"/>
      <c r="E39" s="47"/>
      <c r="F39" s="42"/>
      <c r="G39" s="42"/>
      <c r="H39" s="42"/>
      <c r="I39" s="44"/>
      <c r="J39" s="47"/>
      <c r="K39" s="44"/>
      <c r="L39" s="31"/>
      <c r="M39" s="31"/>
      <c r="N39" s="44"/>
      <c r="O39" s="31"/>
    </row>
    <row r="40" spans="1:18" s="43" customFormat="1" ht="15.95" customHeight="1" x14ac:dyDescent="0.25"/>
    <row r="41" spans="1:18" s="43" customFormat="1" ht="15.95" customHeight="1" x14ac:dyDescent="0.25"/>
    <row r="42" spans="1:18" s="43" customFormat="1" ht="15.95" customHeight="1" x14ac:dyDescent="0.25"/>
    <row r="43" spans="1:18" s="43" customFormat="1" ht="15.95" customHeight="1" x14ac:dyDescent="0.25"/>
    <row r="44" spans="1:18" s="43" customFormat="1" ht="15.95" customHeight="1" x14ac:dyDescent="0.25"/>
    <row r="45" spans="1:18" s="43" customFormat="1" ht="15.95" customHeight="1" x14ac:dyDescent="0.25"/>
    <row r="46" spans="1:18" s="43" customFormat="1" ht="15.95" customHeight="1" x14ac:dyDescent="0.25"/>
    <row r="47" spans="1:18" s="43" customFormat="1" ht="15.95" customHeight="1" x14ac:dyDescent="0.25"/>
    <row r="48" spans="1:18" s="43" customFormat="1" ht="15.95" customHeight="1" x14ac:dyDescent="0.25"/>
    <row r="49" s="43" customFormat="1" ht="15.95" customHeight="1" x14ac:dyDescent="0.25"/>
  </sheetData>
  <mergeCells count="66">
    <mergeCell ref="A10:A11"/>
    <mergeCell ref="B10:B11"/>
    <mergeCell ref="K12:K38"/>
    <mergeCell ref="L30:L38"/>
    <mergeCell ref="G12:G14"/>
    <mergeCell ref="H12:H14"/>
    <mergeCell ref="I12:I14"/>
    <mergeCell ref="J12:J38"/>
    <mergeCell ref="G15:G17"/>
    <mergeCell ref="G30:G32"/>
    <mergeCell ref="H30:H32"/>
    <mergeCell ref="I30:I32"/>
    <mergeCell ref="H18:H20"/>
    <mergeCell ref="I18:I20"/>
    <mergeCell ref="M21:M29"/>
    <mergeCell ref="N11:O11"/>
    <mergeCell ref="M12:M20"/>
    <mergeCell ref="M30:M38"/>
    <mergeCell ref="L12:L20"/>
    <mergeCell ref="L21:L29"/>
    <mergeCell ref="B12:B38"/>
    <mergeCell ref="C12:C38"/>
    <mergeCell ref="D12:D38"/>
    <mergeCell ref="E12:E20"/>
    <mergeCell ref="F12:F20"/>
    <mergeCell ref="E21:E29"/>
    <mergeCell ref="F21:F29"/>
    <mergeCell ref="E30:E38"/>
    <mergeCell ref="F30:F38"/>
    <mergeCell ref="H15:H17"/>
    <mergeCell ref="I15:I17"/>
    <mergeCell ref="G18:G20"/>
    <mergeCell ref="H27:H29"/>
    <mergeCell ref="I27:I29"/>
    <mergeCell ref="G21:G23"/>
    <mergeCell ref="H21:H23"/>
    <mergeCell ref="I21:I23"/>
    <mergeCell ref="G24:G26"/>
    <mergeCell ref="H24:H26"/>
    <mergeCell ref="I24:I26"/>
    <mergeCell ref="G27:G29"/>
    <mergeCell ref="G33:G35"/>
    <mergeCell ref="H33:H35"/>
    <mergeCell ref="I33:I35"/>
    <mergeCell ref="G36:G38"/>
    <mergeCell ref="H36:H38"/>
    <mergeCell ref="I36:I38"/>
    <mergeCell ref="B9:D9"/>
    <mergeCell ref="C10:I10"/>
    <mergeCell ref="J10:P10"/>
    <mergeCell ref="Q10:Q11"/>
    <mergeCell ref="R10:R11"/>
    <mergeCell ref="C11:D11"/>
    <mergeCell ref="E11:F11"/>
    <mergeCell ref="G11:H11"/>
    <mergeCell ref="L11:M11"/>
    <mergeCell ref="C3:I3"/>
    <mergeCell ref="J3:P3"/>
    <mergeCell ref="Q3:Q4"/>
    <mergeCell ref="C4:D4"/>
    <mergeCell ref="E4:F4"/>
    <mergeCell ref="G4:H4"/>
    <mergeCell ref="J4:K4"/>
    <mergeCell ref="L4:M4"/>
    <mergeCell ref="N4:O4"/>
    <mergeCell ref="B3:B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zoomScale="78" zoomScaleNormal="78" workbookViewId="0">
      <selection activeCell="A8" sqref="A8:XFD8"/>
    </sheetView>
  </sheetViews>
  <sheetFormatPr defaultColWidth="9" defaultRowHeight="15.95" customHeight="1" x14ac:dyDescent="0.25"/>
  <cols>
    <col min="1" max="1" width="9" style="29"/>
    <col min="2" max="2" width="9.42578125" style="29" customWidth="1"/>
    <col min="3" max="3" width="22.140625" style="29" customWidth="1"/>
    <col min="4" max="8" width="9.42578125" style="29" customWidth="1"/>
    <col min="9" max="9" width="12" style="29" customWidth="1"/>
    <col min="10" max="10" width="21.42578125" style="29" customWidth="1"/>
    <col min="11" max="13" width="9.42578125" style="29" customWidth="1"/>
    <col min="14" max="14" width="14.5703125" style="29" customWidth="1"/>
    <col min="15" max="15" width="20.28515625" style="29" customWidth="1"/>
    <col min="16" max="16" width="11.85546875" style="29" customWidth="1"/>
    <col min="17" max="17" width="19.5703125" style="29" customWidth="1"/>
    <col min="18" max="18" width="16.7109375" style="29" customWidth="1"/>
    <col min="19" max="16384" width="9" style="29"/>
  </cols>
  <sheetData>
    <row r="1" spans="1:18" ht="15.95" customHeight="1" x14ac:dyDescent="0.25">
      <c r="A1" s="30" t="s">
        <v>109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8" ht="15.95" customHeight="1" x14ac:dyDescent="0.25"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</row>
    <row r="3" spans="1:18" ht="15.95" customHeight="1" x14ac:dyDescent="0.25">
      <c r="B3" s="49" t="s">
        <v>101</v>
      </c>
      <c r="C3" s="69" t="s">
        <v>18</v>
      </c>
      <c r="D3" s="69"/>
      <c r="E3" s="69"/>
      <c r="F3" s="69"/>
      <c r="G3" s="69"/>
      <c r="H3" s="69"/>
      <c r="I3" s="69"/>
      <c r="J3" s="70" t="s">
        <v>17</v>
      </c>
      <c r="K3" s="70"/>
      <c r="L3" s="70"/>
      <c r="M3" s="70"/>
      <c r="N3" s="70"/>
      <c r="O3" s="70"/>
      <c r="P3" s="70"/>
      <c r="Q3" s="68" t="s">
        <v>107</v>
      </c>
    </row>
    <row r="4" spans="1:18" ht="28.5" customHeight="1" x14ac:dyDescent="0.25">
      <c r="B4" s="49"/>
      <c r="C4" s="32" t="s">
        <v>0</v>
      </c>
      <c r="D4" s="32"/>
      <c r="E4" s="32" t="s">
        <v>1</v>
      </c>
      <c r="F4" s="32"/>
      <c r="G4" s="32" t="s">
        <v>2</v>
      </c>
      <c r="H4" s="32"/>
      <c r="I4" s="33" t="s">
        <v>98</v>
      </c>
      <c r="J4" s="32" t="s">
        <v>0</v>
      </c>
      <c r="K4" s="32"/>
      <c r="L4" s="32" t="s">
        <v>3</v>
      </c>
      <c r="M4" s="32"/>
      <c r="N4" s="32" t="s">
        <v>4</v>
      </c>
      <c r="O4" s="32"/>
      <c r="P4" s="33" t="s">
        <v>22</v>
      </c>
      <c r="Q4" s="68"/>
      <c r="R4" s="34"/>
    </row>
    <row r="5" spans="1:18" ht="15.95" customHeight="1" x14ac:dyDescent="0.25">
      <c r="B5" s="35">
        <v>27.7</v>
      </c>
      <c r="C5" s="36" t="s">
        <v>16</v>
      </c>
      <c r="D5" s="37">
        <v>0.8</v>
      </c>
      <c r="E5" s="37" t="s">
        <v>12</v>
      </c>
      <c r="F5" s="38">
        <v>1.02</v>
      </c>
      <c r="G5" s="39" t="s">
        <v>5</v>
      </c>
      <c r="H5" s="37">
        <v>1.04</v>
      </c>
      <c r="I5" s="40">
        <f>2*(B5*D5*F5*H5)</f>
        <v>47.014656000000002</v>
      </c>
      <c r="J5" s="36" t="s">
        <v>16</v>
      </c>
      <c r="K5" s="38">
        <v>0.8</v>
      </c>
      <c r="L5" s="38" t="s">
        <v>12</v>
      </c>
      <c r="M5" s="38">
        <v>1.02</v>
      </c>
      <c r="N5" s="38" t="s">
        <v>6</v>
      </c>
      <c r="O5" s="38">
        <v>0.95</v>
      </c>
      <c r="P5" s="40">
        <f>B5*K5*M5*O5</f>
        <v>21.473040000000001</v>
      </c>
      <c r="Q5" s="67">
        <f>1/3*(I5+P5)</f>
        <v>22.829231999999998</v>
      </c>
      <c r="R5" s="41"/>
    </row>
    <row r="6" spans="1:18" ht="15.95" customHeight="1" x14ac:dyDescent="0.25">
      <c r="B6" s="31"/>
      <c r="C6" s="31"/>
      <c r="D6" s="31"/>
      <c r="E6" s="31"/>
      <c r="F6" s="42"/>
      <c r="G6" s="43"/>
      <c r="H6" s="31"/>
      <c r="I6" s="44"/>
      <c r="J6" s="42"/>
      <c r="K6" s="42"/>
      <c r="L6" s="42"/>
      <c r="M6" s="42"/>
      <c r="N6" s="44"/>
      <c r="O6" s="41"/>
    </row>
    <row r="8" spans="1:18" ht="15.95" customHeight="1" x14ac:dyDescent="0.25">
      <c r="A8" s="30" t="s">
        <v>110</v>
      </c>
      <c r="B8" s="30"/>
      <c r="C8" s="30"/>
      <c r="D8" s="30"/>
      <c r="E8" s="30"/>
      <c r="F8" s="30"/>
      <c r="G8" s="30"/>
      <c r="H8" s="30"/>
      <c r="J8" s="30"/>
    </row>
    <row r="9" spans="1:18" ht="15.95" customHeight="1" x14ac:dyDescent="0.25">
      <c r="B9" s="45"/>
      <c r="C9" s="45"/>
      <c r="D9" s="45"/>
      <c r="E9" s="46"/>
      <c r="J9" s="47"/>
      <c r="K9" s="47"/>
      <c r="L9" s="47"/>
      <c r="M9" s="47"/>
      <c r="N9" s="47"/>
    </row>
    <row r="10" spans="1:18" ht="15.95" customHeight="1" x14ac:dyDescent="0.25">
      <c r="A10" s="48" t="s">
        <v>41</v>
      </c>
      <c r="B10" s="49" t="s">
        <v>101</v>
      </c>
      <c r="C10" s="69" t="s">
        <v>18</v>
      </c>
      <c r="D10" s="69"/>
      <c r="E10" s="69"/>
      <c r="F10" s="69"/>
      <c r="G10" s="69"/>
      <c r="H10" s="69"/>
      <c r="I10" s="69"/>
      <c r="J10" s="71" t="s">
        <v>19</v>
      </c>
      <c r="K10" s="71"/>
      <c r="L10" s="71"/>
      <c r="M10" s="71"/>
      <c r="N10" s="71"/>
      <c r="O10" s="71"/>
      <c r="P10" s="71"/>
      <c r="Q10" s="68" t="s">
        <v>108</v>
      </c>
      <c r="R10" s="68" t="s">
        <v>106</v>
      </c>
    </row>
    <row r="11" spans="1:18" ht="27" customHeight="1" x14ac:dyDescent="0.25">
      <c r="A11" s="48"/>
      <c r="B11" s="49"/>
      <c r="C11" s="32" t="s">
        <v>0</v>
      </c>
      <c r="D11" s="32"/>
      <c r="E11" s="32" t="s">
        <v>1</v>
      </c>
      <c r="F11" s="32"/>
      <c r="G11" s="32" t="s">
        <v>2</v>
      </c>
      <c r="H11" s="32"/>
      <c r="I11" s="33" t="s">
        <v>99</v>
      </c>
      <c r="J11" s="39"/>
      <c r="K11" s="39" t="s">
        <v>0</v>
      </c>
      <c r="L11" s="32" t="s">
        <v>20</v>
      </c>
      <c r="M11" s="32"/>
      <c r="N11" s="32" t="s">
        <v>4</v>
      </c>
      <c r="O11" s="32"/>
      <c r="P11" s="33" t="s">
        <v>100</v>
      </c>
      <c r="Q11" s="68"/>
      <c r="R11" s="68"/>
    </row>
    <row r="12" spans="1:18" ht="15.95" customHeight="1" x14ac:dyDescent="0.25">
      <c r="A12" s="51">
        <v>1</v>
      </c>
      <c r="B12" s="52">
        <v>27.7</v>
      </c>
      <c r="C12" s="53" t="s">
        <v>16</v>
      </c>
      <c r="D12" s="54">
        <v>0.8</v>
      </c>
      <c r="E12" s="54" t="s">
        <v>13</v>
      </c>
      <c r="F12" s="54">
        <v>1</v>
      </c>
      <c r="G12" s="55" t="s">
        <v>9</v>
      </c>
      <c r="H12" s="54">
        <v>0.95</v>
      </c>
      <c r="I12" s="56">
        <f>2*(B12*D12*F12*H12)</f>
        <v>42.103999999999999</v>
      </c>
      <c r="J12" s="53" t="s">
        <v>16</v>
      </c>
      <c r="K12" s="57">
        <v>0.8</v>
      </c>
      <c r="L12" s="54" t="s">
        <v>13</v>
      </c>
      <c r="M12" s="57">
        <v>1</v>
      </c>
      <c r="N12" s="58" t="s">
        <v>9</v>
      </c>
      <c r="O12" s="38">
        <v>0.95</v>
      </c>
      <c r="P12" s="59">
        <f t="shared" ref="P12:P20" si="0">$B$12*$K$12*$M$12*O12</f>
        <v>21.052</v>
      </c>
      <c r="Q12" s="67">
        <f>1/3*(I12+P12)</f>
        <v>21.052</v>
      </c>
      <c r="R12" s="67">
        <f t="shared" ref="R12:R38" si="1">(Q12-$Q$5)/20</f>
        <v>-8.8861599999999902E-2</v>
      </c>
    </row>
    <row r="13" spans="1:18" ht="15.95" customHeight="1" x14ac:dyDescent="0.25">
      <c r="A13" s="51">
        <v>2</v>
      </c>
      <c r="B13" s="52"/>
      <c r="C13" s="53"/>
      <c r="D13" s="54"/>
      <c r="E13" s="54"/>
      <c r="F13" s="54"/>
      <c r="G13" s="55"/>
      <c r="H13" s="54"/>
      <c r="I13" s="56"/>
      <c r="J13" s="53"/>
      <c r="K13" s="57"/>
      <c r="L13" s="54"/>
      <c r="M13" s="57"/>
      <c r="N13" s="61" t="s">
        <v>10</v>
      </c>
      <c r="O13" s="38">
        <v>1</v>
      </c>
      <c r="P13" s="40">
        <f t="shared" si="0"/>
        <v>22.16</v>
      </c>
      <c r="Q13" s="67">
        <f>1/3*(I12+P13)</f>
        <v>21.42133333333333</v>
      </c>
      <c r="R13" s="67">
        <f t="shared" si="1"/>
        <v>-7.0394933333333395E-2</v>
      </c>
    </row>
    <row r="14" spans="1:18" ht="15.95" customHeight="1" x14ac:dyDescent="0.25">
      <c r="A14" s="51">
        <v>3</v>
      </c>
      <c r="B14" s="52"/>
      <c r="C14" s="53"/>
      <c r="D14" s="54"/>
      <c r="E14" s="54"/>
      <c r="F14" s="54"/>
      <c r="G14" s="55"/>
      <c r="H14" s="54"/>
      <c r="I14" s="56"/>
      <c r="J14" s="53"/>
      <c r="K14" s="57"/>
      <c r="L14" s="54"/>
      <c r="M14" s="57"/>
      <c r="N14" s="61" t="s">
        <v>11</v>
      </c>
      <c r="O14" s="38">
        <v>1.04</v>
      </c>
      <c r="P14" s="40">
        <f t="shared" si="0"/>
        <v>23.046400000000002</v>
      </c>
      <c r="Q14" s="67">
        <f>1/3*(I12+P14)</f>
        <v>21.716799999999999</v>
      </c>
      <c r="R14" s="67">
        <f t="shared" si="1"/>
        <v>-5.5621599999999917E-2</v>
      </c>
    </row>
    <row r="15" spans="1:18" ht="15.95" customHeight="1" x14ac:dyDescent="0.25">
      <c r="A15" s="51">
        <v>4</v>
      </c>
      <c r="B15" s="52"/>
      <c r="C15" s="53"/>
      <c r="D15" s="54"/>
      <c r="E15" s="54"/>
      <c r="F15" s="54"/>
      <c r="G15" s="55" t="s">
        <v>10</v>
      </c>
      <c r="H15" s="53">
        <v>1</v>
      </c>
      <c r="I15" s="56">
        <f>2*(B12*D12*F12*H15)</f>
        <v>44.32</v>
      </c>
      <c r="J15" s="53"/>
      <c r="K15" s="57"/>
      <c r="L15" s="54"/>
      <c r="M15" s="57"/>
      <c r="N15" s="58" t="s">
        <v>9</v>
      </c>
      <c r="O15" s="62">
        <v>0.95</v>
      </c>
      <c r="P15" s="40">
        <f t="shared" si="0"/>
        <v>21.052</v>
      </c>
      <c r="Q15" s="67">
        <f>1/3*(I15+P15)</f>
        <v>21.790666666666667</v>
      </c>
      <c r="R15" s="67">
        <f t="shared" si="1"/>
        <v>-5.1928266666666542E-2</v>
      </c>
    </row>
    <row r="16" spans="1:18" ht="15.95" customHeight="1" x14ac:dyDescent="0.25">
      <c r="A16" s="51">
        <v>5</v>
      </c>
      <c r="B16" s="52"/>
      <c r="C16" s="53"/>
      <c r="D16" s="54"/>
      <c r="E16" s="54"/>
      <c r="F16" s="54"/>
      <c r="G16" s="55"/>
      <c r="H16" s="53"/>
      <c r="I16" s="56"/>
      <c r="J16" s="53"/>
      <c r="K16" s="57"/>
      <c r="L16" s="54"/>
      <c r="M16" s="57"/>
      <c r="N16" s="61" t="s">
        <v>10</v>
      </c>
      <c r="O16" s="38">
        <v>1</v>
      </c>
      <c r="P16" s="40">
        <f t="shared" si="0"/>
        <v>22.16</v>
      </c>
      <c r="Q16" s="67">
        <f>1/3*(I15+P16)</f>
        <v>22.16</v>
      </c>
      <c r="R16" s="67">
        <f t="shared" si="1"/>
        <v>-3.3461599999999869E-2</v>
      </c>
    </row>
    <row r="17" spans="1:18" ht="15.95" customHeight="1" x14ac:dyDescent="0.25">
      <c r="A17" s="51">
        <v>6</v>
      </c>
      <c r="B17" s="52"/>
      <c r="C17" s="53"/>
      <c r="D17" s="54"/>
      <c r="E17" s="54"/>
      <c r="F17" s="54"/>
      <c r="G17" s="55"/>
      <c r="H17" s="53"/>
      <c r="I17" s="56"/>
      <c r="J17" s="53"/>
      <c r="K17" s="57"/>
      <c r="L17" s="54"/>
      <c r="M17" s="57"/>
      <c r="N17" s="61" t="s">
        <v>11</v>
      </c>
      <c r="O17" s="38">
        <v>1.04</v>
      </c>
      <c r="P17" s="40">
        <f t="shared" si="0"/>
        <v>23.046400000000002</v>
      </c>
      <c r="Q17" s="67">
        <f>1/3*(I15+P17)</f>
        <v>22.455466666666666</v>
      </c>
      <c r="R17" s="67">
        <f t="shared" si="1"/>
        <v>-1.8688266666666564E-2</v>
      </c>
    </row>
    <row r="18" spans="1:18" ht="15.95" customHeight="1" x14ac:dyDescent="0.25">
      <c r="A18" s="51">
        <v>7</v>
      </c>
      <c r="B18" s="52"/>
      <c r="C18" s="53"/>
      <c r="D18" s="54"/>
      <c r="E18" s="54"/>
      <c r="F18" s="54"/>
      <c r="G18" s="55" t="s">
        <v>21</v>
      </c>
      <c r="H18" s="54">
        <v>1.04</v>
      </c>
      <c r="I18" s="56">
        <f>2*(B12*D12*F12*H18)</f>
        <v>46.092800000000004</v>
      </c>
      <c r="J18" s="53"/>
      <c r="K18" s="57"/>
      <c r="L18" s="54"/>
      <c r="M18" s="57"/>
      <c r="N18" s="58" t="s">
        <v>9</v>
      </c>
      <c r="O18" s="38">
        <v>0.95</v>
      </c>
      <c r="P18" s="40">
        <f t="shared" si="0"/>
        <v>21.052</v>
      </c>
      <c r="Q18" s="67">
        <f>1/3*(I18+P18)</f>
        <v>22.381599999999999</v>
      </c>
      <c r="R18" s="67">
        <f t="shared" si="1"/>
        <v>-2.2381599999999936E-2</v>
      </c>
    </row>
    <row r="19" spans="1:18" ht="15.95" customHeight="1" x14ac:dyDescent="0.25">
      <c r="A19" s="51">
        <v>8</v>
      </c>
      <c r="B19" s="52"/>
      <c r="C19" s="53"/>
      <c r="D19" s="54"/>
      <c r="E19" s="54"/>
      <c r="F19" s="54"/>
      <c r="G19" s="55"/>
      <c r="H19" s="54"/>
      <c r="I19" s="56"/>
      <c r="J19" s="53"/>
      <c r="K19" s="57"/>
      <c r="L19" s="54"/>
      <c r="M19" s="57"/>
      <c r="N19" s="61" t="s">
        <v>10</v>
      </c>
      <c r="O19" s="38">
        <v>1</v>
      </c>
      <c r="P19" s="40">
        <f t="shared" si="0"/>
        <v>22.16</v>
      </c>
      <c r="Q19" s="67">
        <f>1/3*(I18+P19)</f>
        <v>22.750933333333336</v>
      </c>
      <c r="R19" s="67">
        <f t="shared" si="1"/>
        <v>-3.9149333333330814E-3</v>
      </c>
    </row>
    <row r="20" spans="1:18" ht="15.95" customHeight="1" x14ac:dyDescent="0.25">
      <c r="A20" s="51">
        <v>9</v>
      </c>
      <c r="B20" s="52"/>
      <c r="C20" s="53"/>
      <c r="D20" s="54"/>
      <c r="E20" s="54"/>
      <c r="F20" s="54"/>
      <c r="G20" s="55"/>
      <c r="H20" s="54"/>
      <c r="I20" s="56"/>
      <c r="J20" s="53"/>
      <c r="K20" s="57"/>
      <c r="L20" s="54"/>
      <c r="M20" s="57"/>
      <c r="N20" s="61" t="s">
        <v>11</v>
      </c>
      <c r="O20" s="38">
        <v>1.04</v>
      </c>
      <c r="P20" s="40">
        <f t="shared" si="0"/>
        <v>23.046400000000002</v>
      </c>
      <c r="Q20" s="67">
        <f>1/3*(I18+P20)</f>
        <v>23.046399999999998</v>
      </c>
      <c r="R20" s="67">
        <f t="shared" si="1"/>
        <v>1.0858400000000046E-2</v>
      </c>
    </row>
    <row r="21" spans="1:18" ht="15.95" customHeight="1" x14ac:dyDescent="0.25">
      <c r="A21" s="51">
        <v>10</v>
      </c>
      <c r="B21" s="52"/>
      <c r="C21" s="53"/>
      <c r="D21" s="54"/>
      <c r="E21" s="54" t="s">
        <v>14</v>
      </c>
      <c r="F21" s="57">
        <v>1.02</v>
      </c>
      <c r="G21" s="55" t="s">
        <v>9</v>
      </c>
      <c r="H21" s="54">
        <v>0.95</v>
      </c>
      <c r="I21" s="63">
        <f>2*(B12*D12*F21*H21)</f>
        <v>42.946080000000002</v>
      </c>
      <c r="J21" s="53"/>
      <c r="K21" s="57"/>
      <c r="L21" s="54" t="s">
        <v>14</v>
      </c>
      <c r="M21" s="57">
        <v>1.02</v>
      </c>
      <c r="N21" s="58" t="s">
        <v>9</v>
      </c>
      <c r="O21" s="38">
        <v>0.95</v>
      </c>
      <c r="P21" s="40">
        <f t="shared" ref="P21:P29" si="2">$B$12*$K$12*$M$21*O21</f>
        <v>21.473040000000001</v>
      </c>
      <c r="Q21" s="67">
        <f>1/3*(I21+P21)</f>
        <v>21.473040000000001</v>
      </c>
      <c r="R21" s="67">
        <f t="shared" si="1"/>
        <v>-6.7809599999999831E-2</v>
      </c>
    </row>
    <row r="22" spans="1:18" ht="15.95" customHeight="1" x14ac:dyDescent="0.25">
      <c r="A22" s="51">
        <v>11</v>
      </c>
      <c r="B22" s="52"/>
      <c r="C22" s="53"/>
      <c r="D22" s="54"/>
      <c r="E22" s="54"/>
      <c r="F22" s="57"/>
      <c r="G22" s="55"/>
      <c r="H22" s="54"/>
      <c r="I22" s="64"/>
      <c r="J22" s="53"/>
      <c r="K22" s="57"/>
      <c r="L22" s="54"/>
      <c r="M22" s="57"/>
      <c r="N22" s="61" t="s">
        <v>10</v>
      </c>
      <c r="O22" s="38">
        <v>1</v>
      </c>
      <c r="P22" s="40">
        <f t="shared" si="2"/>
        <v>22.603200000000001</v>
      </c>
      <c r="Q22" s="67">
        <f>1/3*(I21+P22)</f>
        <v>21.849760000000003</v>
      </c>
      <c r="R22" s="67">
        <f t="shared" si="1"/>
        <v>-4.8973599999999708E-2</v>
      </c>
    </row>
    <row r="23" spans="1:18" ht="15.95" customHeight="1" x14ac:dyDescent="0.25">
      <c r="A23" s="51">
        <v>12</v>
      </c>
      <c r="B23" s="52"/>
      <c r="C23" s="53"/>
      <c r="D23" s="54"/>
      <c r="E23" s="54"/>
      <c r="F23" s="57"/>
      <c r="G23" s="55"/>
      <c r="H23" s="54"/>
      <c r="I23" s="65"/>
      <c r="J23" s="53"/>
      <c r="K23" s="57"/>
      <c r="L23" s="54"/>
      <c r="M23" s="57"/>
      <c r="N23" s="61" t="s">
        <v>11</v>
      </c>
      <c r="O23" s="38">
        <v>1.04</v>
      </c>
      <c r="P23" s="40">
        <f t="shared" si="2"/>
        <v>23.507328000000001</v>
      </c>
      <c r="Q23" s="67">
        <f>1/3*(I21+P23)</f>
        <v>22.151135999999997</v>
      </c>
      <c r="R23" s="67">
        <f t="shared" si="1"/>
        <v>-3.3904799999999999E-2</v>
      </c>
    </row>
    <row r="24" spans="1:18" ht="15.95" customHeight="1" x14ac:dyDescent="0.25">
      <c r="A24" s="51">
        <v>13</v>
      </c>
      <c r="B24" s="52"/>
      <c r="C24" s="53"/>
      <c r="D24" s="54"/>
      <c r="E24" s="54"/>
      <c r="F24" s="57"/>
      <c r="G24" s="55" t="s">
        <v>10</v>
      </c>
      <c r="H24" s="53">
        <v>1</v>
      </c>
      <c r="I24" s="63">
        <f>2*(B12*D12*F21*H24)</f>
        <v>45.206400000000002</v>
      </c>
      <c r="J24" s="53"/>
      <c r="K24" s="57"/>
      <c r="L24" s="54"/>
      <c r="M24" s="57"/>
      <c r="N24" s="58" t="s">
        <v>9</v>
      </c>
      <c r="O24" s="62">
        <v>0.95</v>
      </c>
      <c r="P24" s="40">
        <f t="shared" si="2"/>
        <v>21.473040000000001</v>
      </c>
      <c r="Q24" s="67">
        <f>1/3*(I24+P24)</f>
        <v>22.226479999999999</v>
      </c>
      <c r="R24" s="67">
        <f t="shared" si="1"/>
        <v>-3.0137599999999942E-2</v>
      </c>
    </row>
    <row r="25" spans="1:18" ht="15.95" customHeight="1" x14ac:dyDescent="0.25">
      <c r="A25" s="51">
        <v>14</v>
      </c>
      <c r="B25" s="52"/>
      <c r="C25" s="53"/>
      <c r="D25" s="54"/>
      <c r="E25" s="54"/>
      <c r="F25" s="57"/>
      <c r="G25" s="55"/>
      <c r="H25" s="53"/>
      <c r="I25" s="64"/>
      <c r="J25" s="53"/>
      <c r="K25" s="57"/>
      <c r="L25" s="54"/>
      <c r="M25" s="57"/>
      <c r="N25" s="61" t="s">
        <v>10</v>
      </c>
      <c r="O25" s="38">
        <v>1</v>
      </c>
      <c r="P25" s="40">
        <f t="shared" si="2"/>
        <v>22.603200000000001</v>
      </c>
      <c r="Q25" s="67">
        <f>1/3*(I24+P25)</f>
        <v>22.603200000000001</v>
      </c>
      <c r="R25" s="67">
        <f t="shared" si="1"/>
        <v>-1.1301599999999823E-2</v>
      </c>
    </row>
    <row r="26" spans="1:18" ht="15.95" customHeight="1" x14ac:dyDescent="0.25">
      <c r="A26" s="51">
        <v>15</v>
      </c>
      <c r="B26" s="52"/>
      <c r="C26" s="53"/>
      <c r="D26" s="54"/>
      <c r="E26" s="54"/>
      <c r="F26" s="57"/>
      <c r="G26" s="55"/>
      <c r="H26" s="53"/>
      <c r="I26" s="65"/>
      <c r="J26" s="53"/>
      <c r="K26" s="57"/>
      <c r="L26" s="54"/>
      <c r="M26" s="57"/>
      <c r="N26" s="61" t="s">
        <v>11</v>
      </c>
      <c r="O26" s="38">
        <v>1.04</v>
      </c>
      <c r="P26" s="40">
        <f t="shared" si="2"/>
        <v>23.507328000000001</v>
      </c>
      <c r="Q26" s="67">
        <f>1/3*(I24+P26)</f>
        <v>22.904575999999999</v>
      </c>
      <c r="R26" s="67">
        <f t="shared" si="1"/>
        <v>3.7672000000000595E-3</v>
      </c>
    </row>
    <row r="27" spans="1:18" ht="15.95" customHeight="1" x14ac:dyDescent="0.25">
      <c r="A27" s="51">
        <v>16</v>
      </c>
      <c r="B27" s="52"/>
      <c r="C27" s="53"/>
      <c r="D27" s="54"/>
      <c r="E27" s="54"/>
      <c r="F27" s="57"/>
      <c r="G27" s="55" t="s">
        <v>21</v>
      </c>
      <c r="H27" s="54">
        <v>1.04</v>
      </c>
      <c r="I27" s="63">
        <f>2*(B12*D12*F21*H27)</f>
        <v>47.014656000000002</v>
      </c>
      <c r="J27" s="53"/>
      <c r="K27" s="57"/>
      <c r="L27" s="54"/>
      <c r="M27" s="57"/>
      <c r="N27" s="58" t="s">
        <v>9</v>
      </c>
      <c r="O27" s="38">
        <v>0.95</v>
      </c>
      <c r="P27" s="40">
        <f t="shared" si="2"/>
        <v>21.473040000000001</v>
      </c>
      <c r="Q27" s="67">
        <f>1/3*(I27+P27)</f>
        <v>22.829231999999998</v>
      </c>
      <c r="R27" s="67">
        <f t="shared" si="1"/>
        <v>0</v>
      </c>
    </row>
    <row r="28" spans="1:18" ht="15.95" customHeight="1" x14ac:dyDescent="0.25">
      <c r="A28" s="51">
        <v>17</v>
      </c>
      <c r="B28" s="52"/>
      <c r="C28" s="53"/>
      <c r="D28" s="54"/>
      <c r="E28" s="54"/>
      <c r="F28" s="57"/>
      <c r="G28" s="55"/>
      <c r="H28" s="54"/>
      <c r="I28" s="64"/>
      <c r="J28" s="53"/>
      <c r="K28" s="57"/>
      <c r="L28" s="54"/>
      <c r="M28" s="57"/>
      <c r="N28" s="61" t="s">
        <v>10</v>
      </c>
      <c r="O28" s="38">
        <v>1</v>
      </c>
      <c r="P28" s="40">
        <f t="shared" si="2"/>
        <v>22.603200000000001</v>
      </c>
      <c r="Q28" s="67">
        <f>1/3*(I27+P28)</f>
        <v>23.205952</v>
      </c>
      <c r="R28" s="67">
        <f t="shared" si="1"/>
        <v>1.883600000000012E-2</v>
      </c>
    </row>
    <row r="29" spans="1:18" ht="15.95" customHeight="1" x14ac:dyDescent="0.25">
      <c r="A29" s="51">
        <v>18</v>
      </c>
      <c r="B29" s="52"/>
      <c r="C29" s="53"/>
      <c r="D29" s="54"/>
      <c r="E29" s="54"/>
      <c r="F29" s="57"/>
      <c r="G29" s="55"/>
      <c r="H29" s="54"/>
      <c r="I29" s="65"/>
      <c r="J29" s="53"/>
      <c r="K29" s="57"/>
      <c r="L29" s="54"/>
      <c r="M29" s="57"/>
      <c r="N29" s="61" t="s">
        <v>11</v>
      </c>
      <c r="O29" s="38">
        <v>1.04</v>
      </c>
      <c r="P29" s="40">
        <f t="shared" si="2"/>
        <v>23.507328000000001</v>
      </c>
      <c r="Q29" s="67">
        <f>1/3*(I27+P29)</f>
        <v>23.507328000000001</v>
      </c>
      <c r="R29" s="67">
        <f t="shared" si="1"/>
        <v>3.3904800000000179E-2</v>
      </c>
    </row>
    <row r="30" spans="1:18" ht="15.95" customHeight="1" x14ac:dyDescent="0.25">
      <c r="A30" s="51">
        <v>19</v>
      </c>
      <c r="B30" s="52"/>
      <c r="C30" s="53"/>
      <c r="D30" s="54"/>
      <c r="E30" s="54" t="s">
        <v>15</v>
      </c>
      <c r="F30" s="57">
        <v>1.1000000000000001</v>
      </c>
      <c r="G30" s="55" t="s">
        <v>9</v>
      </c>
      <c r="H30" s="54">
        <v>0.95</v>
      </c>
      <c r="I30" s="56">
        <f>2*(B12*D12*F30*H30)</f>
        <v>46.314399999999999</v>
      </c>
      <c r="J30" s="53"/>
      <c r="K30" s="57"/>
      <c r="L30" s="54" t="s">
        <v>15</v>
      </c>
      <c r="M30" s="57">
        <v>1.1000000000000001</v>
      </c>
      <c r="N30" s="61" t="s">
        <v>6</v>
      </c>
      <c r="O30" s="38">
        <v>0.95</v>
      </c>
      <c r="P30" s="40">
        <f t="shared" ref="P30:P38" si="3">$B$12*$K$12*$M$30*O30</f>
        <v>23.1572</v>
      </c>
      <c r="Q30" s="67">
        <f>1/3*(I30+P30)</f>
        <v>23.157199999999996</v>
      </c>
      <c r="R30" s="67">
        <f t="shared" si="1"/>
        <v>1.6398399999999924E-2</v>
      </c>
    </row>
    <row r="31" spans="1:18" ht="15.95" customHeight="1" x14ac:dyDescent="0.25">
      <c r="A31" s="51">
        <v>20</v>
      </c>
      <c r="B31" s="52"/>
      <c r="C31" s="53"/>
      <c r="D31" s="54"/>
      <c r="E31" s="54"/>
      <c r="F31" s="57"/>
      <c r="G31" s="55"/>
      <c r="H31" s="54"/>
      <c r="I31" s="56"/>
      <c r="J31" s="53"/>
      <c r="K31" s="57"/>
      <c r="L31" s="54"/>
      <c r="M31" s="57"/>
      <c r="N31" s="61" t="s">
        <v>7</v>
      </c>
      <c r="O31" s="38">
        <v>1</v>
      </c>
      <c r="P31" s="40">
        <f t="shared" si="3"/>
        <v>24.376000000000001</v>
      </c>
      <c r="Q31" s="67">
        <f>1/3*(I30+P31)</f>
        <v>23.563466666666663</v>
      </c>
      <c r="R31" s="67">
        <f t="shared" si="1"/>
        <v>3.6711733333333288E-2</v>
      </c>
    </row>
    <row r="32" spans="1:18" ht="15.95" customHeight="1" x14ac:dyDescent="0.25">
      <c r="A32" s="51">
        <v>21</v>
      </c>
      <c r="B32" s="52"/>
      <c r="C32" s="53"/>
      <c r="D32" s="54"/>
      <c r="E32" s="54"/>
      <c r="F32" s="57"/>
      <c r="G32" s="55"/>
      <c r="H32" s="54"/>
      <c r="I32" s="56"/>
      <c r="J32" s="53"/>
      <c r="K32" s="57"/>
      <c r="L32" s="54"/>
      <c r="M32" s="57"/>
      <c r="N32" s="61" t="s">
        <v>8</v>
      </c>
      <c r="O32" s="38">
        <v>1.04</v>
      </c>
      <c r="P32" s="40">
        <f t="shared" si="3"/>
        <v>25.351040000000001</v>
      </c>
      <c r="Q32" s="67">
        <f>1/3*(I30+P32)</f>
        <v>23.888480000000001</v>
      </c>
      <c r="R32" s="67">
        <f t="shared" si="1"/>
        <v>5.2962400000000187E-2</v>
      </c>
    </row>
    <row r="33" spans="1:18" ht="15.95" customHeight="1" x14ac:dyDescent="0.25">
      <c r="A33" s="51">
        <v>22</v>
      </c>
      <c r="B33" s="52"/>
      <c r="C33" s="53"/>
      <c r="D33" s="54"/>
      <c r="E33" s="54"/>
      <c r="F33" s="57"/>
      <c r="G33" s="55" t="s">
        <v>10</v>
      </c>
      <c r="H33" s="53">
        <v>1</v>
      </c>
      <c r="I33" s="56">
        <f>2*(B12*D12*F30*H33)</f>
        <v>48.752000000000002</v>
      </c>
      <c r="J33" s="53"/>
      <c r="K33" s="57"/>
      <c r="L33" s="54"/>
      <c r="M33" s="57"/>
      <c r="N33" s="58" t="s">
        <v>9</v>
      </c>
      <c r="O33" s="62">
        <v>0.95</v>
      </c>
      <c r="P33" s="40">
        <f t="shared" si="3"/>
        <v>23.1572</v>
      </c>
      <c r="Q33" s="67">
        <f>1/3*(I33+P33)</f>
        <v>23.96973333333333</v>
      </c>
      <c r="R33" s="67">
        <f t="shared" si="1"/>
        <v>5.7025066666666645E-2</v>
      </c>
    </row>
    <row r="34" spans="1:18" ht="15.95" customHeight="1" x14ac:dyDescent="0.25">
      <c r="A34" s="51">
        <v>23</v>
      </c>
      <c r="B34" s="52"/>
      <c r="C34" s="53"/>
      <c r="D34" s="54"/>
      <c r="E34" s="54"/>
      <c r="F34" s="57"/>
      <c r="G34" s="55"/>
      <c r="H34" s="53"/>
      <c r="I34" s="56"/>
      <c r="J34" s="53"/>
      <c r="K34" s="57"/>
      <c r="L34" s="54"/>
      <c r="M34" s="57"/>
      <c r="N34" s="61" t="s">
        <v>10</v>
      </c>
      <c r="O34" s="38">
        <v>1</v>
      </c>
      <c r="P34" s="40">
        <f t="shared" si="3"/>
        <v>24.376000000000001</v>
      </c>
      <c r="Q34" s="67">
        <f>1/3*(I33+P34)</f>
        <v>24.375999999999998</v>
      </c>
      <c r="R34" s="67">
        <f t="shared" si="1"/>
        <v>7.7338400000000002E-2</v>
      </c>
    </row>
    <row r="35" spans="1:18" ht="15.95" customHeight="1" x14ac:dyDescent="0.25">
      <c r="A35" s="51">
        <v>24</v>
      </c>
      <c r="B35" s="52"/>
      <c r="C35" s="53"/>
      <c r="D35" s="54"/>
      <c r="E35" s="54"/>
      <c r="F35" s="57"/>
      <c r="G35" s="55"/>
      <c r="H35" s="53"/>
      <c r="I35" s="56"/>
      <c r="J35" s="53"/>
      <c r="K35" s="57"/>
      <c r="L35" s="54"/>
      <c r="M35" s="57"/>
      <c r="N35" s="61" t="s">
        <v>11</v>
      </c>
      <c r="O35" s="38">
        <v>1.04</v>
      </c>
      <c r="P35" s="40">
        <f t="shared" si="3"/>
        <v>25.351040000000001</v>
      </c>
      <c r="Q35" s="67">
        <f>1/3*(I33+P35)</f>
        <v>24.701013333333336</v>
      </c>
      <c r="R35" s="67">
        <f t="shared" si="1"/>
        <v>9.3589066666666915E-2</v>
      </c>
    </row>
    <row r="36" spans="1:18" ht="15.95" customHeight="1" x14ac:dyDescent="0.25">
      <c r="A36" s="51">
        <v>25</v>
      </c>
      <c r="B36" s="52"/>
      <c r="C36" s="53"/>
      <c r="D36" s="54"/>
      <c r="E36" s="54"/>
      <c r="F36" s="57"/>
      <c r="G36" s="55" t="s">
        <v>21</v>
      </c>
      <c r="H36" s="54">
        <v>1.04</v>
      </c>
      <c r="I36" s="56">
        <f>2*(B12*D12*F30*H36)</f>
        <v>50.702080000000002</v>
      </c>
      <c r="J36" s="53"/>
      <c r="K36" s="57"/>
      <c r="L36" s="54"/>
      <c r="M36" s="57"/>
      <c r="N36" s="58" t="s">
        <v>9</v>
      </c>
      <c r="O36" s="38">
        <v>0.95</v>
      </c>
      <c r="P36" s="40">
        <f t="shared" si="3"/>
        <v>23.1572</v>
      </c>
      <c r="Q36" s="67">
        <f>1/3*(I36+P36)</f>
        <v>24.619759999999999</v>
      </c>
      <c r="R36" s="67">
        <f t="shared" si="1"/>
        <v>8.9526400000000089E-2</v>
      </c>
    </row>
    <row r="37" spans="1:18" ht="15.95" customHeight="1" x14ac:dyDescent="0.25">
      <c r="A37" s="51">
        <v>26</v>
      </c>
      <c r="B37" s="52"/>
      <c r="C37" s="53"/>
      <c r="D37" s="54"/>
      <c r="E37" s="54"/>
      <c r="F37" s="57"/>
      <c r="G37" s="55"/>
      <c r="H37" s="54"/>
      <c r="I37" s="56"/>
      <c r="J37" s="53"/>
      <c r="K37" s="57"/>
      <c r="L37" s="54"/>
      <c r="M37" s="57"/>
      <c r="N37" s="61" t="s">
        <v>10</v>
      </c>
      <c r="O37" s="38">
        <v>1</v>
      </c>
      <c r="P37" s="40">
        <f t="shared" si="3"/>
        <v>24.376000000000001</v>
      </c>
      <c r="Q37" s="67">
        <f>1/3*(I36+P37)</f>
        <v>25.026026666666667</v>
      </c>
      <c r="R37" s="67">
        <f t="shared" si="1"/>
        <v>0.10983973333333345</v>
      </c>
    </row>
    <row r="38" spans="1:18" ht="15.95" customHeight="1" x14ac:dyDescent="0.25">
      <c r="A38" s="51">
        <v>27</v>
      </c>
      <c r="B38" s="52"/>
      <c r="C38" s="53"/>
      <c r="D38" s="54"/>
      <c r="E38" s="54"/>
      <c r="F38" s="57"/>
      <c r="G38" s="55"/>
      <c r="H38" s="54"/>
      <c r="I38" s="56"/>
      <c r="J38" s="53"/>
      <c r="K38" s="57"/>
      <c r="L38" s="54"/>
      <c r="M38" s="57"/>
      <c r="N38" s="61" t="s">
        <v>11</v>
      </c>
      <c r="O38" s="38">
        <v>1.04</v>
      </c>
      <c r="P38" s="40">
        <f t="shared" si="3"/>
        <v>25.351040000000001</v>
      </c>
      <c r="Q38" s="67">
        <f>1/3*(I36+P38)</f>
        <v>25.351040000000001</v>
      </c>
      <c r="R38" s="67">
        <f t="shared" si="1"/>
        <v>0.12609040000000019</v>
      </c>
    </row>
    <row r="39" spans="1:18" ht="15.95" customHeight="1" x14ac:dyDescent="0.25">
      <c r="B39" s="31"/>
      <c r="C39" s="31"/>
      <c r="D39" s="47"/>
      <c r="E39" s="47"/>
      <c r="F39" s="42"/>
      <c r="G39" s="42"/>
      <c r="H39" s="42"/>
      <c r="I39" s="44"/>
      <c r="J39" s="47"/>
      <c r="K39" s="44"/>
      <c r="L39" s="31"/>
      <c r="M39" s="31"/>
      <c r="N39" s="44"/>
      <c r="O39" s="31"/>
    </row>
    <row r="41" spans="1:18" s="43" customFormat="1" ht="15.95" customHeight="1" x14ac:dyDescent="0.25"/>
    <row r="42" spans="1:18" s="43" customFormat="1" ht="15.95" customHeight="1" x14ac:dyDescent="0.25"/>
    <row r="43" spans="1:18" s="43" customFormat="1" ht="15.95" customHeight="1" x14ac:dyDescent="0.25"/>
    <row r="44" spans="1:18" s="43" customFormat="1" ht="15.95" customHeight="1" x14ac:dyDescent="0.25"/>
    <row r="45" spans="1:18" s="43" customFormat="1" ht="15.95" customHeight="1" x14ac:dyDescent="0.25"/>
    <row r="46" spans="1:18" s="43" customFormat="1" ht="15.95" customHeight="1" x14ac:dyDescent="0.25"/>
    <row r="47" spans="1:18" s="43" customFormat="1" ht="15.95" customHeight="1" x14ac:dyDescent="0.25"/>
  </sheetData>
  <mergeCells count="66">
    <mergeCell ref="B3:B4"/>
    <mergeCell ref="A10:A11"/>
    <mergeCell ref="B10:B11"/>
    <mergeCell ref="M30:M38"/>
    <mergeCell ref="G33:G35"/>
    <mergeCell ref="H33:H35"/>
    <mergeCell ref="I33:I35"/>
    <mergeCell ref="G36:G38"/>
    <mergeCell ref="H36:H38"/>
    <mergeCell ref="I36:I38"/>
    <mergeCell ref="E30:E38"/>
    <mergeCell ref="F30:F38"/>
    <mergeCell ref="G30:G32"/>
    <mergeCell ref="H30:H32"/>
    <mergeCell ref="I30:I32"/>
    <mergeCell ref="E21:E29"/>
    <mergeCell ref="F21:F29"/>
    <mergeCell ref="G21:G23"/>
    <mergeCell ref="H21:H23"/>
    <mergeCell ref="I21:I23"/>
    <mergeCell ref="I15:I17"/>
    <mergeCell ref="G18:G20"/>
    <mergeCell ref="H18:H20"/>
    <mergeCell ref="I18:I20"/>
    <mergeCell ref="L21:L29"/>
    <mergeCell ref="G24:G26"/>
    <mergeCell ref="H24:H26"/>
    <mergeCell ref="I24:I26"/>
    <mergeCell ref="G27:G29"/>
    <mergeCell ref="K12:K38"/>
    <mergeCell ref="L12:L20"/>
    <mergeCell ref="H27:H29"/>
    <mergeCell ref="I27:I29"/>
    <mergeCell ref="L30:L38"/>
    <mergeCell ref="Q3:Q4"/>
    <mergeCell ref="C4:D4"/>
    <mergeCell ref="E4:F4"/>
    <mergeCell ref="G4:H4"/>
    <mergeCell ref="J4:K4"/>
    <mergeCell ref="L4:M4"/>
    <mergeCell ref="N4:O4"/>
    <mergeCell ref="R10:R11"/>
    <mergeCell ref="C11:D11"/>
    <mergeCell ref="E11:F11"/>
    <mergeCell ref="G11:H11"/>
    <mergeCell ref="L11:M11"/>
    <mergeCell ref="B9:D9"/>
    <mergeCell ref="C10:I10"/>
    <mergeCell ref="J10:P10"/>
    <mergeCell ref="Q10:Q11"/>
    <mergeCell ref="N11:O11"/>
    <mergeCell ref="C3:I3"/>
    <mergeCell ref="J3:P3"/>
    <mergeCell ref="M21:M29"/>
    <mergeCell ref="B12:B38"/>
    <mergeCell ref="C12:C38"/>
    <mergeCell ref="D12:D38"/>
    <mergeCell ref="E12:E20"/>
    <mergeCell ref="F12:F20"/>
    <mergeCell ref="G12:G14"/>
    <mergeCell ref="H12:H14"/>
    <mergeCell ref="I12:I14"/>
    <mergeCell ref="J12:J38"/>
    <mergeCell ref="M12:M20"/>
    <mergeCell ref="G15:G17"/>
    <mergeCell ref="H15:H17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6"/>
  <sheetViews>
    <sheetView zoomScale="106" zoomScaleNormal="106" workbookViewId="0">
      <selection activeCell="A8" sqref="A8:XFD8"/>
    </sheetView>
  </sheetViews>
  <sheetFormatPr defaultColWidth="9" defaultRowHeight="15.95" customHeight="1" x14ac:dyDescent="0.25"/>
  <cols>
    <col min="1" max="1" width="9" style="29"/>
    <col min="2" max="2" width="9.42578125" style="29" customWidth="1"/>
    <col min="3" max="3" width="17" style="29" customWidth="1"/>
    <col min="4" max="8" width="9.42578125" style="29" customWidth="1"/>
    <col min="9" max="9" width="12" style="29" customWidth="1"/>
    <col min="10" max="10" width="16.42578125" style="29" customWidth="1"/>
    <col min="11" max="11" width="9.42578125" style="29" customWidth="1"/>
    <col min="12" max="12" width="11" style="29" customWidth="1"/>
    <col min="13" max="13" width="9.42578125" style="29" customWidth="1"/>
    <col min="14" max="14" width="14.5703125" style="29" customWidth="1"/>
    <col min="15" max="15" width="20.28515625" style="29" customWidth="1"/>
    <col min="16" max="16" width="16.42578125" style="29" customWidth="1"/>
    <col min="17" max="17" width="14.42578125" style="29" customWidth="1"/>
    <col min="18" max="18" width="19.5703125" style="29" customWidth="1"/>
    <col min="19" max="16384" width="9" style="29"/>
  </cols>
  <sheetData>
    <row r="1" spans="1:19" ht="15.95" customHeight="1" x14ac:dyDescent="0.25">
      <c r="A1" s="30" t="s">
        <v>109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9" ht="15.95" customHeight="1" x14ac:dyDescent="0.25"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</row>
    <row r="3" spans="1:19" ht="15.95" customHeight="1" x14ac:dyDescent="0.25">
      <c r="B3" s="49" t="s">
        <v>101</v>
      </c>
      <c r="C3" s="69" t="s">
        <v>18</v>
      </c>
      <c r="D3" s="69"/>
      <c r="E3" s="69"/>
      <c r="F3" s="69"/>
      <c r="G3" s="69"/>
      <c r="H3" s="69"/>
      <c r="I3" s="69"/>
      <c r="J3" s="70" t="s">
        <v>17</v>
      </c>
      <c r="K3" s="70"/>
      <c r="L3" s="70"/>
      <c r="M3" s="70"/>
      <c r="N3" s="70"/>
      <c r="O3" s="70"/>
      <c r="P3" s="70"/>
      <c r="Q3" s="68" t="s">
        <v>107</v>
      </c>
    </row>
    <row r="4" spans="1:19" ht="28.5" customHeight="1" x14ac:dyDescent="0.25">
      <c r="B4" s="49"/>
      <c r="C4" s="32" t="s">
        <v>0</v>
      </c>
      <c r="D4" s="32"/>
      <c r="E4" s="32" t="s">
        <v>1</v>
      </c>
      <c r="F4" s="32"/>
      <c r="G4" s="32" t="s">
        <v>2</v>
      </c>
      <c r="H4" s="32"/>
      <c r="I4" s="33" t="s">
        <v>98</v>
      </c>
      <c r="J4" s="32" t="s">
        <v>0</v>
      </c>
      <c r="K4" s="32"/>
      <c r="L4" s="32" t="s">
        <v>3</v>
      </c>
      <c r="M4" s="32"/>
      <c r="N4" s="32" t="s">
        <v>4</v>
      </c>
      <c r="O4" s="32"/>
      <c r="P4" s="33" t="s">
        <v>22</v>
      </c>
      <c r="Q4" s="68"/>
      <c r="R4" s="34"/>
    </row>
    <row r="5" spans="1:19" ht="15.95" customHeight="1" x14ac:dyDescent="0.25">
      <c r="B5" s="35">
        <v>37.08</v>
      </c>
      <c r="C5" s="36" t="s">
        <v>16</v>
      </c>
      <c r="D5" s="37">
        <v>0.8</v>
      </c>
      <c r="E5" s="37" t="s">
        <v>12</v>
      </c>
      <c r="F5" s="38">
        <v>1.02</v>
      </c>
      <c r="G5" s="39" t="s">
        <v>5</v>
      </c>
      <c r="H5" s="37">
        <v>1.04</v>
      </c>
      <c r="I5" s="40">
        <f>2*(B5*D5*F5*H5)</f>
        <v>62.935142400000004</v>
      </c>
      <c r="J5" s="36" t="s">
        <v>16</v>
      </c>
      <c r="K5" s="38">
        <v>0.8</v>
      </c>
      <c r="L5" s="38" t="s">
        <v>12</v>
      </c>
      <c r="M5" s="38">
        <v>1.02</v>
      </c>
      <c r="N5" s="38" t="s">
        <v>6</v>
      </c>
      <c r="O5" s="38">
        <v>0.95</v>
      </c>
      <c r="P5" s="40">
        <f>B5*K5*M5*O5</f>
        <v>28.744416000000001</v>
      </c>
      <c r="Q5" s="67">
        <f>1/3*(I5+P5)</f>
        <v>30.559852800000002</v>
      </c>
      <c r="S5" s="41"/>
    </row>
    <row r="6" spans="1:19" ht="15.95" customHeight="1" x14ac:dyDescent="0.25">
      <c r="B6" s="31"/>
      <c r="C6" s="31"/>
      <c r="D6" s="31"/>
      <c r="E6" s="31"/>
      <c r="F6" s="42"/>
      <c r="G6" s="43"/>
      <c r="H6" s="31"/>
      <c r="I6" s="44"/>
      <c r="J6" s="42"/>
      <c r="K6" s="42"/>
      <c r="L6" s="42"/>
      <c r="M6" s="42"/>
      <c r="N6" s="44"/>
      <c r="O6" s="41"/>
      <c r="Q6" s="41"/>
    </row>
    <row r="8" spans="1:19" ht="15.95" customHeight="1" x14ac:dyDescent="0.25">
      <c r="A8" s="30" t="s">
        <v>110</v>
      </c>
      <c r="B8" s="30"/>
      <c r="C8" s="30"/>
      <c r="D8" s="30"/>
      <c r="E8" s="30"/>
      <c r="F8" s="30"/>
      <c r="G8" s="30"/>
      <c r="H8" s="30"/>
      <c r="J8" s="30"/>
    </row>
    <row r="9" spans="1:19" ht="15.95" customHeight="1" x14ac:dyDescent="0.25">
      <c r="B9" s="45"/>
      <c r="C9" s="45"/>
      <c r="D9" s="45"/>
      <c r="E9" s="46"/>
      <c r="J9" s="47"/>
      <c r="K9" s="47"/>
      <c r="L9" s="47"/>
      <c r="M9" s="47"/>
      <c r="N9" s="47"/>
    </row>
    <row r="10" spans="1:19" ht="15.95" customHeight="1" x14ac:dyDescent="0.25">
      <c r="A10" s="48" t="s">
        <v>41</v>
      </c>
      <c r="B10" s="49" t="s">
        <v>101</v>
      </c>
      <c r="C10" s="69" t="s">
        <v>18</v>
      </c>
      <c r="D10" s="69"/>
      <c r="E10" s="69"/>
      <c r="F10" s="69"/>
      <c r="G10" s="69"/>
      <c r="H10" s="69"/>
      <c r="I10" s="69"/>
      <c r="J10" s="71" t="s">
        <v>19</v>
      </c>
      <c r="K10" s="71"/>
      <c r="L10" s="71"/>
      <c r="M10" s="71"/>
      <c r="N10" s="71"/>
      <c r="O10" s="71"/>
      <c r="P10" s="71"/>
      <c r="Q10" s="68" t="s">
        <v>108</v>
      </c>
      <c r="R10" s="68" t="s">
        <v>106</v>
      </c>
    </row>
    <row r="11" spans="1:19" ht="27" customHeight="1" x14ac:dyDescent="0.25">
      <c r="A11" s="48"/>
      <c r="B11" s="49"/>
      <c r="C11" s="32" t="s">
        <v>0</v>
      </c>
      <c r="D11" s="32"/>
      <c r="E11" s="32" t="s">
        <v>1</v>
      </c>
      <c r="F11" s="32"/>
      <c r="G11" s="32" t="s">
        <v>2</v>
      </c>
      <c r="H11" s="32"/>
      <c r="I11" s="33" t="s">
        <v>99</v>
      </c>
      <c r="J11" s="39"/>
      <c r="K11" s="39" t="s">
        <v>0</v>
      </c>
      <c r="L11" s="32" t="s">
        <v>20</v>
      </c>
      <c r="M11" s="32"/>
      <c r="N11" s="32" t="s">
        <v>4</v>
      </c>
      <c r="O11" s="32"/>
      <c r="P11" s="33" t="s">
        <v>100</v>
      </c>
      <c r="Q11" s="68"/>
      <c r="R11" s="68"/>
    </row>
    <row r="12" spans="1:19" ht="15.95" customHeight="1" x14ac:dyDescent="0.25">
      <c r="A12" s="51">
        <v>1</v>
      </c>
      <c r="B12" s="52">
        <v>37.08</v>
      </c>
      <c r="C12" s="53" t="s">
        <v>16</v>
      </c>
      <c r="D12" s="54">
        <v>0.8</v>
      </c>
      <c r="E12" s="54" t="s">
        <v>13</v>
      </c>
      <c r="F12" s="54">
        <v>1</v>
      </c>
      <c r="G12" s="55" t="s">
        <v>9</v>
      </c>
      <c r="H12" s="54">
        <v>0.95</v>
      </c>
      <c r="I12" s="56">
        <f>2*(B12*D12*F12*H12)</f>
        <v>56.361600000000003</v>
      </c>
      <c r="J12" s="53" t="s">
        <v>16</v>
      </c>
      <c r="K12" s="57">
        <v>0.8</v>
      </c>
      <c r="L12" s="54" t="s">
        <v>13</v>
      </c>
      <c r="M12" s="57">
        <v>1</v>
      </c>
      <c r="N12" s="58" t="s">
        <v>9</v>
      </c>
      <c r="O12" s="38">
        <v>0.95</v>
      </c>
      <c r="P12" s="59">
        <f t="shared" ref="P12:P20" si="0">$B$12*$K$12*$M$12*O12</f>
        <v>28.180800000000001</v>
      </c>
      <c r="Q12" s="67">
        <f>1/3*(I12+P12)</f>
        <v>28.180799999999998</v>
      </c>
      <c r="R12" s="67">
        <f t="shared" ref="R12:R38" si="1">(Q12-$Q$5)/20</f>
        <v>-0.11895264000000019</v>
      </c>
    </row>
    <row r="13" spans="1:19" ht="15.95" customHeight="1" x14ac:dyDescent="0.25">
      <c r="A13" s="51">
        <v>2</v>
      </c>
      <c r="B13" s="52"/>
      <c r="C13" s="53"/>
      <c r="D13" s="54"/>
      <c r="E13" s="54"/>
      <c r="F13" s="54"/>
      <c r="G13" s="55"/>
      <c r="H13" s="54"/>
      <c r="I13" s="56"/>
      <c r="J13" s="53"/>
      <c r="K13" s="57"/>
      <c r="L13" s="54"/>
      <c r="M13" s="57"/>
      <c r="N13" s="61" t="s">
        <v>10</v>
      </c>
      <c r="O13" s="38">
        <v>1</v>
      </c>
      <c r="P13" s="40">
        <f t="shared" si="0"/>
        <v>29.664000000000001</v>
      </c>
      <c r="Q13" s="67">
        <f>1/3*(I12+P13)</f>
        <v>28.675199999999997</v>
      </c>
      <c r="R13" s="67">
        <f t="shared" si="1"/>
        <v>-9.4232640000000242E-2</v>
      </c>
    </row>
    <row r="14" spans="1:19" ht="15.95" customHeight="1" x14ac:dyDescent="0.25">
      <c r="A14" s="51">
        <v>3</v>
      </c>
      <c r="B14" s="52"/>
      <c r="C14" s="53"/>
      <c r="D14" s="54"/>
      <c r="E14" s="54"/>
      <c r="F14" s="54"/>
      <c r="G14" s="55"/>
      <c r="H14" s="54"/>
      <c r="I14" s="56"/>
      <c r="J14" s="53"/>
      <c r="K14" s="57"/>
      <c r="L14" s="54"/>
      <c r="M14" s="57"/>
      <c r="N14" s="61" t="s">
        <v>11</v>
      </c>
      <c r="O14" s="38">
        <v>1.04</v>
      </c>
      <c r="P14" s="40">
        <f t="shared" si="0"/>
        <v>30.850560000000002</v>
      </c>
      <c r="Q14" s="67">
        <f>1/3*(I12+P14)</f>
        <v>29.070720000000001</v>
      </c>
      <c r="R14" s="67">
        <f t="shared" si="1"/>
        <v>-7.4456640000000004E-2</v>
      </c>
    </row>
    <row r="15" spans="1:19" ht="15.95" customHeight="1" x14ac:dyDescent="0.25">
      <c r="A15" s="51">
        <v>4</v>
      </c>
      <c r="B15" s="52"/>
      <c r="C15" s="53"/>
      <c r="D15" s="54"/>
      <c r="E15" s="54"/>
      <c r="F15" s="54"/>
      <c r="G15" s="55" t="s">
        <v>10</v>
      </c>
      <c r="H15" s="53">
        <v>1</v>
      </c>
      <c r="I15" s="56">
        <f>2*(B12*D12*F12*H15)</f>
        <v>59.328000000000003</v>
      </c>
      <c r="J15" s="53"/>
      <c r="K15" s="57"/>
      <c r="L15" s="54"/>
      <c r="M15" s="57"/>
      <c r="N15" s="58" t="s">
        <v>9</v>
      </c>
      <c r="O15" s="62">
        <v>0.95</v>
      </c>
      <c r="P15" s="40">
        <f t="shared" si="0"/>
        <v>28.180800000000001</v>
      </c>
      <c r="Q15" s="67">
        <f>1/3*(I15+P15)</f>
        <v>29.169600000000003</v>
      </c>
      <c r="R15" s="67">
        <f t="shared" si="1"/>
        <v>-6.9512639999999945E-2</v>
      </c>
    </row>
    <row r="16" spans="1:19" ht="15.95" customHeight="1" x14ac:dyDescent="0.25">
      <c r="A16" s="51">
        <v>5</v>
      </c>
      <c r="B16" s="52"/>
      <c r="C16" s="53"/>
      <c r="D16" s="54"/>
      <c r="E16" s="54"/>
      <c r="F16" s="54"/>
      <c r="G16" s="55"/>
      <c r="H16" s="53"/>
      <c r="I16" s="56"/>
      <c r="J16" s="53"/>
      <c r="K16" s="57"/>
      <c r="L16" s="54"/>
      <c r="M16" s="57"/>
      <c r="N16" s="61" t="s">
        <v>10</v>
      </c>
      <c r="O16" s="38">
        <v>1</v>
      </c>
      <c r="P16" s="40">
        <f t="shared" si="0"/>
        <v>29.664000000000001</v>
      </c>
      <c r="Q16" s="67">
        <f>1/3*(I15+P16)</f>
        <v>29.664000000000001</v>
      </c>
      <c r="R16" s="67">
        <f t="shared" si="1"/>
        <v>-4.4792640000000009E-2</v>
      </c>
    </row>
    <row r="17" spans="1:18" ht="15.95" customHeight="1" x14ac:dyDescent="0.25">
      <c r="A17" s="51">
        <v>6</v>
      </c>
      <c r="B17" s="52"/>
      <c r="C17" s="53"/>
      <c r="D17" s="54"/>
      <c r="E17" s="54"/>
      <c r="F17" s="54"/>
      <c r="G17" s="55"/>
      <c r="H17" s="53"/>
      <c r="I17" s="56"/>
      <c r="J17" s="53"/>
      <c r="K17" s="57"/>
      <c r="L17" s="54"/>
      <c r="M17" s="57"/>
      <c r="N17" s="61" t="s">
        <v>11</v>
      </c>
      <c r="O17" s="38">
        <v>1.04</v>
      </c>
      <c r="P17" s="40">
        <f t="shared" si="0"/>
        <v>30.850560000000002</v>
      </c>
      <c r="Q17" s="67">
        <f>1/3*(I15+P17)</f>
        <v>30.059519999999999</v>
      </c>
      <c r="R17" s="67">
        <f t="shared" si="1"/>
        <v>-2.5016640000000125E-2</v>
      </c>
    </row>
    <row r="18" spans="1:18" ht="15.95" customHeight="1" x14ac:dyDescent="0.25">
      <c r="A18" s="51">
        <v>7</v>
      </c>
      <c r="B18" s="52"/>
      <c r="C18" s="53"/>
      <c r="D18" s="54"/>
      <c r="E18" s="54"/>
      <c r="F18" s="54"/>
      <c r="G18" s="55" t="s">
        <v>21</v>
      </c>
      <c r="H18" s="54">
        <v>1.04</v>
      </c>
      <c r="I18" s="56">
        <f>2*(B12*D12*F12*H18)</f>
        <v>61.701120000000003</v>
      </c>
      <c r="J18" s="53"/>
      <c r="K18" s="57"/>
      <c r="L18" s="54"/>
      <c r="M18" s="57"/>
      <c r="N18" s="58" t="s">
        <v>9</v>
      </c>
      <c r="O18" s="38">
        <v>0.95</v>
      </c>
      <c r="P18" s="40">
        <f t="shared" si="0"/>
        <v>28.180800000000001</v>
      </c>
      <c r="Q18" s="67">
        <f>1/3*(I18+P18)</f>
        <v>29.960640000000001</v>
      </c>
      <c r="R18" s="67">
        <f t="shared" si="1"/>
        <v>-2.9960640000000004E-2</v>
      </c>
    </row>
    <row r="19" spans="1:18" ht="15.95" customHeight="1" x14ac:dyDescent="0.25">
      <c r="A19" s="51">
        <v>8</v>
      </c>
      <c r="B19" s="52"/>
      <c r="C19" s="53"/>
      <c r="D19" s="54"/>
      <c r="E19" s="54"/>
      <c r="F19" s="54"/>
      <c r="G19" s="55"/>
      <c r="H19" s="54"/>
      <c r="I19" s="56"/>
      <c r="J19" s="53"/>
      <c r="K19" s="57"/>
      <c r="L19" s="54"/>
      <c r="M19" s="57"/>
      <c r="N19" s="61" t="s">
        <v>10</v>
      </c>
      <c r="O19" s="38">
        <v>1</v>
      </c>
      <c r="P19" s="40">
        <f t="shared" si="0"/>
        <v>29.664000000000001</v>
      </c>
      <c r="Q19" s="67">
        <f>1/3*(I18+P19)</f>
        <v>30.45504</v>
      </c>
      <c r="R19" s="67">
        <f t="shared" si="1"/>
        <v>-5.2406400000000629E-3</v>
      </c>
    </row>
    <row r="20" spans="1:18" ht="15.95" customHeight="1" x14ac:dyDescent="0.25">
      <c r="A20" s="51">
        <v>9</v>
      </c>
      <c r="B20" s="52"/>
      <c r="C20" s="53"/>
      <c r="D20" s="54"/>
      <c r="E20" s="54"/>
      <c r="F20" s="54"/>
      <c r="G20" s="55"/>
      <c r="H20" s="54"/>
      <c r="I20" s="56"/>
      <c r="J20" s="53"/>
      <c r="K20" s="57"/>
      <c r="L20" s="54"/>
      <c r="M20" s="57"/>
      <c r="N20" s="61" t="s">
        <v>11</v>
      </c>
      <c r="O20" s="38">
        <v>1.04</v>
      </c>
      <c r="P20" s="40">
        <f t="shared" si="0"/>
        <v>30.850560000000002</v>
      </c>
      <c r="Q20" s="67">
        <f>1/3*(I18+P20)</f>
        <v>30.850560000000002</v>
      </c>
      <c r="R20" s="67">
        <f t="shared" si="1"/>
        <v>1.4535359999999997E-2</v>
      </c>
    </row>
    <row r="21" spans="1:18" ht="15.95" customHeight="1" x14ac:dyDescent="0.25">
      <c r="A21" s="51">
        <v>10</v>
      </c>
      <c r="B21" s="52"/>
      <c r="C21" s="53"/>
      <c r="D21" s="54"/>
      <c r="E21" s="54" t="s">
        <v>14</v>
      </c>
      <c r="F21" s="57">
        <v>1.02</v>
      </c>
      <c r="G21" s="55" t="s">
        <v>9</v>
      </c>
      <c r="H21" s="54">
        <v>0.95</v>
      </c>
      <c r="I21" s="63">
        <f>2*(B12*D12*F21*H21)</f>
        <v>57.488832000000002</v>
      </c>
      <c r="J21" s="53"/>
      <c r="K21" s="57"/>
      <c r="L21" s="54" t="s">
        <v>14</v>
      </c>
      <c r="M21" s="57">
        <v>1.02</v>
      </c>
      <c r="N21" s="58" t="s">
        <v>9</v>
      </c>
      <c r="O21" s="38">
        <v>0.95</v>
      </c>
      <c r="P21" s="40">
        <f t="shared" ref="P21:P29" si="2">$B$12*$K$12*$M$21*O21</f>
        <v>28.744416000000001</v>
      </c>
      <c r="Q21" s="67">
        <f>1/3*(I21+P21)</f>
        <v>28.744416000000001</v>
      </c>
      <c r="R21" s="67">
        <f t="shared" si="1"/>
        <v>-9.077184000000002E-2</v>
      </c>
    </row>
    <row r="22" spans="1:18" ht="15.95" customHeight="1" x14ac:dyDescent="0.25">
      <c r="A22" s="51">
        <v>11</v>
      </c>
      <c r="B22" s="52"/>
      <c r="C22" s="53"/>
      <c r="D22" s="54"/>
      <c r="E22" s="54"/>
      <c r="F22" s="57"/>
      <c r="G22" s="55"/>
      <c r="H22" s="54"/>
      <c r="I22" s="64"/>
      <c r="J22" s="53"/>
      <c r="K22" s="57"/>
      <c r="L22" s="54"/>
      <c r="M22" s="57"/>
      <c r="N22" s="61" t="s">
        <v>10</v>
      </c>
      <c r="O22" s="38">
        <v>1</v>
      </c>
      <c r="P22" s="40">
        <f t="shared" si="2"/>
        <v>30.257280000000002</v>
      </c>
      <c r="Q22" s="67">
        <f>1/3*(I21+P22)</f>
        <v>29.248704000000004</v>
      </c>
      <c r="R22" s="67">
        <f t="shared" si="1"/>
        <v>-6.5557439999999897E-2</v>
      </c>
    </row>
    <row r="23" spans="1:18" ht="15.95" customHeight="1" x14ac:dyDescent="0.25">
      <c r="A23" s="51">
        <v>12</v>
      </c>
      <c r="B23" s="52"/>
      <c r="C23" s="53"/>
      <c r="D23" s="54"/>
      <c r="E23" s="54"/>
      <c r="F23" s="57"/>
      <c r="G23" s="55"/>
      <c r="H23" s="54"/>
      <c r="I23" s="65"/>
      <c r="J23" s="53"/>
      <c r="K23" s="57"/>
      <c r="L23" s="54"/>
      <c r="M23" s="57"/>
      <c r="N23" s="61" t="s">
        <v>11</v>
      </c>
      <c r="O23" s="38">
        <v>1.04</v>
      </c>
      <c r="P23" s="40">
        <f t="shared" si="2"/>
        <v>31.467571200000002</v>
      </c>
      <c r="Q23" s="67">
        <f>1/3*(I21+P23)</f>
        <v>29.652134400000001</v>
      </c>
      <c r="R23" s="67">
        <f t="shared" si="1"/>
        <v>-4.538592000000001E-2</v>
      </c>
    </row>
    <row r="24" spans="1:18" ht="15.95" customHeight="1" x14ac:dyDescent="0.25">
      <c r="A24" s="51">
        <v>13</v>
      </c>
      <c r="B24" s="52"/>
      <c r="C24" s="53"/>
      <c r="D24" s="54"/>
      <c r="E24" s="54"/>
      <c r="F24" s="57"/>
      <c r="G24" s="55" t="s">
        <v>10</v>
      </c>
      <c r="H24" s="53">
        <v>1</v>
      </c>
      <c r="I24" s="63">
        <f>2*(B12*D12*F21*H24)</f>
        <v>60.514560000000003</v>
      </c>
      <c r="J24" s="53"/>
      <c r="K24" s="57"/>
      <c r="L24" s="54"/>
      <c r="M24" s="57"/>
      <c r="N24" s="58" t="s">
        <v>9</v>
      </c>
      <c r="O24" s="62">
        <v>0.95</v>
      </c>
      <c r="P24" s="40">
        <f t="shared" si="2"/>
        <v>28.744416000000001</v>
      </c>
      <c r="Q24" s="67">
        <f>1/3*(I24+P24)</f>
        <v>29.752991999999999</v>
      </c>
      <c r="R24" s="67">
        <f t="shared" si="1"/>
        <v>-4.0343040000000129E-2</v>
      </c>
    </row>
    <row r="25" spans="1:18" ht="15.95" customHeight="1" x14ac:dyDescent="0.25">
      <c r="A25" s="51">
        <v>14</v>
      </c>
      <c r="B25" s="52"/>
      <c r="C25" s="53"/>
      <c r="D25" s="54"/>
      <c r="E25" s="54"/>
      <c r="F25" s="57"/>
      <c r="G25" s="55"/>
      <c r="H25" s="53"/>
      <c r="I25" s="64"/>
      <c r="J25" s="53"/>
      <c r="K25" s="57"/>
      <c r="L25" s="54"/>
      <c r="M25" s="57"/>
      <c r="N25" s="61" t="s">
        <v>10</v>
      </c>
      <c r="O25" s="38">
        <v>1</v>
      </c>
      <c r="P25" s="40">
        <f t="shared" si="2"/>
        <v>30.257280000000002</v>
      </c>
      <c r="Q25" s="67">
        <f>1/3*(I24+P25)</f>
        <v>30.257279999999998</v>
      </c>
      <c r="R25" s="67">
        <f t="shared" si="1"/>
        <v>-1.5128640000000183E-2</v>
      </c>
    </row>
    <row r="26" spans="1:18" ht="15.95" customHeight="1" x14ac:dyDescent="0.25">
      <c r="A26" s="51">
        <v>15</v>
      </c>
      <c r="B26" s="52"/>
      <c r="C26" s="53"/>
      <c r="D26" s="54"/>
      <c r="E26" s="54"/>
      <c r="F26" s="57"/>
      <c r="G26" s="55"/>
      <c r="H26" s="53"/>
      <c r="I26" s="65"/>
      <c r="J26" s="53"/>
      <c r="K26" s="57"/>
      <c r="L26" s="54"/>
      <c r="M26" s="57"/>
      <c r="N26" s="61" t="s">
        <v>11</v>
      </c>
      <c r="O26" s="38">
        <v>1.04</v>
      </c>
      <c r="P26" s="40">
        <f t="shared" si="2"/>
        <v>31.467571200000002</v>
      </c>
      <c r="Q26" s="67">
        <f>1/3*(I24+P26)</f>
        <v>30.660710399999999</v>
      </c>
      <c r="R26" s="67">
        <f t="shared" si="1"/>
        <v>5.0428799999998834E-3</v>
      </c>
    </row>
    <row r="27" spans="1:18" ht="15.95" customHeight="1" x14ac:dyDescent="0.25">
      <c r="A27" s="51">
        <v>16</v>
      </c>
      <c r="B27" s="52"/>
      <c r="C27" s="53"/>
      <c r="D27" s="54"/>
      <c r="E27" s="54"/>
      <c r="F27" s="57"/>
      <c r="G27" s="55" t="s">
        <v>21</v>
      </c>
      <c r="H27" s="54">
        <v>1.04</v>
      </c>
      <c r="I27" s="63">
        <f>2*(B12*D12*F21*H27)</f>
        <v>62.935142400000004</v>
      </c>
      <c r="J27" s="53"/>
      <c r="K27" s="57"/>
      <c r="L27" s="54"/>
      <c r="M27" s="57"/>
      <c r="N27" s="58" t="s">
        <v>9</v>
      </c>
      <c r="O27" s="38">
        <v>0.95</v>
      </c>
      <c r="P27" s="40">
        <f t="shared" si="2"/>
        <v>28.744416000000001</v>
      </c>
      <c r="Q27" s="67">
        <f>1/3*(I27+P27)</f>
        <v>30.559852800000002</v>
      </c>
      <c r="R27" s="67">
        <f t="shared" si="1"/>
        <v>0</v>
      </c>
    </row>
    <row r="28" spans="1:18" ht="15.95" customHeight="1" x14ac:dyDescent="0.25">
      <c r="A28" s="51">
        <v>17</v>
      </c>
      <c r="B28" s="52"/>
      <c r="C28" s="53"/>
      <c r="D28" s="54"/>
      <c r="E28" s="54"/>
      <c r="F28" s="57"/>
      <c r="G28" s="55"/>
      <c r="H28" s="54"/>
      <c r="I28" s="64"/>
      <c r="J28" s="53"/>
      <c r="K28" s="57"/>
      <c r="L28" s="54"/>
      <c r="M28" s="57"/>
      <c r="N28" s="61" t="s">
        <v>10</v>
      </c>
      <c r="O28" s="38">
        <v>1</v>
      </c>
      <c r="P28" s="40">
        <f t="shared" si="2"/>
        <v>30.257280000000002</v>
      </c>
      <c r="Q28" s="67">
        <f>1/3*(I27+P28)</f>
        <v>31.064140799999997</v>
      </c>
      <c r="R28" s="67">
        <f t="shared" si="1"/>
        <v>2.5214399999999769E-2</v>
      </c>
    </row>
    <row r="29" spans="1:18" ht="15.95" customHeight="1" x14ac:dyDescent="0.25">
      <c r="A29" s="51">
        <v>18</v>
      </c>
      <c r="B29" s="52"/>
      <c r="C29" s="53"/>
      <c r="D29" s="54"/>
      <c r="E29" s="54"/>
      <c r="F29" s="57"/>
      <c r="G29" s="55"/>
      <c r="H29" s="54"/>
      <c r="I29" s="65"/>
      <c r="J29" s="53"/>
      <c r="K29" s="57"/>
      <c r="L29" s="54"/>
      <c r="M29" s="57"/>
      <c r="N29" s="61" t="s">
        <v>11</v>
      </c>
      <c r="O29" s="38">
        <v>1.04</v>
      </c>
      <c r="P29" s="40">
        <f t="shared" si="2"/>
        <v>31.467571200000002</v>
      </c>
      <c r="Q29" s="67">
        <f>1/3*(I27+P29)</f>
        <v>31.467571199999998</v>
      </c>
      <c r="R29" s="67">
        <f t="shared" si="1"/>
        <v>4.5385919999999837E-2</v>
      </c>
    </row>
    <row r="30" spans="1:18" ht="15.95" customHeight="1" x14ac:dyDescent="0.25">
      <c r="A30" s="51">
        <v>19</v>
      </c>
      <c r="B30" s="52"/>
      <c r="C30" s="53"/>
      <c r="D30" s="54"/>
      <c r="E30" s="54" t="s">
        <v>15</v>
      </c>
      <c r="F30" s="57">
        <v>1.1000000000000001</v>
      </c>
      <c r="G30" s="55" t="s">
        <v>9</v>
      </c>
      <c r="H30" s="54">
        <v>0.95</v>
      </c>
      <c r="I30" s="56">
        <f>2*(B12*D12*F30*H30)</f>
        <v>61.99776</v>
      </c>
      <c r="J30" s="53"/>
      <c r="K30" s="57"/>
      <c r="L30" s="54" t="s">
        <v>15</v>
      </c>
      <c r="M30" s="57">
        <v>1.1000000000000001</v>
      </c>
      <c r="N30" s="61" t="s">
        <v>6</v>
      </c>
      <c r="O30" s="38">
        <v>0.95</v>
      </c>
      <c r="P30" s="40">
        <f t="shared" ref="P30:P38" si="3">$B$12*$K$12*$M$30*O30</f>
        <v>30.99888</v>
      </c>
      <c r="Q30" s="67">
        <f>1/3*(I30+P30)</f>
        <v>30.99888</v>
      </c>
      <c r="R30" s="67">
        <f t="shared" si="1"/>
        <v>2.1951359999999909E-2</v>
      </c>
    </row>
    <row r="31" spans="1:18" ht="15.95" customHeight="1" x14ac:dyDescent="0.25">
      <c r="A31" s="51">
        <v>20</v>
      </c>
      <c r="B31" s="52"/>
      <c r="C31" s="53"/>
      <c r="D31" s="54"/>
      <c r="E31" s="54"/>
      <c r="F31" s="57"/>
      <c r="G31" s="55"/>
      <c r="H31" s="54"/>
      <c r="I31" s="56"/>
      <c r="J31" s="53"/>
      <c r="K31" s="57"/>
      <c r="L31" s="54"/>
      <c r="M31" s="57"/>
      <c r="N31" s="61" t="s">
        <v>7</v>
      </c>
      <c r="O31" s="38">
        <v>1</v>
      </c>
      <c r="P31" s="40">
        <f t="shared" si="3"/>
        <v>32.630400000000002</v>
      </c>
      <c r="Q31" s="67">
        <f>1/3*(I30+P31)</f>
        <v>31.542720000000003</v>
      </c>
      <c r="R31" s="67">
        <f t="shared" si="1"/>
        <v>4.9143360000000059E-2</v>
      </c>
    </row>
    <row r="32" spans="1:18" ht="15.95" customHeight="1" x14ac:dyDescent="0.25">
      <c r="A32" s="51">
        <v>21</v>
      </c>
      <c r="B32" s="52"/>
      <c r="C32" s="53"/>
      <c r="D32" s="54"/>
      <c r="E32" s="54"/>
      <c r="F32" s="57"/>
      <c r="G32" s="55"/>
      <c r="H32" s="54"/>
      <c r="I32" s="56"/>
      <c r="J32" s="53"/>
      <c r="K32" s="57"/>
      <c r="L32" s="54"/>
      <c r="M32" s="57"/>
      <c r="N32" s="61" t="s">
        <v>8</v>
      </c>
      <c r="O32" s="38">
        <v>1.04</v>
      </c>
      <c r="P32" s="40">
        <f t="shared" si="3"/>
        <v>33.935616000000003</v>
      </c>
      <c r="Q32" s="67">
        <f>1/3*(I30+P32)</f>
        <v>31.977792000000001</v>
      </c>
      <c r="R32" s="67">
        <f t="shared" si="1"/>
        <v>7.0896959999999967E-2</v>
      </c>
    </row>
    <row r="33" spans="1:18" ht="15.95" customHeight="1" x14ac:dyDescent="0.25">
      <c r="A33" s="51">
        <v>22</v>
      </c>
      <c r="B33" s="52"/>
      <c r="C33" s="53"/>
      <c r="D33" s="54"/>
      <c r="E33" s="54"/>
      <c r="F33" s="57"/>
      <c r="G33" s="55" t="s">
        <v>10</v>
      </c>
      <c r="H33" s="53">
        <v>1</v>
      </c>
      <c r="I33" s="56">
        <f>2*(B12*D12*F30*H33)</f>
        <v>65.260800000000003</v>
      </c>
      <c r="J33" s="53"/>
      <c r="K33" s="57"/>
      <c r="L33" s="54"/>
      <c r="M33" s="57"/>
      <c r="N33" s="58" t="s">
        <v>9</v>
      </c>
      <c r="O33" s="62">
        <v>0.95</v>
      </c>
      <c r="P33" s="40">
        <f t="shared" si="3"/>
        <v>30.99888</v>
      </c>
      <c r="Q33" s="67">
        <f>1/3*(I33+P33)</f>
        <v>32.086559999999999</v>
      </c>
      <c r="R33" s="67">
        <f t="shared" si="1"/>
        <v>7.6335359999999852E-2</v>
      </c>
    </row>
    <row r="34" spans="1:18" ht="15.95" customHeight="1" x14ac:dyDescent="0.25">
      <c r="A34" s="51">
        <v>23</v>
      </c>
      <c r="B34" s="52"/>
      <c r="C34" s="53"/>
      <c r="D34" s="54"/>
      <c r="E34" s="54"/>
      <c r="F34" s="57"/>
      <c r="G34" s="55"/>
      <c r="H34" s="53"/>
      <c r="I34" s="56"/>
      <c r="J34" s="53"/>
      <c r="K34" s="57"/>
      <c r="L34" s="54"/>
      <c r="M34" s="57"/>
      <c r="N34" s="61" t="s">
        <v>10</v>
      </c>
      <c r="O34" s="38">
        <v>1</v>
      </c>
      <c r="P34" s="40">
        <f t="shared" si="3"/>
        <v>32.630400000000002</v>
      </c>
      <c r="Q34" s="67">
        <f>1/3*(I33+P34)</f>
        <v>32.630399999999995</v>
      </c>
      <c r="R34" s="67">
        <f t="shared" si="1"/>
        <v>0.10352735999999965</v>
      </c>
    </row>
    <row r="35" spans="1:18" ht="15.95" customHeight="1" x14ac:dyDescent="0.25">
      <c r="A35" s="51">
        <v>24</v>
      </c>
      <c r="B35" s="52"/>
      <c r="C35" s="53"/>
      <c r="D35" s="54"/>
      <c r="E35" s="54"/>
      <c r="F35" s="57"/>
      <c r="G35" s="55"/>
      <c r="H35" s="53"/>
      <c r="I35" s="56"/>
      <c r="J35" s="53"/>
      <c r="K35" s="57"/>
      <c r="L35" s="54"/>
      <c r="M35" s="57"/>
      <c r="N35" s="61" t="s">
        <v>11</v>
      </c>
      <c r="O35" s="38">
        <v>1.04</v>
      </c>
      <c r="P35" s="40">
        <f t="shared" si="3"/>
        <v>33.935616000000003</v>
      </c>
      <c r="Q35" s="67">
        <f>1/3*(I33+P35)</f>
        <v>33.065472</v>
      </c>
      <c r="R35" s="67">
        <f t="shared" si="1"/>
        <v>0.12528095999999991</v>
      </c>
    </row>
    <row r="36" spans="1:18" ht="15.95" customHeight="1" x14ac:dyDescent="0.25">
      <c r="A36" s="51">
        <v>25</v>
      </c>
      <c r="B36" s="52"/>
      <c r="C36" s="53"/>
      <c r="D36" s="54"/>
      <c r="E36" s="54"/>
      <c r="F36" s="57"/>
      <c r="G36" s="55" t="s">
        <v>21</v>
      </c>
      <c r="H36" s="54">
        <v>1.04</v>
      </c>
      <c r="I36" s="56">
        <f>2*(B12*D12*F30*H36)</f>
        <v>67.871232000000006</v>
      </c>
      <c r="J36" s="53"/>
      <c r="K36" s="57"/>
      <c r="L36" s="54"/>
      <c r="M36" s="57"/>
      <c r="N36" s="58" t="s">
        <v>9</v>
      </c>
      <c r="O36" s="38">
        <v>0.95</v>
      </c>
      <c r="P36" s="40">
        <f t="shared" si="3"/>
        <v>30.99888</v>
      </c>
      <c r="Q36" s="67">
        <f>1/3*(I36+P36)</f>
        <v>32.956704000000002</v>
      </c>
      <c r="R36" s="67">
        <f t="shared" si="1"/>
        <v>0.11984256000000001</v>
      </c>
    </row>
    <row r="37" spans="1:18" ht="15.95" customHeight="1" x14ac:dyDescent="0.25">
      <c r="A37" s="51">
        <v>26</v>
      </c>
      <c r="B37" s="52"/>
      <c r="C37" s="53"/>
      <c r="D37" s="54"/>
      <c r="E37" s="54"/>
      <c r="F37" s="57"/>
      <c r="G37" s="55"/>
      <c r="H37" s="54"/>
      <c r="I37" s="56"/>
      <c r="J37" s="53"/>
      <c r="K37" s="57"/>
      <c r="L37" s="54"/>
      <c r="M37" s="57"/>
      <c r="N37" s="61" t="s">
        <v>10</v>
      </c>
      <c r="O37" s="38">
        <v>1</v>
      </c>
      <c r="P37" s="40">
        <f t="shared" si="3"/>
        <v>32.630400000000002</v>
      </c>
      <c r="Q37" s="67">
        <f>1/3*(I36+P37)</f>
        <v>33.500543999999998</v>
      </c>
      <c r="R37" s="67">
        <f t="shared" si="1"/>
        <v>0.14703455999999981</v>
      </c>
    </row>
    <row r="38" spans="1:18" ht="15.95" customHeight="1" x14ac:dyDescent="0.25">
      <c r="A38" s="51">
        <v>27</v>
      </c>
      <c r="B38" s="52"/>
      <c r="C38" s="53"/>
      <c r="D38" s="54"/>
      <c r="E38" s="54"/>
      <c r="F38" s="57"/>
      <c r="G38" s="55"/>
      <c r="H38" s="54"/>
      <c r="I38" s="56"/>
      <c r="J38" s="53"/>
      <c r="K38" s="57"/>
      <c r="L38" s="54"/>
      <c r="M38" s="57"/>
      <c r="N38" s="61" t="s">
        <v>11</v>
      </c>
      <c r="O38" s="38">
        <v>1.04</v>
      </c>
      <c r="P38" s="40">
        <f t="shared" si="3"/>
        <v>33.935616000000003</v>
      </c>
      <c r="Q38" s="67">
        <f>1/3*(I36+P38)</f>
        <v>33.935615999999996</v>
      </c>
      <c r="R38" s="67">
        <f t="shared" si="1"/>
        <v>0.16878815999999972</v>
      </c>
    </row>
    <row r="39" spans="1:18" ht="15.95" customHeight="1" x14ac:dyDescent="0.25">
      <c r="B39" s="31"/>
      <c r="C39" s="31"/>
      <c r="D39" s="47"/>
      <c r="E39" s="47"/>
      <c r="F39" s="42"/>
      <c r="G39" s="42"/>
      <c r="H39" s="42"/>
      <c r="I39" s="44"/>
      <c r="J39" s="47"/>
      <c r="K39" s="44"/>
      <c r="L39" s="31"/>
      <c r="M39" s="31"/>
      <c r="N39" s="44"/>
      <c r="O39" s="31"/>
    </row>
    <row r="41" spans="1:18" s="43" customFormat="1" ht="15.95" customHeight="1" x14ac:dyDescent="0.25"/>
    <row r="42" spans="1:18" s="43" customFormat="1" ht="15.95" customHeight="1" x14ac:dyDescent="0.25"/>
    <row r="43" spans="1:18" s="43" customFormat="1" ht="15.95" customHeight="1" x14ac:dyDescent="0.25"/>
    <row r="44" spans="1:18" s="43" customFormat="1" ht="15.95" customHeight="1" x14ac:dyDescent="0.25"/>
    <row r="45" spans="1:18" s="43" customFormat="1" ht="15.95" customHeight="1" x14ac:dyDescent="0.25"/>
    <row r="46" spans="1:18" s="43" customFormat="1" ht="15.95" customHeight="1" x14ac:dyDescent="0.25"/>
  </sheetData>
  <mergeCells count="66">
    <mergeCell ref="B3:B4"/>
    <mergeCell ref="A10:A11"/>
    <mergeCell ref="B10:B11"/>
    <mergeCell ref="M30:M38"/>
    <mergeCell ref="G33:G35"/>
    <mergeCell ref="H33:H35"/>
    <mergeCell ref="I33:I35"/>
    <mergeCell ref="G36:G38"/>
    <mergeCell ref="H36:H38"/>
    <mergeCell ref="I36:I38"/>
    <mergeCell ref="E30:E38"/>
    <mergeCell ref="F30:F38"/>
    <mergeCell ref="G30:G32"/>
    <mergeCell ref="H30:H32"/>
    <mergeCell ref="I30:I32"/>
    <mergeCell ref="E21:E29"/>
    <mergeCell ref="F21:F29"/>
    <mergeCell ref="G21:G23"/>
    <mergeCell ref="H21:H23"/>
    <mergeCell ref="I21:I23"/>
    <mergeCell ref="I15:I17"/>
    <mergeCell ref="G18:G20"/>
    <mergeCell ref="H18:H20"/>
    <mergeCell ref="I18:I20"/>
    <mergeCell ref="L21:L29"/>
    <mergeCell ref="G24:G26"/>
    <mergeCell ref="H24:H26"/>
    <mergeCell ref="I24:I26"/>
    <mergeCell ref="G27:G29"/>
    <mergeCell ref="K12:K38"/>
    <mergeCell ref="L12:L20"/>
    <mergeCell ref="H27:H29"/>
    <mergeCell ref="I27:I29"/>
    <mergeCell ref="L30:L38"/>
    <mergeCell ref="Q3:Q4"/>
    <mergeCell ref="C4:D4"/>
    <mergeCell ref="E4:F4"/>
    <mergeCell ref="G4:H4"/>
    <mergeCell ref="J4:K4"/>
    <mergeCell ref="L4:M4"/>
    <mergeCell ref="N4:O4"/>
    <mergeCell ref="R10:R11"/>
    <mergeCell ref="C11:D11"/>
    <mergeCell ref="E11:F11"/>
    <mergeCell ref="G11:H11"/>
    <mergeCell ref="L11:M11"/>
    <mergeCell ref="B9:D9"/>
    <mergeCell ref="C10:I10"/>
    <mergeCell ref="J10:P10"/>
    <mergeCell ref="Q10:Q11"/>
    <mergeCell ref="N11:O11"/>
    <mergeCell ref="C3:I3"/>
    <mergeCell ref="J3:P3"/>
    <mergeCell ref="M21:M29"/>
    <mergeCell ref="B12:B38"/>
    <mergeCell ref="C12:C38"/>
    <mergeCell ref="D12:D38"/>
    <mergeCell ref="E12:E20"/>
    <mergeCell ref="F12:F20"/>
    <mergeCell ref="G12:G14"/>
    <mergeCell ref="H12:H14"/>
    <mergeCell ref="I12:I14"/>
    <mergeCell ref="J12:J38"/>
    <mergeCell ref="M12:M20"/>
    <mergeCell ref="G15:G17"/>
    <mergeCell ref="H15:H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SOCref</vt:lpstr>
      <vt:lpstr>Summary</vt:lpstr>
      <vt:lpstr>CA</vt:lpstr>
      <vt:lpstr>KS</vt:lpstr>
      <vt:lpstr>MT</vt:lpstr>
      <vt:lpstr>ND</vt:lpstr>
      <vt:lpstr>NE</vt:lpstr>
      <vt:lpstr>OK</vt:lpstr>
      <vt:lpstr>OR</vt:lpstr>
      <vt:lpstr>SD</vt:lpstr>
      <vt:lpstr>TX</vt:lpstr>
      <vt:lpstr>WA</vt:lpstr>
    </vt:vector>
  </TitlesOfParts>
  <Company>Michigan Technological University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sukaew</dc:creator>
  <cp:lastModifiedBy>sukaew</cp:lastModifiedBy>
  <dcterms:created xsi:type="dcterms:W3CDTF">2014-05-28T23:17:42Z</dcterms:created>
  <dcterms:modified xsi:type="dcterms:W3CDTF">2015-04-30T00:55:39Z</dcterms:modified>
</cp:coreProperties>
</file>